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020" windowWidth="19185" windowHeight="504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21" i="6" l="1"/>
  <c r="H21" i="6"/>
  <c r="H19" i="6"/>
  <c r="I19" i="6"/>
  <c r="D27" i="6" l="1"/>
  <c r="H23" i="5" l="1"/>
  <c r="F27" i="4" l="1"/>
  <c r="H18" i="6" l="1"/>
  <c r="F28" i="5" l="1"/>
  <c r="D28" i="5" l="1"/>
  <c r="F26" i="4" l="1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7" i="6" l="1"/>
  <c r="H25" i="6" l="1"/>
  <c r="H26" i="6"/>
  <c r="H26" i="5" l="1"/>
  <c r="H25" i="5"/>
  <c r="H7" i="5"/>
  <c r="H8" i="5"/>
  <c r="H12" i="5"/>
  <c r="H13" i="5"/>
  <c r="H14" i="5"/>
  <c r="H15" i="5"/>
  <c r="H18" i="5"/>
  <c r="H19" i="5"/>
  <c r="H20" i="5"/>
  <c r="H21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H26" i="4" l="1"/>
  <c r="H25" i="4"/>
  <c r="H7" i="4" l="1"/>
  <c r="H8" i="4"/>
  <c r="H12" i="4"/>
  <c r="H13" i="4"/>
  <c r="H14" i="4"/>
  <c r="H15" i="4"/>
  <c r="H18" i="4"/>
  <c r="H19" i="4"/>
  <c r="H20" i="4"/>
  <c r="H21" i="4"/>
  <c r="H23" i="4"/>
  <c r="D24" i="6"/>
  <c r="D28" i="6" s="1"/>
  <c r="E7" i="6" s="1"/>
  <c r="H6" i="4"/>
  <c r="F24" i="5"/>
  <c r="F29" i="5" s="1"/>
  <c r="G23" i="5" s="1"/>
  <c r="I23" i="5" s="1"/>
  <c r="E26" i="6" l="1"/>
  <c r="E25" i="6"/>
  <c r="D29" i="4"/>
  <c r="F24" i="4"/>
  <c r="F29" i="4" s="1"/>
  <c r="H7" i="6"/>
  <c r="H8" i="6"/>
  <c r="H12" i="6"/>
  <c r="H13" i="6"/>
  <c r="H14" i="6"/>
  <c r="H15" i="6"/>
  <c r="F24" i="6"/>
  <c r="F28" i="6" s="1"/>
  <c r="E27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7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H27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I21" i="5" s="1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13" i="5"/>
  <c r="I20" i="5"/>
  <c r="H28" i="6"/>
  <c r="G7" i="6"/>
  <c r="I7" i="6" s="1"/>
  <c r="G9" i="6"/>
  <c r="G11" i="6"/>
  <c r="G13" i="6"/>
  <c r="G15" i="6"/>
  <c r="I15" i="6" s="1"/>
  <c r="G17" i="6"/>
  <c r="G19" i="6"/>
  <c r="G21" i="6"/>
  <c r="G23" i="6"/>
  <c r="G6" i="6"/>
  <c r="G8" i="6"/>
  <c r="I8" i="6" s="1"/>
  <c r="G10" i="6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18" i="5"/>
  <c r="G29" i="5" l="1"/>
  <c r="E24" i="6"/>
  <c r="E28" i="6" s="1"/>
  <c r="I13" i="6"/>
  <c r="G24" i="6"/>
  <c r="G28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7" i="6"/>
  <c r="I24" i="5"/>
  <c r="I6" i="6"/>
  <c r="E24" i="4"/>
  <c r="E28" i="4"/>
  <c r="E29" i="5" l="1"/>
  <c r="I29" i="5" s="1"/>
  <c r="I26" i="4"/>
  <c r="E29" i="4"/>
  <c r="I8" i="4"/>
  <c r="I23" i="4"/>
  <c r="I24" i="6"/>
  <c r="I28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<sst xmlns="http://schemas.openxmlformats.org/spreadsheetml/2006/main" count="205" uniqueCount="55">
  <si>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</si>
  <si>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</si>
  <si>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</si>
  <si>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</si>
  <si>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</si>
  <si>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</si>
  <si>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</si>
  <si>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</si>
  <si>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</si>
  <si>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</si>
  <si>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</si>
  <si>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</si>
  <si>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</si>
  <si>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</si>
  <si>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</si>
  <si>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</si>
  <si>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</si>
  <si>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</si>
  <si>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</si>
  <si>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</si>
  <si>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</si>
  <si>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</si>
  <si>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</si>
  <si>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</si>
  <si>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</si>
  <si>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</si>
  <si>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</si>
  <si>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Promjena iznosa isplaćenih šteta</t>
  </si>
  <si>
    <t>IV 2017.**</t>
  </si>
  <si>
    <t>IV 2016.*</t>
  </si>
  <si>
    <t>Promjena u udjelu</t>
  </si>
  <si>
    <t>*Podatci se odnose na razdoblje od 01.01. do 30.04.2016. godine.</t>
  </si>
  <si>
    <t>**Podatci se odnose na razdoblje od 01.01. do 30.04.2017. godine.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</si>
  <si>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</si>
  <si>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</si>
  <si>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</si>
  <si>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</si>
  <si>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</si>
  <si>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Isplaćene štete po skupinama/vrstama osiguranja u BiH (u KM) za travanj 2016. i 2017. godine</t>
  </si>
  <si>
    <t>Isplaćene štete po skupinama/vrstama osiguranja u FBiH (u KM) za travanj 2016. i 2017. godine</t>
  </si>
  <si>
    <t>Isplaćene štete po skupinama/vrstama osiguranja u RS (u KM) za travanj 2016. i 2017. godine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</si>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</sst>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8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2"/>
      <color indexed="8"/>
      <name val="Calibri"/>
      <family val="2"/>
      <charset val="238"/>
      <scheme val="minor"/>
    </font>
    <font>
      <sz val="8"/>
      <name val="Bookman Old Style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165" fontId="16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17" fillId="0" borderId="0"/>
    <xf numFmtId="0" fontId="25" fillId="22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26" fillId="0" borderId="0"/>
    <xf numFmtId="0" fontId="15" fillId="23" borderId="7" applyNumberFormat="0" applyFont="0" applyAlignment="0" applyProtection="0"/>
    <xf numFmtId="0" fontId="27" fillId="20" borderId="8" applyNumberFormat="0" applyAlignment="0" applyProtection="0"/>
    <xf numFmtId="0" fontId="17" fillId="0" borderId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8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8" fillId="0" borderId="0"/>
    <xf numFmtId="0" fontId="48" fillId="0" borderId="0"/>
    <xf numFmtId="0" fontId="48" fillId="0" borderId="0"/>
    <xf numFmtId="0" fontId="8" fillId="0" borderId="0"/>
    <xf numFmtId="0" fontId="4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8" fillId="0" borderId="0"/>
    <xf numFmtId="0" fontId="48" fillId="0" borderId="0"/>
  </cellStyleXfs>
  <cellXfs count="146">
    <xf numFmtId="0" fontId="0" fillId="0" borderId="0" xfId="0"/>
    <xf numFmtId="0" fontId="32" fillId="0" borderId="0" xfId="197" applyFont="1"/>
    <xf numFmtId="0" fontId="34" fillId="0" borderId="0" xfId="197" applyFont="1"/>
    <xf numFmtId="0" fontId="33" fillId="0" borderId="0" xfId="197" applyFont="1"/>
    <xf numFmtId="0" fontId="32" fillId="0" borderId="0" xfId="197" applyFont="1" applyBorder="1"/>
    <xf numFmtId="0" fontId="35" fillId="0" borderId="0" xfId="197" applyFont="1" applyFill="1" applyBorder="1"/>
    <xf numFmtId="3" fontId="33" fillId="0" borderId="0" xfId="197" applyNumberFormat="1" applyFont="1" applyBorder="1" applyAlignment="1">
      <alignment horizontal="right"/>
    </xf>
    <xf numFmtId="3" fontId="32" fillId="0" borderId="0" xfId="197" applyNumberFormat="1" applyFont="1" applyBorder="1"/>
    <xf numFmtId="3" fontId="36" fillId="0" borderId="0" xfId="197" applyNumberFormat="1" applyFont="1" applyBorder="1" applyAlignment="1">
      <alignment horizontal="right"/>
    </xf>
    <xf numFmtId="3" fontId="32" fillId="0" borderId="0" xfId="197" applyNumberFormat="1" applyFont="1"/>
    <xf numFmtId="0" fontId="32" fillId="0" borderId="0" xfId="197" applyFont="1" applyBorder="1" applyAlignment="1">
      <alignment horizontal="justify"/>
    </xf>
    <xf numFmtId="0" fontId="33" fillId="0" borderId="0" xfId="197" applyFont="1" applyBorder="1" applyAlignment="1">
      <alignment horizontal="left" wrapText="1"/>
    </xf>
    <xf numFmtId="0" fontId="33" fillId="0" borderId="0" xfId="197" applyFont="1" applyBorder="1" applyAlignment="1">
      <alignment horizontal="right" wrapText="1"/>
    </xf>
    <xf numFmtId="0" fontId="32" fillId="0" borderId="0" xfId="197" applyFont="1" applyAlignment="1">
      <alignment wrapText="1"/>
    </xf>
    <xf numFmtId="0" fontId="32" fillId="0" borderId="0" xfId="197" applyFont="1" applyBorder="1" applyAlignment="1"/>
    <xf numFmtId="0" fontId="33" fillId="0" borderId="0" xfId="197" applyFont="1" applyBorder="1" applyAlignment="1">
      <alignment wrapText="1"/>
    </xf>
    <xf numFmtId="0" fontId="33" fillId="0" borderId="0" xfId="197" applyFont="1" applyBorder="1" applyAlignment="1"/>
    <xf numFmtId="0" fontId="37" fillId="0" borderId="0" xfId="197" applyFont="1"/>
    <xf numFmtId="10" fontId="41" fillId="0" borderId="10" xfId="197" applyNumberFormat="1" applyFont="1" applyBorder="1" applyAlignment="1">
      <alignment horizontal="right" vertical="center" wrapText="1"/>
    </xf>
    <xf numFmtId="10" fontId="42" fillId="0" borderId="10" xfId="197" applyNumberFormat="1" applyFont="1" applyBorder="1" applyAlignment="1">
      <alignment vertical="center" wrapText="1"/>
    </xf>
    <xf numFmtId="10" fontId="42" fillId="0" borderId="13" xfId="197" applyNumberFormat="1" applyFont="1" applyBorder="1" applyAlignment="1">
      <alignment vertical="center" wrapText="1"/>
    </xf>
    <xf numFmtId="10" fontId="42" fillId="0" borderId="10" xfId="197" applyNumberFormat="1" applyFont="1" applyBorder="1" applyAlignment="1">
      <alignment horizontal="right" vertical="center" wrapText="1"/>
    </xf>
    <xf numFmtId="10" fontId="42" fillId="0" borderId="13" xfId="197" applyNumberFormat="1" applyFont="1" applyBorder="1" applyAlignment="1">
      <alignment horizontal="right" vertical="center" wrapText="1"/>
    </xf>
    <xf numFmtId="0" fontId="38" fillId="24" borderId="10" xfId="197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40" fillId="24" borderId="10" xfId="197" applyNumberFormat="1" applyFont="1" applyFill="1" applyBorder="1" applyAlignment="1">
      <alignment horizontal="right" vertical="center" wrapText="1"/>
    </xf>
    <xf numFmtId="10" fontId="40" fillId="24" borderId="13" xfId="197" applyNumberFormat="1" applyFont="1" applyFill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vertical="center" wrapText="1"/>
    </xf>
    <xf numFmtId="10" fontId="40" fillId="24" borderId="10" xfId="197" applyNumberFormat="1" applyFont="1" applyFill="1" applyBorder="1" applyAlignment="1">
      <alignment vertical="center" wrapText="1"/>
    </xf>
    <xf numFmtId="10" fontId="40" fillId="24" borderId="13" xfId="197" applyNumberFormat="1" applyFont="1" applyFill="1" applyBorder="1" applyAlignment="1">
      <alignment vertical="center" wrapText="1"/>
    </xf>
    <xf numFmtId="0" fontId="38" fillId="25" borderId="12" xfId="197" applyFont="1" applyFill="1" applyBorder="1" applyAlignment="1">
      <alignment horizontal="right" vertical="center" wrapText="1"/>
    </xf>
    <xf numFmtId="10" fontId="40" fillId="25" borderId="12" xfId="197" applyNumberFormat="1" applyFont="1" applyFill="1" applyBorder="1" applyAlignment="1">
      <alignment vertical="center" wrapText="1"/>
    </xf>
    <xf numFmtId="10" fontId="40" fillId="25" borderId="14" xfId="197" applyNumberFormat="1" applyFont="1" applyFill="1" applyBorder="1" applyAlignment="1">
      <alignment vertical="center" wrapText="1"/>
    </xf>
    <xf numFmtId="10" fontId="41" fillId="0" borderId="10" xfId="197" applyNumberFormat="1" applyFont="1" applyFill="1" applyBorder="1" applyAlignment="1">
      <alignment horizontal="right" vertical="center"/>
    </xf>
    <xf numFmtId="10" fontId="38" fillId="24" borderId="10" xfId="197" applyNumberFormat="1" applyFont="1" applyFill="1" applyBorder="1" applyAlignment="1">
      <alignment horizontal="right" vertical="center"/>
    </xf>
    <xf numFmtId="4" fontId="32" fillId="0" borderId="0" xfId="197" applyNumberFormat="1" applyFont="1"/>
    <xf numFmtId="4" fontId="0" fillId="0" borderId="0" xfId="0" applyNumberFormat="1" applyBorder="1"/>
    <xf numFmtId="0" fontId="43" fillId="0" borderId="0" xfId="197" applyFont="1" applyBorder="1" applyAlignment="1">
      <alignment wrapText="1"/>
    </xf>
    <xf numFmtId="4" fontId="44" fillId="0" borderId="0" xfId="0" applyNumberFormat="1" applyFont="1"/>
    <xf numFmtId="3" fontId="45" fillId="0" borderId="0" xfId="0" applyNumberFormat="1" applyFont="1"/>
    <xf numFmtId="3" fontId="46" fillId="0" borderId="0" xfId="197" applyNumberFormat="1" applyFont="1"/>
    <xf numFmtId="0" fontId="47" fillId="0" borderId="0" xfId="197" applyFont="1"/>
    <xf numFmtId="9" fontId="38" fillId="25" borderId="12" xfId="197" applyNumberFormat="1" applyFont="1" applyFill="1" applyBorder="1" applyAlignment="1">
      <alignment horizontal="right" vertical="center"/>
    </xf>
    <xf numFmtId="10" fontId="41" fillId="0" borderId="24" xfId="197" applyNumberFormat="1" applyFont="1" applyBorder="1" applyAlignment="1">
      <alignment horizontal="right" vertical="center" wrapText="1"/>
    </xf>
    <xf numFmtId="4" fontId="49" fillId="0" borderId="0" xfId="205" applyNumberFormat="1" applyFont="1" applyBorder="1" applyAlignment="1"/>
    <xf numFmtId="0" fontId="47" fillId="0" borderId="0" xfId="197" applyFont="1" applyBorder="1"/>
    <xf numFmtId="9" fontId="38" fillId="25" borderId="12" xfId="197" applyNumberFormat="1" applyFont="1" applyFill="1" applyBorder="1" applyAlignment="1">
      <alignment vertical="center"/>
    </xf>
    <xf numFmtId="9" fontId="38" fillId="25" borderId="12" xfId="197" applyNumberFormat="1" applyFont="1" applyFill="1" applyBorder="1" applyAlignment="1">
      <alignment horizontal="right" vertical="center" wrapText="1"/>
    </xf>
    <xf numFmtId="3" fontId="50" fillId="0" borderId="0" xfId="0" applyNumberFormat="1" applyFont="1" applyBorder="1"/>
    <xf numFmtId="3" fontId="0" fillId="0" borderId="0" xfId="0" applyNumberFormat="1" applyBorder="1"/>
    <xf numFmtId="10" fontId="42" fillId="0" borderId="25" xfId="197" applyNumberFormat="1" applyFont="1" applyBorder="1" applyAlignment="1">
      <alignment horizontal="right" vertical="center" wrapText="1"/>
    </xf>
    <xf numFmtId="10" fontId="50" fillId="0" borderId="10" xfId="197" applyNumberFormat="1" applyFont="1" applyBorder="1" applyAlignment="1">
      <alignment horizontal="right" vertical="center" wrapText="1"/>
    </xf>
    <xf numFmtId="10" fontId="51" fillId="24" borderId="10" xfId="197" applyNumberFormat="1" applyFont="1" applyFill="1" applyBorder="1" applyAlignment="1">
      <alignment horizontal="right" vertical="center" wrapText="1"/>
    </xf>
    <xf numFmtId="4" fontId="41" fillId="0" borderId="0" xfId="197" applyNumberFormat="1" applyFont="1"/>
    <xf numFmtId="4" fontId="47" fillId="0" borderId="0" xfId="197" applyNumberFormat="1" applyFont="1"/>
    <xf numFmtId="4" fontId="49" fillId="0" borderId="0" xfId="211" applyNumberFormat="1" applyFont="1" applyFill="1" applyBorder="1" applyAlignment="1" applyProtection="1">
      <alignment horizontal="right"/>
    </xf>
    <xf numFmtId="4" fontId="32" fillId="0" borderId="0" xfId="197" applyNumberFormat="1" applyFont="1" applyFill="1" applyBorder="1"/>
    <xf numFmtId="0" fontId="32" fillId="0" borderId="0" xfId="197" applyFont="1" applyFill="1" applyBorder="1"/>
    <xf numFmtId="4" fontId="49" fillId="0" borderId="0" xfId="205" applyNumberFormat="1" applyFont="1" applyFill="1" applyBorder="1" applyAlignment="1"/>
    <xf numFmtId="4" fontId="33" fillId="0" borderId="0" xfId="197" applyNumberFormat="1" applyFont="1" applyFill="1" applyBorder="1"/>
    <xf numFmtId="0" fontId="33" fillId="0" borderId="0" xfId="197" applyFont="1" applyFill="1" applyBorder="1"/>
    <xf numFmtId="4" fontId="49" fillId="0" borderId="0" xfId="211" applyNumberFormat="1" applyFont="1" applyFill="1" applyBorder="1" applyAlignment="1" applyProtection="1">
      <alignment horizontal="right"/>
      <protection locked="0"/>
    </xf>
    <xf numFmtId="0" fontId="47" fillId="0" borderId="0" xfId="197" applyFont="1" applyFill="1" applyBorder="1"/>
    <xf numFmtId="0" fontId="53" fillId="0" borderId="0" xfId="211" applyFont="1" applyFill="1" applyBorder="1" applyAlignment="1" applyProtection="1">
      <alignment horizontal="left" wrapText="1"/>
    </xf>
    <xf numFmtId="4" fontId="54" fillId="0" borderId="0" xfId="197" applyNumberFormat="1" applyFont="1" applyFill="1" applyBorder="1"/>
    <xf numFmtId="4" fontId="52" fillId="0" borderId="0" xfId="197" applyNumberFormat="1" applyFont="1" applyFill="1" applyBorder="1"/>
    <xf numFmtId="0" fontId="53" fillId="0" borderId="0" xfId="211" applyFont="1" applyFill="1" applyBorder="1" applyAlignment="1" applyProtection="1">
      <alignment wrapText="1"/>
    </xf>
    <xf numFmtId="4" fontId="41" fillId="0" borderId="0" xfId="197" applyNumberFormat="1" applyFont="1" applyFill="1" applyBorder="1"/>
    <xf numFmtId="0" fontId="32" fillId="0" borderId="0" xfId="197" applyFont="1" applyFill="1" applyBorder="1" applyAlignment="1">
      <alignment horizontal="right"/>
    </xf>
    <xf numFmtId="10" fontId="50" fillId="0" borderId="10" xfId="197" applyNumberFormat="1" applyFont="1" applyFill="1" applyBorder="1" applyAlignment="1">
      <alignment horizontal="right" vertical="center"/>
    </xf>
    <xf numFmtId="10" fontId="51" fillId="24" borderId="10" xfId="197" applyNumberFormat="1" applyFont="1" applyFill="1" applyBorder="1" applyAlignment="1">
      <alignment horizontal="right" vertical="center"/>
    </xf>
    <xf numFmtId="9" fontId="51" fillId="25" borderId="12" xfId="197" applyNumberFormat="1" applyFont="1" applyFill="1" applyBorder="1" applyAlignment="1">
      <alignment horizontal="right" vertical="center"/>
    </xf>
    <xf numFmtId="0" fontId="55" fillId="0" borderId="0" xfId="197" applyFont="1" applyFill="1" applyBorder="1"/>
    <xf numFmtId="4" fontId="55" fillId="0" borderId="0" xfId="197" applyNumberFormat="1" applyFont="1" applyFill="1" applyBorder="1"/>
    <xf numFmtId="4" fontId="53" fillId="0" borderId="0" xfId="205" applyNumberFormat="1" applyFont="1" applyFill="1" applyBorder="1" applyAlignment="1"/>
    <xf numFmtId="0" fontId="32" fillId="0" borderId="0" xfId="197" applyFont="1" applyFill="1" applyBorder="1" applyAlignment="1">
      <alignment horizontal="left"/>
    </xf>
    <xf numFmtId="3" fontId="56" fillId="0" borderId="0" xfId="197" applyNumberFormat="1" applyFont="1" applyFill="1" applyBorder="1"/>
    <xf numFmtId="0" fontId="52" fillId="0" borderId="0" xfId="197" applyFont="1" applyFill="1" applyBorder="1"/>
    <xf numFmtId="3" fontId="52" fillId="0" borderId="0" xfId="197" applyNumberFormat="1" applyFont="1" applyFill="1" applyBorder="1"/>
    <xf numFmtId="3" fontId="55" fillId="0" borderId="0" xfId="197" applyNumberFormat="1" applyFont="1" applyFill="1" applyBorder="1"/>
    <xf numFmtId="0" fontId="49" fillId="0" borderId="0" xfId="205" applyFont="1" applyFill="1" applyBorder="1" applyAlignment="1">
      <alignment wrapText="1"/>
    </xf>
    <xf numFmtId="0" fontId="37" fillId="0" borderId="0" xfId="197" applyFont="1" applyFill="1" applyBorder="1"/>
    <xf numFmtId="4" fontId="49" fillId="0" borderId="0" xfId="205" applyNumberFormat="1" applyFont="1" applyFill="1" applyBorder="1" applyAlignment="1">
      <alignment wrapText="1"/>
    </xf>
    <xf numFmtId="3" fontId="57" fillId="0" borderId="0" xfId="197" applyNumberFormat="1" applyFont="1" applyBorder="1" applyAlignment="1">
      <alignment horizontal="right"/>
    </xf>
    <xf numFmtId="3" fontId="44" fillId="0" borderId="0" xfId="0" applyNumberFormat="1" applyFont="1"/>
    <xf numFmtId="4" fontId="49" fillId="0" borderId="0" xfId="211" applyNumberFormat="1" applyFont="1" applyBorder="1" applyAlignment="1" applyProtection="1">
      <alignment horizontal="right"/>
      <protection locked="0"/>
    </xf>
    <xf numFmtId="4" fontId="49" fillId="0" borderId="0" xfId="211" applyNumberFormat="1" applyFont="1" applyBorder="1" applyAlignment="1" applyProtection="1">
      <alignment horizontal="right"/>
    </xf>
    <xf numFmtId="4" fontId="58" fillId="0" borderId="0" xfId="211" applyNumberFormat="1" applyFont="1" applyBorder="1" applyAlignment="1" applyProtection="1">
      <alignment horizontal="right"/>
      <protection locked="0"/>
    </xf>
    <xf numFmtId="4" fontId="58" fillId="0" borderId="0" xfId="211" applyNumberFormat="1" applyFont="1" applyBorder="1" applyAlignment="1" applyProtection="1">
      <alignment horizontal="right"/>
    </xf>
    <xf numFmtId="4" fontId="41" fillId="0" borderId="0" xfId="197" applyNumberFormat="1" applyFont="1" applyBorder="1"/>
    <xf numFmtId="0" fontId="33" fillId="0" borderId="0" xfId="197" applyFont="1" applyBorder="1"/>
    <xf numFmtId="4" fontId="33" fillId="0" borderId="0" xfId="197" applyNumberFormat="1" applyFont="1" applyBorder="1"/>
    <xf numFmtId="0" fontId="37" fillId="0" borderId="0" xfId="197" applyFont="1" applyBorder="1"/>
    <xf numFmtId="3" fontId="50" fillId="0" borderId="10" xfId="197" applyNumberFormat="1" applyFont="1" applyFill="1" applyBorder="1" applyAlignment="1">
      <alignment horizontal="right" vertical="center"/>
    </xf>
    <xf numFmtId="3" fontId="51" fillId="24" borderId="10" xfId="197" applyNumberFormat="1" applyFont="1" applyFill="1" applyBorder="1" applyAlignment="1">
      <alignment horizontal="right" vertical="center"/>
    </xf>
    <xf numFmtId="3" fontId="59" fillId="0" borderId="10" xfId="205" applyNumberFormat="1" applyFont="1" applyBorder="1"/>
    <xf numFmtId="10" fontId="59" fillId="0" borderId="10" xfId="197" applyNumberFormat="1" applyFont="1" applyBorder="1" applyAlignment="1">
      <alignment horizontal="right" vertical="center" wrapText="1"/>
    </xf>
    <xf numFmtId="3" fontId="60" fillId="24" borderId="10" xfId="197" applyNumberFormat="1" applyFont="1" applyFill="1" applyBorder="1" applyAlignment="1">
      <alignment horizontal="right" vertical="center"/>
    </xf>
    <xf numFmtId="10" fontId="60" fillId="24" borderId="10" xfId="197" applyNumberFormat="1" applyFont="1" applyFill="1" applyBorder="1" applyAlignment="1">
      <alignment horizontal="right" vertical="center" wrapText="1"/>
    </xf>
    <xf numFmtId="3" fontId="61" fillId="0" borderId="10" xfId="0" applyNumberFormat="1" applyFont="1" applyBorder="1" applyAlignment="1">
      <alignment vertical="center"/>
    </xf>
    <xf numFmtId="3" fontId="60" fillId="24" borderId="10" xfId="197" applyNumberFormat="1" applyFont="1" applyFill="1" applyBorder="1" applyAlignment="1">
      <alignment vertical="center" wrapText="1"/>
    </xf>
    <xf numFmtId="9" fontId="60" fillId="25" borderId="12" xfId="197" applyNumberFormat="1" applyFont="1" applyFill="1" applyBorder="1" applyAlignment="1">
      <alignment horizontal="right" vertical="center" wrapText="1"/>
    </xf>
    <xf numFmtId="3" fontId="50" fillId="0" borderId="10" xfId="0" applyNumberFormat="1" applyFont="1" applyBorder="1"/>
    <xf numFmtId="3" fontId="51" fillId="24" borderId="10" xfId="197" applyNumberFormat="1" applyFont="1" applyFill="1" applyBorder="1" applyAlignment="1">
      <alignment horizontal="right" vertical="center" wrapText="1"/>
    </xf>
    <xf numFmtId="9" fontId="51" fillId="25" borderId="12" xfId="197" applyNumberFormat="1" applyFont="1" applyFill="1" applyBorder="1" applyAlignment="1">
      <alignment vertical="center"/>
    </xf>
    <xf numFmtId="10" fontId="62" fillId="0" borderId="10" xfId="197" applyNumberFormat="1" applyFont="1" applyBorder="1" applyAlignment="1">
      <alignment vertical="center" wrapText="1"/>
    </xf>
    <xf numFmtId="10" fontId="62" fillId="0" borderId="13" xfId="197" applyNumberFormat="1" applyFont="1" applyBorder="1" applyAlignment="1">
      <alignment vertical="center" wrapText="1"/>
    </xf>
    <xf numFmtId="0" fontId="41" fillId="0" borderId="11" xfId="197" applyFont="1" applyBorder="1" applyAlignment="1">
      <alignment horizontal="center" vertical="center"/>
    </xf>
    <xf numFmtId="0" fontId="38" fillId="24" borderId="11" xfId="197" applyFont="1" applyFill="1" applyBorder="1" applyAlignment="1">
      <alignment horizontal="center" vertical="center"/>
    </xf>
    <xf numFmtId="0" fontId="38" fillId="25" borderId="15" xfId="197" applyFont="1" applyFill="1" applyBorder="1" applyAlignment="1">
      <alignment horizontal="center" vertical="center"/>
    </xf>
    <xf numFmtId="49" fontId="41" fillId="0" borderId="11" xfId="197" applyNumberFormat="1" applyFont="1" applyBorder="1" applyAlignment="1">
      <alignment horizontal="center" vertical="center"/>
    </xf>
    <xf numFmtId="3" fontId="63" fillId="0" borderId="0" xfId="211" applyNumberFormat="1" applyFont="1" applyFill="1" applyBorder="1" applyAlignment="1" applyProtection="1">
      <alignment horizontal="right" vertical="center"/>
    </xf>
    <xf numFmtId="3" fontId="63" fillId="0" borderId="0" xfId="207" applyNumberFormat="1" applyFont="1" applyFill="1" applyBorder="1" applyAlignment="1">
      <alignment horizontal="right" vertical="center"/>
    </xf>
    <xf numFmtId="3" fontId="65" fillId="25" borderId="12" xfId="197" applyNumberFormat="1" applyFont="1" applyFill="1" applyBorder="1" applyAlignment="1">
      <alignment horizontal="right" vertical="center"/>
    </xf>
    <xf numFmtId="3" fontId="39" fillId="25" borderId="12" xfId="197" applyNumberFormat="1" applyFont="1" applyFill="1" applyBorder="1" applyAlignment="1">
      <alignment horizontal="right" vertical="center"/>
    </xf>
    <xf numFmtId="3" fontId="66" fillId="0" borderId="10" xfId="205" applyNumberFormat="1" applyFont="1" applyBorder="1"/>
    <xf numFmtId="3" fontId="65" fillId="24" borderId="10" xfId="197" applyNumberFormat="1" applyFont="1" applyFill="1" applyBorder="1" applyAlignment="1">
      <alignment horizontal="right" vertical="center"/>
    </xf>
    <xf numFmtId="3" fontId="65" fillId="24" borderId="10" xfId="197" applyNumberFormat="1" applyFont="1" applyFill="1" applyBorder="1" applyAlignment="1">
      <alignment vertical="center" wrapText="1"/>
    </xf>
    <xf numFmtId="3" fontId="67" fillId="0" borderId="10" xfId="0" applyNumberFormat="1" applyFont="1" applyBorder="1"/>
    <xf numFmtId="3" fontId="39" fillId="24" borderId="10" xfId="197" applyNumberFormat="1" applyFont="1" applyFill="1" applyBorder="1" applyAlignment="1">
      <alignment horizontal="right" vertical="center" wrapText="1"/>
    </xf>
    <xf numFmtId="3" fontId="39" fillId="24" borderId="10" xfId="197" applyNumberFormat="1" applyFont="1" applyFill="1" applyBorder="1" applyAlignment="1">
      <alignment horizontal="right" vertical="center"/>
    </xf>
    <xf numFmtId="3" fontId="67" fillId="0" borderId="10" xfId="197" applyNumberFormat="1" applyFont="1" applyFill="1" applyBorder="1" applyAlignment="1">
      <alignment horizontal="right" vertical="center"/>
    </xf>
    <xf numFmtId="0" fontId="67" fillId="0" borderId="10" xfId="197" applyFont="1" applyBorder="1" applyAlignment="1">
      <alignment horizontal="left" vertical="center" wrapText="1"/>
    </xf>
    <xf numFmtId="0" fontId="41" fillId="0" borderId="10" xfId="197" applyFont="1" applyBorder="1" applyAlignment="1">
      <alignment horizontal="left" vertical="center" wrapText="1"/>
    </xf>
    <xf numFmtId="0" fontId="41" fillId="0" borderId="10" xfId="197" applyFont="1" applyFill="1" applyBorder="1" applyAlignment="1">
      <alignment horizontal="left" vertical="center" wrapText="1"/>
    </xf>
    <xf numFmtId="0" fontId="64" fillId="0" borderId="19" xfId="197" applyFont="1" applyBorder="1" applyAlignment="1">
      <alignment horizontal="center"/>
    </xf>
    <xf numFmtId="0" fontId="64" fillId="0" borderId="20" xfId="197" applyFont="1" applyBorder="1" applyAlignment="1">
      <alignment horizontal="center"/>
    </xf>
    <xf numFmtId="0" fontId="64" fillId="0" borderId="21" xfId="197" applyFont="1" applyBorder="1" applyAlignment="1">
      <alignment horizontal="center"/>
    </xf>
    <xf numFmtId="0" fontId="38" fillId="25" borderId="17" xfId="197" applyFont="1" applyFill="1" applyBorder="1" applyAlignment="1">
      <alignment horizontal="center" vertical="center" wrapText="1"/>
    </xf>
    <xf numFmtId="0" fontId="41" fillId="25" borderId="10" xfId="197" applyFont="1" applyFill="1" applyBorder="1" applyAlignment="1">
      <alignment horizontal="center" vertical="center" wrapText="1"/>
    </xf>
    <xf numFmtId="0" fontId="40" fillId="25" borderId="17" xfId="197" applyFont="1" applyFill="1" applyBorder="1" applyAlignment="1">
      <alignment horizontal="center" vertical="center" wrapText="1"/>
    </xf>
    <xf numFmtId="0" fontId="42" fillId="25" borderId="10" xfId="197" applyFont="1" applyFill="1" applyBorder="1" applyAlignment="1">
      <alignment horizontal="center" vertical="center" wrapText="1"/>
    </xf>
    <xf numFmtId="0" fontId="40" fillId="25" borderId="18" xfId="197" applyFont="1" applyFill="1" applyBorder="1" applyAlignment="1">
      <alignment horizontal="center" vertical="center" wrapText="1"/>
    </xf>
    <xf numFmtId="0" fontId="42" fillId="25" borderId="13" xfId="197" applyFont="1" applyFill="1" applyBorder="1" applyAlignment="1">
      <alignment horizontal="center" vertical="center" wrapText="1"/>
    </xf>
    <xf numFmtId="0" fontId="38" fillId="25" borderId="16" xfId="197" applyFont="1" applyFill="1" applyBorder="1" applyAlignment="1">
      <alignment horizontal="center" vertical="center" wrapText="1"/>
    </xf>
    <xf numFmtId="0" fontId="38" fillId="25" borderId="11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51" fillId="25" borderId="17" xfId="197" applyFont="1" applyFill="1" applyBorder="1" applyAlignment="1">
      <alignment horizontal="center" vertical="center"/>
    </xf>
    <xf numFmtId="0" fontId="51" fillId="25" borderId="10" xfId="197" applyFont="1" applyFill="1" applyBorder="1" applyAlignment="1">
      <alignment horizontal="center" vertical="center"/>
    </xf>
    <xf numFmtId="0" fontId="39" fillId="25" borderId="17" xfId="197" applyFont="1" applyFill="1" applyBorder="1" applyAlignment="1">
      <alignment horizontal="center" vertical="center"/>
    </xf>
    <xf numFmtId="0" fontId="39" fillId="25" borderId="10" xfId="197" applyFont="1" applyFill="1" applyBorder="1" applyAlignment="1">
      <alignment horizontal="center" vertical="center"/>
    </xf>
    <xf numFmtId="0" fontId="33" fillId="0" borderId="19" xfId="197" applyFont="1" applyBorder="1" applyAlignment="1">
      <alignment horizontal="center"/>
    </xf>
    <xf numFmtId="0" fontId="33" fillId="0" borderId="20" xfId="197" applyFont="1" applyBorder="1" applyAlignment="1">
      <alignment horizontal="center"/>
    </xf>
    <xf numFmtId="0" fontId="33" fillId="0" borderId="21" xfId="197" applyFont="1" applyBorder="1" applyAlignment="1">
      <alignment horizontal="center"/>
    </xf>
    <xf numFmtId="0" fontId="38" fillId="25" borderId="23" xfId="197" applyFont="1" applyFill="1" applyBorder="1" applyAlignment="1">
      <alignment horizontal="center" vertical="center" wrapText="1"/>
    </xf>
    <xf numFmtId="0" fontId="38" fillId="25" borderId="22" xfId="197" applyFont="1" applyFill="1" applyBorder="1" applyAlignment="1">
      <alignment horizontal="center" vertical="center" wrapText="1"/>
    </xf>
  </cellXfs>
  <cellStyles count="23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65" xfId="223"/>
    <cellStyle name="Normal 166" xfId="225"/>
    <cellStyle name="Normal 167" xfId="227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30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3 7" xfId="224"/>
    <cellStyle name="Obično 3 8" xfId="226"/>
    <cellStyle name="Obično 3 9" xfId="228"/>
    <cellStyle name="Obično 4" xfId="209"/>
    <cellStyle name="Obično 4 2" xfId="231"/>
    <cellStyle name="Obično_12a Izvjestaji drustava za osiguranje" xfId="214"/>
    <cellStyle name="Output" xfId="200" builtinId="21" customBuiltin="1"/>
    <cellStyle name="Percent 2" xfId="229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25" t="s">
        <v>38</v>
      </c>
      <c r="C2" s="126"/>
      <c r="D2" s="126"/>
      <c r="E2" s="126"/>
      <c r="F2" s="126"/>
      <c r="G2" s="126"/>
      <c r="H2" s="126"/>
      <c r="I2" s="127"/>
    </row>
    <row r="3" spans="2:9" ht="16.5" thickBot="1" x14ac:dyDescent="0.3">
      <c r="B3" s="2"/>
      <c r="C3" s="3"/>
    </row>
    <row r="4" spans="2:9" x14ac:dyDescent="0.25">
      <c r="B4" s="134"/>
      <c r="C4" s="128" t="s">
        <v>2</v>
      </c>
      <c r="D4" s="137" t="s">
        <v>29</v>
      </c>
      <c r="E4" s="128" t="s">
        <v>3</v>
      </c>
      <c r="F4" s="139" t="s">
        <v>28</v>
      </c>
      <c r="G4" s="128" t="s">
        <v>3</v>
      </c>
      <c r="H4" s="130" t="s">
        <v>27</v>
      </c>
      <c r="I4" s="132" t="s">
        <v>30</v>
      </c>
    </row>
    <row r="5" spans="2:9" x14ac:dyDescent="0.25">
      <c r="B5" s="135"/>
      <c r="C5" s="136"/>
      <c r="D5" s="138"/>
      <c r="E5" s="129" t="s">
        <v>0</v>
      </c>
      <c r="F5" s="140"/>
      <c r="G5" s="129" t="s">
        <v>0</v>
      </c>
      <c r="H5" s="131"/>
      <c r="I5" s="133"/>
    </row>
    <row r="6" spans="2:9" x14ac:dyDescent="0.25">
      <c r="B6" s="110" t="s">
        <v>8</v>
      </c>
      <c r="C6" s="122" t="s">
        <v>41</v>
      </c>
      <c r="D6" s="121">
        <f>'FBiH '!D6+RS!D6</f>
        <v>6964319.9900000002</v>
      </c>
      <c r="E6" s="69">
        <f>D6/$D$29</f>
        <v>9.1416069171955536E-2</v>
      </c>
      <c r="F6" s="93">
        <f>'FBiH '!F6+RS!F6</f>
        <v>6438796.1901999991</v>
      </c>
      <c r="G6" s="33">
        <f t="shared" ref="G6:G23" si="0">F6/$F$29</f>
        <v>8.1808708651953915E-2</v>
      </c>
      <c r="H6" s="19">
        <f>(F6-D6)/D6</f>
        <v>-7.5459456279234102E-2</v>
      </c>
      <c r="I6" s="20">
        <f>(G6-E6)/E6</f>
        <v>-0.10509487672161855</v>
      </c>
    </row>
    <row r="7" spans="2:9" x14ac:dyDescent="0.25">
      <c r="B7" s="110" t="s">
        <v>9</v>
      </c>
      <c r="C7" s="123" t="s">
        <v>4</v>
      </c>
      <c r="D7" s="121">
        <f>'FBiH '!D7+RS!D7</f>
        <v>1072297.3099999998</v>
      </c>
      <c r="E7" s="69">
        <f t="shared" ref="E7:E27" si="1">D7/$D$29</f>
        <v>1.4075344786657602E-2</v>
      </c>
      <c r="F7" s="93">
        <f>'FBiH '!F7+RS!F7</f>
        <v>981731.10240000044</v>
      </c>
      <c r="G7" s="33">
        <f t="shared" si="0"/>
        <v>1.2473473512493411E-2</v>
      </c>
      <c r="H7" s="19">
        <f t="shared" ref="H7:H26" si="2">(F7-D7)/D7</f>
        <v>-8.4459978361784191E-2</v>
      </c>
      <c r="I7" s="20">
        <f t="shared" ref="I7:I23" si="3">(G7-E7)/E7</f>
        <v>-0.11380689414320051</v>
      </c>
    </row>
    <row r="8" spans="2:9" x14ac:dyDescent="0.25">
      <c r="B8" s="110" t="s">
        <v>10</v>
      </c>
      <c r="C8" s="124" t="s">
        <v>42</v>
      </c>
      <c r="D8" s="121">
        <f>'FBiH '!D8+RS!D8</f>
        <v>12686926.059999999</v>
      </c>
      <c r="E8" s="69">
        <f t="shared" si="1"/>
        <v>0.16653297262988703</v>
      </c>
      <c r="F8" s="93">
        <f>'FBiH '!F8+RS!F8</f>
        <v>13974670.438099999</v>
      </c>
      <c r="G8" s="33">
        <f t="shared" si="0"/>
        <v>0.17755644201281745</v>
      </c>
      <c r="H8" s="19">
        <f t="shared" si="2"/>
        <v>0.10150168543663764</v>
      </c>
      <c r="I8" s="20">
        <f t="shared" si="3"/>
        <v>6.6193914687571478E-2</v>
      </c>
    </row>
    <row r="9" spans="2:9" x14ac:dyDescent="0.25">
      <c r="B9" s="110" t="s">
        <v>11</v>
      </c>
      <c r="C9" s="124" t="s">
        <v>43</v>
      </c>
      <c r="D9" s="121">
        <f>'FBiH '!D9+RS!D9</f>
        <v>0</v>
      </c>
      <c r="E9" s="69">
        <f t="shared" si="1"/>
        <v>0</v>
      </c>
      <c r="F9" s="93">
        <f>'FBiH '!F9+RS!F9</f>
        <v>0</v>
      </c>
      <c r="G9" s="33">
        <f t="shared" si="0"/>
        <v>0</v>
      </c>
      <c r="H9" s="21" t="s">
        <v>1</v>
      </c>
      <c r="I9" s="22" t="s">
        <v>1</v>
      </c>
    </row>
    <row r="10" spans="2:9" x14ac:dyDescent="0.25">
      <c r="B10" s="110" t="s">
        <v>12</v>
      </c>
      <c r="C10" s="124" t="s">
        <v>44</v>
      </c>
      <c r="D10" s="121">
        <f>'FBiH '!D10+RS!D10</f>
        <v>0</v>
      </c>
      <c r="E10" s="69">
        <f t="shared" si="1"/>
        <v>0</v>
      </c>
      <c r="F10" s="93">
        <f>'FBiH '!F10+RS!F10</f>
        <v>0</v>
      </c>
      <c r="G10" s="33">
        <f t="shared" si="0"/>
        <v>0</v>
      </c>
      <c r="H10" s="21" t="s">
        <v>1</v>
      </c>
      <c r="I10" s="22" t="s">
        <v>1</v>
      </c>
    </row>
    <row r="11" spans="2:9" x14ac:dyDescent="0.25">
      <c r="B11" s="110" t="s">
        <v>13</v>
      </c>
      <c r="C11" s="124" t="s">
        <v>45</v>
      </c>
      <c r="D11" s="121">
        <f>'FBiH '!D11+RS!D11</f>
        <v>0</v>
      </c>
      <c r="E11" s="69">
        <f t="shared" si="1"/>
        <v>0</v>
      </c>
      <c r="F11" s="93">
        <f>'FBiH '!F11+RS!F11</f>
        <v>200</v>
      </c>
      <c r="G11" s="33">
        <f t="shared" si="0"/>
        <v>2.5411181293940852E-6</v>
      </c>
      <c r="H11" s="21" t="s">
        <v>1</v>
      </c>
      <c r="I11" s="22" t="s">
        <v>1</v>
      </c>
    </row>
    <row r="12" spans="2:9" x14ac:dyDescent="0.25">
      <c r="B12" s="110" t="s">
        <v>14</v>
      </c>
      <c r="C12" s="124" t="s">
        <v>33</v>
      </c>
      <c r="D12" s="121">
        <f>'FBiH '!D12+RS!D12</f>
        <v>57472.049999999996</v>
      </c>
      <c r="E12" s="69">
        <f t="shared" si="1"/>
        <v>7.5439797507840915E-4</v>
      </c>
      <c r="F12" s="93">
        <f>'FBiH '!F12+RS!F12</f>
        <v>69656.410200000013</v>
      </c>
      <c r="G12" s="33">
        <f t="shared" si="0"/>
        <v>8.8502583393865555E-4</v>
      </c>
      <c r="H12" s="19">
        <f t="shared" si="2"/>
        <v>0.212004969372069</v>
      </c>
      <c r="I12" s="20">
        <f t="shared" si="3"/>
        <v>0.17315510271176093</v>
      </c>
    </row>
    <row r="13" spans="2:9" x14ac:dyDescent="0.25">
      <c r="B13" s="110" t="s">
        <v>15</v>
      </c>
      <c r="C13" s="124" t="s">
        <v>26</v>
      </c>
      <c r="D13" s="121">
        <f>'FBiH '!D13+RS!D13</f>
        <v>1207438.94</v>
      </c>
      <c r="E13" s="69">
        <f t="shared" si="1"/>
        <v>1.5849260490391776E-2</v>
      </c>
      <c r="F13" s="93">
        <f>'FBiH '!F13+RS!F13</f>
        <v>2011826.7892999998</v>
      </c>
      <c r="G13" s="33">
        <f t="shared" si="0"/>
        <v>2.5561447637454618E-2</v>
      </c>
      <c r="H13" s="19">
        <f t="shared" si="2"/>
        <v>0.66619339715845172</v>
      </c>
      <c r="I13" s="20">
        <f t="shared" si="3"/>
        <v>0.61278487743643406</v>
      </c>
    </row>
    <row r="14" spans="2:9" x14ac:dyDescent="0.25">
      <c r="B14" s="110" t="s">
        <v>16</v>
      </c>
      <c r="C14" s="124" t="s">
        <v>46</v>
      </c>
      <c r="D14" s="121">
        <f>'FBiH '!D14+RS!D14</f>
        <v>2947956.1399999997</v>
      </c>
      <c r="E14" s="69">
        <f t="shared" si="1"/>
        <v>3.8695890309045231E-2</v>
      </c>
      <c r="F14" s="93">
        <f>'FBiH '!F14+RS!F14</f>
        <v>2969354.3292</v>
      </c>
      <c r="G14" s="33">
        <f t="shared" si="0"/>
        <v>3.7727400592624659E-2</v>
      </c>
      <c r="H14" s="19">
        <f t="shared" si="2"/>
        <v>7.2586524981339698E-3</v>
      </c>
      <c r="I14" s="20">
        <f t="shared" si="3"/>
        <v>-2.5028231904879714E-2</v>
      </c>
    </row>
    <row r="15" spans="2:9" x14ac:dyDescent="0.25">
      <c r="B15" s="110" t="s">
        <v>17</v>
      </c>
      <c r="C15" s="124" t="s">
        <v>47</v>
      </c>
      <c r="D15" s="121">
        <f>'FBiH '!D15+RS!D15</f>
        <v>34854334.000000007</v>
      </c>
      <c r="E15" s="69">
        <f t="shared" si="1"/>
        <v>0.45751002430410181</v>
      </c>
      <c r="F15" s="93">
        <f>'FBiH '!F15+RS!F15</f>
        <v>32668972.128199995</v>
      </c>
      <c r="G15" s="33">
        <f t="shared" si="0"/>
        <v>0.41507858671819536</v>
      </c>
      <c r="H15" s="19">
        <f t="shared" si="2"/>
        <v>-6.2699860275626337E-2</v>
      </c>
      <c r="I15" s="20">
        <f t="shared" si="3"/>
        <v>-9.2744279538895413E-2</v>
      </c>
    </row>
    <row r="16" spans="2:9" x14ac:dyDescent="0.25">
      <c r="B16" s="110" t="s">
        <v>18</v>
      </c>
      <c r="C16" s="124" t="s">
        <v>48</v>
      </c>
      <c r="D16" s="121">
        <f>'FBiH '!D16+RS!D16</f>
        <v>0</v>
      </c>
      <c r="E16" s="69">
        <f t="shared" si="1"/>
        <v>0</v>
      </c>
      <c r="F16" s="93">
        <f>'FBiH '!F16+RS!F16</f>
        <v>0</v>
      </c>
      <c r="G16" s="33">
        <f t="shared" si="0"/>
        <v>0</v>
      </c>
      <c r="H16" s="21" t="s">
        <v>1</v>
      </c>
      <c r="I16" s="22" t="s">
        <v>1</v>
      </c>
    </row>
    <row r="17" spans="2:9" x14ac:dyDescent="0.25">
      <c r="B17" s="110" t="s">
        <v>19</v>
      </c>
      <c r="C17" s="124" t="s">
        <v>49</v>
      </c>
      <c r="D17" s="121">
        <f>'FBiH '!D17+RS!D17</f>
        <v>0</v>
      </c>
      <c r="E17" s="69">
        <f t="shared" si="1"/>
        <v>0</v>
      </c>
      <c r="F17" s="93">
        <f>'FBiH '!F17+RS!F17</f>
        <v>0</v>
      </c>
      <c r="G17" s="33">
        <f t="shared" si="0"/>
        <v>0</v>
      </c>
      <c r="H17" s="21" t="s">
        <v>1</v>
      </c>
      <c r="I17" s="22" t="s">
        <v>1</v>
      </c>
    </row>
    <row r="18" spans="2:9" x14ac:dyDescent="0.25">
      <c r="B18" s="110" t="s">
        <v>20</v>
      </c>
      <c r="C18" s="124" t="s">
        <v>50</v>
      </c>
      <c r="D18" s="121">
        <f>'FBiH '!D18+RS!D18</f>
        <v>386316.37000000005</v>
      </c>
      <c r="E18" s="69">
        <f t="shared" si="1"/>
        <v>5.0709220789521437E-3</v>
      </c>
      <c r="F18" s="93">
        <f>'FBiH '!F18+RS!F18</f>
        <v>375510.12999999995</v>
      </c>
      <c r="G18" s="33">
        <f t="shared" si="0"/>
        <v>4.7710779955706479E-3</v>
      </c>
      <c r="H18" s="19">
        <f t="shared" si="2"/>
        <v>-2.7972513823320781E-2</v>
      </c>
      <c r="I18" s="20">
        <f t="shared" si="3"/>
        <v>-5.9130090881509979E-2</v>
      </c>
    </row>
    <row r="19" spans="2:9" x14ac:dyDescent="0.25">
      <c r="B19" s="110" t="s">
        <v>21</v>
      </c>
      <c r="C19" s="124" t="s">
        <v>5</v>
      </c>
      <c r="D19" s="121">
        <f>'FBiH '!D19+RS!D19</f>
        <v>120628.61999999997</v>
      </c>
      <c r="E19" s="69">
        <f t="shared" si="1"/>
        <v>1.5834129227076965E-3</v>
      </c>
      <c r="F19" s="93">
        <f>'FBiH '!F19+RS!F19</f>
        <v>191170.31999999995</v>
      </c>
      <c r="G19" s="33">
        <f t="shared" si="0"/>
        <v>2.4289318297703428E-3</v>
      </c>
      <c r="H19" s="19">
        <f t="shared" si="2"/>
        <v>0.58478410844789575</v>
      </c>
      <c r="I19" s="20">
        <f t="shared" si="3"/>
        <v>0.533985099487995</v>
      </c>
    </row>
    <row r="20" spans="2:9" x14ac:dyDescent="0.25">
      <c r="B20" s="110" t="s">
        <v>22</v>
      </c>
      <c r="C20" s="124" t="s">
        <v>51</v>
      </c>
      <c r="D20" s="121">
        <f>'FBiH '!D20+RS!D20</f>
        <v>8670.14</v>
      </c>
      <c r="E20" s="69">
        <f t="shared" si="1"/>
        <v>1.138072516927153E-4</v>
      </c>
      <c r="F20" s="93">
        <f>'FBiH '!F20+RS!F20</f>
        <v>79476.804000000004</v>
      </c>
      <c r="G20" s="33">
        <f t="shared" si="0"/>
        <v>1.0097997375535018E-3</v>
      </c>
      <c r="H20" s="19">
        <f t="shared" si="2"/>
        <v>8.1667267195224085</v>
      </c>
      <c r="I20" s="20">
        <f t="shared" si="3"/>
        <v>7.8728944995526868</v>
      </c>
    </row>
    <row r="21" spans="2:9" x14ac:dyDescent="0.25">
      <c r="B21" s="110" t="s">
        <v>23</v>
      </c>
      <c r="C21" s="124" t="s">
        <v>34</v>
      </c>
      <c r="D21" s="121">
        <f>'FBiH '!D21+RS!D21</f>
        <v>141390.66999999998</v>
      </c>
      <c r="E21" s="69">
        <f t="shared" si="1"/>
        <v>1.8559427607503049E-3</v>
      </c>
      <c r="F21" s="93">
        <f>'FBiH '!F21+RS!F21</f>
        <v>41646.32</v>
      </c>
      <c r="G21" s="33">
        <f t="shared" si="0"/>
        <v>5.2914109387273739E-4</v>
      </c>
      <c r="H21" s="19">
        <f t="shared" si="2"/>
        <v>-0.70545213485444258</v>
      </c>
      <c r="I21" s="20">
        <f t="shared" si="3"/>
        <v>-0.7148936351577887</v>
      </c>
    </row>
    <row r="22" spans="2:9" x14ac:dyDescent="0.25">
      <c r="B22" s="110" t="s">
        <v>24</v>
      </c>
      <c r="C22" s="124" t="s">
        <v>52</v>
      </c>
      <c r="D22" s="121">
        <f>'FBiH '!D22+RS!D22</f>
        <v>0</v>
      </c>
      <c r="E22" s="69">
        <f t="shared" si="1"/>
        <v>0</v>
      </c>
      <c r="F22" s="93">
        <f>'FBiH '!F22+RS!F22</f>
        <v>0</v>
      </c>
      <c r="G22" s="33">
        <f t="shared" si="0"/>
        <v>0</v>
      </c>
      <c r="H22" s="21" t="s">
        <v>1</v>
      </c>
      <c r="I22" s="22" t="s">
        <v>1</v>
      </c>
    </row>
    <row r="23" spans="2:9" x14ac:dyDescent="0.25">
      <c r="B23" s="110" t="s">
        <v>25</v>
      </c>
      <c r="C23" s="124" t="s">
        <v>53</v>
      </c>
      <c r="D23" s="121">
        <f>'FBiH '!D23+RS!D23</f>
        <v>219.67000000000002</v>
      </c>
      <c r="E23" s="69">
        <f t="shared" si="1"/>
        <v>2.8834642784705635E-6</v>
      </c>
      <c r="F23" s="93">
        <f>'FBiH '!F23+RS!F23</f>
        <v>4124.16</v>
      </c>
      <c r="G23" s="33">
        <f t="shared" si="0"/>
        <v>5.2399888722609547E-5</v>
      </c>
      <c r="H23" s="19">
        <f t="shared" si="2"/>
        <v>17.774343333181587</v>
      </c>
      <c r="I23" s="20">
        <f t="shared" si="3"/>
        <v>17.172546514223963</v>
      </c>
    </row>
    <row r="24" spans="2:9" s="3" customFormat="1" x14ac:dyDescent="0.25">
      <c r="B24" s="108"/>
      <c r="C24" s="23" t="s">
        <v>35</v>
      </c>
      <c r="D24" s="120">
        <f>SUM(D6:D23)</f>
        <v>60447969.960000008</v>
      </c>
      <c r="E24" s="70">
        <f>SUM(E6:E23)</f>
        <v>0.79346092814549873</v>
      </c>
      <c r="F24" s="94">
        <f>SUM(F6:F23)</f>
        <v>59807135.121599987</v>
      </c>
      <c r="G24" s="34">
        <f>SUM(G6:G23)</f>
        <v>0.7598849766230974</v>
      </c>
      <c r="H24" s="28">
        <f t="shared" ref="H24:I29" si="4">(F24-D24)/D24</f>
        <v>-1.0601428614130106E-2</v>
      </c>
      <c r="I24" s="29">
        <f t="shared" si="4"/>
        <v>-4.2315822155069543E-2</v>
      </c>
    </row>
    <row r="25" spans="2:9" ht="15.75" customHeight="1" x14ac:dyDescent="0.25">
      <c r="B25" s="107">
        <v>19</v>
      </c>
      <c r="C25" s="123" t="s">
        <v>6</v>
      </c>
      <c r="D25" s="121">
        <f>'FBiH '!D25+RS!D25</f>
        <v>14641958.310000002</v>
      </c>
      <c r="E25" s="69">
        <f t="shared" si="1"/>
        <v>0.19219540107315622</v>
      </c>
      <c r="F25" s="93">
        <f>'FBiH '!F25+RS!F25</f>
        <v>18116145.039999999</v>
      </c>
      <c r="G25" s="33">
        <f>F25/$F$29</f>
        <v>0.23017632297938365</v>
      </c>
      <c r="H25" s="19">
        <f t="shared" si="2"/>
        <v>0.23727609766702007</v>
      </c>
      <c r="I25" s="20">
        <f t="shared" si="4"/>
        <v>0.19761618485226176</v>
      </c>
    </row>
    <row r="26" spans="2:9" x14ac:dyDescent="0.25">
      <c r="B26" s="107"/>
      <c r="C26" s="123" t="s">
        <v>54</v>
      </c>
      <c r="D26" s="121">
        <f>'FBiH '!D26+RS!D26</f>
        <v>1092739.0999999999</v>
      </c>
      <c r="E26" s="69">
        <f t="shared" si="1"/>
        <v>1.4343670781345075E-2</v>
      </c>
      <c r="F26" s="93">
        <f>'FBiH '!F26+RS!F26</f>
        <v>782230.49</v>
      </c>
      <c r="G26" s="33">
        <f>F26/$F$29</f>
        <v>9.9387003975190923E-3</v>
      </c>
      <c r="H26" s="19">
        <f t="shared" si="2"/>
        <v>-0.28415621807620861</v>
      </c>
      <c r="I26" s="20">
        <f>(G26-E26)/E26</f>
        <v>-0.30710202785433055</v>
      </c>
    </row>
    <row r="27" spans="2:9" x14ac:dyDescent="0.25">
      <c r="B27" s="107"/>
      <c r="C27" s="123" t="s">
        <v>7</v>
      </c>
      <c r="D27" s="121">
        <v>0</v>
      </c>
      <c r="E27" s="69">
        <f t="shared" si="1"/>
        <v>0</v>
      </c>
      <c r="F27" s="93">
        <f>'FBiH '!F27</f>
        <v>0</v>
      </c>
      <c r="G27" s="33">
        <f>F27/$F$29</f>
        <v>0</v>
      </c>
      <c r="H27" s="21" t="s">
        <v>1</v>
      </c>
      <c r="I27" s="50" t="s">
        <v>1</v>
      </c>
    </row>
    <row r="28" spans="2:9" s="3" customFormat="1" x14ac:dyDescent="0.25">
      <c r="B28" s="108"/>
      <c r="C28" s="23" t="s">
        <v>36</v>
      </c>
      <c r="D28" s="120">
        <f>SUM(D25:D27)</f>
        <v>15734697.410000002</v>
      </c>
      <c r="E28" s="70">
        <f>SUM(E25:E26)</f>
        <v>0.20653907185450129</v>
      </c>
      <c r="F28" s="94">
        <f>SUM(F25:F27)</f>
        <v>18898375.529999997</v>
      </c>
      <c r="G28" s="34">
        <f>SUM(G25:G26)</f>
        <v>0.24011502337690274</v>
      </c>
      <c r="H28" s="28">
        <f t="shared" si="4"/>
        <v>0.20106380425144732</v>
      </c>
      <c r="I28" s="29">
        <f t="shared" si="4"/>
        <v>0.16256464803935206</v>
      </c>
    </row>
    <row r="29" spans="2:9" s="3" customFormat="1" ht="16.5" thickBot="1" x14ac:dyDescent="0.3">
      <c r="B29" s="109"/>
      <c r="C29" s="30" t="s">
        <v>37</v>
      </c>
      <c r="D29" s="114">
        <f>D24+D28</f>
        <v>76182667.370000005</v>
      </c>
      <c r="E29" s="71">
        <f>E24+E28</f>
        <v>1</v>
      </c>
      <c r="F29" s="114">
        <f>SUM(F24:F27)</f>
        <v>78705510.651599988</v>
      </c>
      <c r="G29" s="42">
        <f>G24+G28</f>
        <v>1.0000000000000002</v>
      </c>
      <c r="H29" s="31">
        <f>(F29-D29)/D29</f>
        <v>3.3115712125793256E-2</v>
      </c>
      <c r="I29" s="32">
        <f t="shared" si="4"/>
        <v>2.2204460492503131E-16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5" t="s">
        <v>31</v>
      </c>
      <c r="C31" s="37"/>
      <c r="D31" s="7"/>
      <c r="E31" s="7"/>
      <c r="F31" s="7"/>
      <c r="G31" s="4"/>
    </row>
    <row r="32" spans="2:9" x14ac:dyDescent="0.25">
      <c r="F32" s="7"/>
    </row>
    <row r="33" spans="2:6" x14ac:dyDescent="0.25">
      <c r="B33" s="45" t="s">
        <v>32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30.04.2017.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R6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1" width="14.28515625" style="1" bestFit="1" customWidth="1"/>
    <col min="12" max="12" width="14.28515625" style="1" customWidth="1"/>
    <col min="13" max="13" width="15.42578125" style="1" bestFit="1" customWidth="1"/>
    <col min="14" max="14" width="12.7109375" style="1" bestFit="1" customWidth="1"/>
    <col min="15" max="15" width="14.5703125" style="1" customWidth="1"/>
    <col min="16" max="16" width="14.28515625" style="1" bestFit="1" customWidth="1"/>
    <col min="17" max="18" width="10.28515625" style="1"/>
    <col min="19" max="19" width="15.85546875" style="1" customWidth="1"/>
    <col min="20" max="20" width="10.28515625" style="1"/>
    <col min="21" max="21" width="12.7109375" style="1" bestFit="1" customWidth="1"/>
    <col min="22" max="22" width="10.42578125" style="1" bestFit="1" customWidth="1"/>
    <col min="23" max="24" width="14.28515625" style="1" bestFit="1" customWidth="1"/>
    <col min="25" max="25" width="11.7109375" style="1" bestFit="1" customWidth="1"/>
    <col min="26" max="27" width="10.42578125" style="1" bestFit="1" customWidth="1"/>
    <col min="28" max="28" width="11.7109375" style="1" bestFit="1" customWidth="1"/>
    <col min="29" max="29" width="13.140625" style="1" bestFit="1" customWidth="1"/>
    <col min="30" max="16384" width="10.28515625" style="1"/>
  </cols>
  <sheetData>
    <row r="2" spans="2:44" x14ac:dyDescent="0.25">
      <c r="B2" s="141" t="s">
        <v>39</v>
      </c>
      <c r="C2" s="142"/>
      <c r="D2" s="142"/>
      <c r="E2" s="142"/>
      <c r="F2" s="142"/>
      <c r="G2" s="142"/>
      <c r="H2" s="142"/>
      <c r="I2" s="143"/>
    </row>
    <row r="3" spans="2:44" ht="16.5" thickBot="1" x14ac:dyDescent="0.3">
      <c r="C3" s="3"/>
    </row>
    <row r="4" spans="2:44" ht="15.75" customHeight="1" x14ac:dyDescent="0.25">
      <c r="B4" s="144"/>
      <c r="C4" s="128" t="s">
        <v>2</v>
      </c>
      <c r="D4" s="139" t="s">
        <v>29</v>
      </c>
      <c r="E4" s="128" t="s">
        <v>3</v>
      </c>
      <c r="F4" s="139" t="s">
        <v>28</v>
      </c>
      <c r="G4" s="128" t="s">
        <v>3</v>
      </c>
      <c r="H4" s="130" t="s">
        <v>27</v>
      </c>
      <c r="I4" s="132" t="s">
        <v>30</v>
      </c>
      <c r="K4" s="55"/>
      <c r="L4" s="55"/>
      <c r="M4" s="56"/>
      <c r="N4" s="57"/>
      <c r="O4" s="57"/>
    </row>
    <row r="5" spans="2:44" x14ac:dyDescent="0.25">
      <c r="B5" s="145"/>
      <c r="C5" s="136"/>
      <c r="D5" s="140"/>
      <c r="E5" s="129" t="s">
        <v>0</v>
      </c>
      <c r="F5" s="140"/>
      <c r="G5" s="129" t="s">
        <v>0</v>
      </c>
      <c r="H5" s="131"/>
      <c r="I5" s="133"/>
      <c r="K5" s="55"/>
      <c r="L5" s="55"/>
      <c r="M5" s="56"/>
      <c r="N5" s="57"/>
      <c r="O5" s="57"/>
    </row>
    <row r="6" spans="2:44" ht="15.75" customHeight="1" x14ac:dyDescent="0.25">
      <c r="B6" s="107" t="s">
        <v>8</v>
      </c>
      <c r="C6" s="122" t="s">
        <v>41</v>
      </c>
      <c r="D6" s="95">
        <v>5583606.8500000006</v>
      </c>
      <c r="E6" s="96">
        <f>D6/$D$29</f>
        <v>9.574294830477767E-2</v>
      </c>
      <c r="F6" s="115">
        <v>5074191.0801999988</v>
      </c>
      <c r="G6" s="43">
        <f>F6/$F$29</f>
        <v>8.4465455114881391E-2</v>
      </c>
      <c r="H6" s="19">
        <f>(F6-D6)/D6</f>
        <v>-9.123417595205538E-2</v>
      </c>
      <c r="I6" s="20">
        <f>(G6-E6)/E6</f>
        <v>-0.11778928254848321</v>
      </c>
      <c r="K6" s="111"/>
      <c r="L6" s="111"/>
      <c r="M6" s="85"/>
      <c r="N6" s="86"/>
      <c r="O6" s="85"/>
      <c r="P6" s="85"/>
      <c r="Q6" s="85"/>
      <c r="R6" s="86"/>
      <c r="S6" s="78"/>
      <c r="T6" s="57"/>
      <c r="U6" s="87"/>
      <c r="V6" s="87"/>
      <c r="W6" s="87"/>
      <c r="X6" s="88"/>
      <c r="Y6" s="87"/>
      <c r="Z6" s="87"/>
      <c r="AA6" s="87"/>
      <c r="AB6" s="88"/>
      <c r="AC6" s="8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2:44" x14ac:dyDescent="0.25">
      <c r="B7" s="107" t="s">
        <v>9</v>
      </c>
      <c r="C7" s="123" t="s">
        <v>4</v>
      </c>
      <c r="D7" s="95">
        <v>888034.17999999982</v>
      </c>
      <c r="E7" s="96">
        <f t="shared" ref="E7:E23" si="0">D7/$D$29</f>
        <v>1.5227255942745254E-2</v>
      </c>
      <c r="F7" s="115">
        <v>880031.37240000046</v>
      </c>
      <c r="G7" s="43">
        <f t="shared" ref="G7:G22" si="1">F7/$F$29</f>
        <v>1.4649083806715832E-2</v>
      </c>
      <c r="H7" s="19">
        <f t="shared" ref="H7:H21" si="2">(F7-D7)/D7</f>
        <v>-9.0118238466895071E-3</v>
      </c>
      <c r="I7" s="20">
        <f t="shared" ref="I7:I20" si="3">(G7-E7)/E7</f>
        <v>-3.7969555263493264E-2</v>
      </c>
      <c r="K7" s="111"/>
      <c r="L7" s="111"/>
      <c r="M7" s="85"/>
      <c r="N7" s="86"/>
      <c r="O7" s="85"/>
      <c r="P7" s="85"/>
      <c r="Q7" s="85"/>
      <c r="R7" s="86"/>
      <c r="S7" s="78"/>
      <c r="T7" s="57"/>
      <c r="U7" s="87"/>
      <c r="V7" s="87"/>
      <c r="W7" s="87"/>
      <c r="X7" s="88"/>
      <c r="Y7" s="87"/>
      <c r="Z7" s="87"/>
      <c r="AA7" s="87"/>
      <c r="AB7" s="88"/>
      <c r="AC7" s="8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2:44" x14ac:dyDescent="0.25">
      <c r="B8" s="107" t="s">
        <v>10</v>
      </c>
      <c r="C8" s="124" t="s">
        <v>42</v>
      </c>
      <c r="D8" s="95">
        <v>10652024.669999998</v>
      </c>
      <c r="E8" s="96">
        <f t="shared" si="0"/>
        <v>0.18265187265486396</v>
      </c>
      <c r="F8" s="115">
        <v>10979033.288099999</v>
      </c>
      <c r="G8" s="43">
        <f t="shared" si="1"/>
        <v>0.18275800590549454</v>
      </c>
      <c r="H8" s="19">
        <f t="shared" si="2"/>
        <v>3.0699198343107161E-2</v>
      </c>
      <c r="I8" s="20">
        <f t="shared" si="3"/>
        <v>5.8106850528232901E-4</v>
      </c>
      <c r="K8" s="111"/>
      <c r="L8" s="111"/>
      <c r="M8" s="85"/>
      <c r="N8" s="86"/>
      <c r="O8" s="85"/>
      <c r="P8" s="85"/>
      <c r="Q8" s="85"/>
      <c r="R8" s="86"/>
      <c r="S8" s="78"/>
      <c r="T8" s="57"/>
      <c r="U8" s="87"/>
      <c r="V8" s="87"/>
      <c r="W8" s="87"/>
      <c r="X8" s="88"/>
      <c r="Y8" s="87"/>
      <c r="Z8" s="87"/>
      <c r="AA8" s="87"/>
      <c r="AB8" s="88"/>
      <c r="AC8" s="8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2:44" x14ac:dyDescent="0.25">
      <c r="B9" s="107" t="s">
        <v>11</v>
      </c>
      <c r="C9" s="124" t="s">
        <v>43</v>
      </c>
      <c r="D9" s="95">
        <v>0</v>
      </c>
      <c r="E9" s="96">
        <f t="shared" si="0"/>
        <v>0</v>
      </c>
      <c r="F9" s="115">
        <v>0</v>
      </c>
      <c r="G9" s="43">
        <f t="shared" si="1"/>
        <v>0</v>
      </c>
      <c r="H9" s="21" t="s">
        <v>1</v>
      </c>
      <c r="I9" s="22" t="s">
        <v>1</v>
      </c>
      <c r="K9" s="111"/>
      <c r="L9" s="111"/>
      <c r="M9" s="85"/>
      <c r="N9" s="86"/>
      <c r="O9" s="85"/>
      <c r="P9" s="85"/>
      <c r="Q9" s="85"/>
      <c r="R9" s="86"/>
      <c r="S9" s="78"/>
      <c r="T9" s="57"/>
      <c r="U9" s="87"/>
      <c r="V9" s="87"/>
      <c r="W9" s="87"/>
      <c r="X9" s="88"/>
      <c r="Y9" s="87"/>
      <c r="Z9" s="87"/>
      <c r="AA9" s="87"/>
      <c r="AB9" s="88"/>
      <c r="AC9" s="8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2:44" x14ac:dyDescent="0.25">
      <c r="B10" s="107" t="s">
        <v>12</v>
      </c>
      <c r="C10" s="124" t="s">
        <v>44</v>
      </c>
      <c r="D10" s="95">
        <v>0</v>
      </c>
      <c r="E10" s="96">
        <f t="shared" si="0"/>
        <v>0</v>
      </c>
      <c r="F10" s="115">
        <v>0</v>
      </c>
      <c r="G10" s="43">
        <f t="shared" si="1"/>
        <v>0</v>
      </c>
      <c r="H10" s="21" t="s">
        <v>1</v>
      </c>
      <c r="I10" s="22" t="s">
        <v>1</v>
      </c>
      <c r="K10" s="111"/>
      <c r="L10" s="111"/>
      <c r="M10" s="85"/>
      <c r="N10" s="86"/>
      <c r="O10" s="85"/>
      <c r="P10" s="85"/>
      <c r="Q10" s="85"/>
      <c r="R10" s="86"/>
      <c r="S10" s="78"/>
      <c r="T10" s="57"/>
      <c r="U10" s="87"/>
      <c r="V10" s="87"/>
      <c r="W10" s="87"/>
      <c r="X10" s="88"/>
      <c r="Y10" s="87"/>
      <c r="Z10" s="87"/>
      <c r="AA10" s="87"/>
      <c r="AB10" s="88"/>
      <c r="AC10" s="8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2:44" x14ac:dyDescent="0.25">
      <c r="B11" s="107" t="s">
        <v>13</v>
      </c>
      <c r="C11" s="124" t="s">
        <v>45</v>
      </c>
      <c r="D11" s="95">
        <v>0</v>
      </c>
      <c r="E11" s="96">
        <f t="shared" si="0"/>
        <v>0</v>
      </c>
      <c r="F11" s="115">
        <v>200</v>
      </c>
      <c r="G11" s="43">
        <f t="shared" si="1"/>
        <v>3.3292185406447955E-6</v>
      </c>
      <c r="H11" s="21" t="s">
        <v>1</v>
      </c>
      <c r="I11" s="22" t="s">
        <v>1</v>
      </c>
      <c r="K11" s="111"/>
      <c r="L11" s="111"/>
      <c r="M11" s="85"/>
      <c r="N11" s="86"/>
      <c r="O11" s="85"/>
      <c r="P11" s="85"/>
      <c r="Q11" s="85"/>
      <c r="R11" s="86"/>
      <c r="S11" s="78"/>
      <c r="T11" s="57"/>
      <c r="U11" s="87"/>
      <c r="V11" s="87"/>
      <c r="W11" s="87"/>
      <c r="X11" s="88"/>
      <c r="Y11" s="87"/>
      <c r="Z11" s="87"/>
      <c r="AA11" s="87"/>
      <c r="AB11" s="88"/>
      <c r="AC11" s="89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2:44" x14ac:dyDescent="0.25">
      <c r="B12" s="107" t="s">
        <v>14</v>
      </c>
      <c r="C12" s="124" t="s">
        <v>33</v>
      </c>
      <c r="D12" s="95">
        <v>54500.63</v>
      </c>
      <c r="E12" s="96">
        <f t="shared" si="0"/>
        <v>9.3453051779027283E-4</v>
      </c>
      <c r="F12" s="115">
        <v>67292.220200000011</v>
      </c>
      <c r="G12" s="43">
        <f t="shared" si="1"/>
        <v>1.1201525356549613E-3</v>
      </c>
      <c r="H12" s="19">
        <f t="shared" si="2"/>
        <v>0.2347053639563435</v>
      </c>
      <c r="I12" s="20">
        <f t="shared" si="3"/>
        <v>0.19862595638245995</v>
      </c>
      <c r="K12" s="111"/>
      <c r="L12" s="111"/>
      <c r="M12" s="85"/>
      <c r="N12" s="86"/>
      <c r="O12" s="85"/>
      <c r="P12" s="85"/>
      <c r="Q12" s="85"/>
      <c r="R12" s="86"/>
      <c r="S12" s="78"/>
      <c r="T12" s="57"/>
      <c r="U12" s="87"/>
      <c r="V12" s="87"/>
      <c r="W12" s="87"/>
      <c r="X12" s="88"/>
      <c r="Y12" s="87"/>
      <c r="Z12" s="87"/>
      <c r="AA12" s="87"/>
      <c r="AB12" s="88"/>
      <c r="AC12" s="89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</row>
    <row r="13" spans="2:44" x14ac:dyDescent="0.25">
      <c r="B13" s="107" t="s">
        <v>15</v>
      </c>
      <c r="C13" s="124" t="s">
        <v>26</v>
      </c>
      <c r="D13" s="95">
        <v>738386.48</v>
      </c>
      <c r="E13" s="96">
        <f t="shared" si="0"/>
        <v>1.2661224273622837E-2</v>
      </c>
      <c r="F13" s="115">
        <v>1884473.6592999999</v>
      </c>
      <c r="G13" s="43">
        <f t="shared" si="1"/>
        <v>3.1369123229491515E-2</v>
      </c>
      <c r="H13" s="19">
        <f t="shared" si="2"/>
        <v>1.5521508184981936</v>
      </c>
      <c r="I13" s="20">
        <f t="shared" si="3"/>
        <v>1.4775742496594815</v>
      </c>
      <c r="K13" s="111"/>
      <c r="L13" s="111"/>
      <c r="M13" s="85"/>
      <c r="N13" s="86"/>
      <c r="O13" s="85"/>
      <c r="P13" s="85"/>
      <c r="Q13" s="85"/>
      <c r="R13" s="86"/>
      <c r="S13" s="78"/>
      <c r="T13" s="57"/>
      <c r="U13" s="87"/>
      <c r="V13" s="87"/>
      <c r="W13" s="87"/>
      <c r="X13" s="88"/>
      <c r="Y13" s="87"/>
      <c r="Z13" s="87"/>
      <c r="AA13" s="87"/>
      <c r="AB13" s="88"/>
      <c r="AC13" s="89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2:44" x14ac:dyDescent="0.25">
      <c r="B14" s="107" t="s">
        <v>16</v>
      </c>
      <c r="C14" s="124" t="s">
        <v>46</v>
      </c>
      <c r="D14" s="95">
        <v>1968326.3199999996</v>
      </c>
      <c r="E14" s="96">
        <f t="shared" si="0"/>
        <v>3.3751188105712211E-2</v>
      </c>
      <c r="F14" s="115">
        <v>2679068.1891999999</v>
      </c>
      <c r="G14" s="43">
        <f t="shared" si="1"/>
        <v>4.4596017435681597E-2</v>
      </c>
      <c r="H14" s="19">
        <f t="shared" si="2"/>
        <v>0.36108945045250446</v>
      </c>
      <c r="I14" s="20">
        <f t="shared" si="3"/>
        <v>0.32131696507993313</v>
      </c>
      <c r="K14" s="111"/>
      <c r="L14" s="111"/>
      <c r="M14" s="85"/>
      <c r="N14" s="86"/>
      <c r="O14" s="85"/>
      <c r="P14" s="85"/>
      <c r="Q14" s="85"/>
      <c r="R14" s="86"/>
      <c r="S14" s="78"/>
      <c r="T14" s="57"/>
      <c r="U14" s="87"/>
      <c r="V14" s="87"/>
      <c r="W14" s="87"/>
      <c r="X14" s="88"/>
      <c r="Y14" s="87"/>
      <c r="Z14" s="87"/>
      <c r="AA14" s="87"/>
      <c r="AB14" s="88"/>
      <c r="AC14" s="89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2:44" x14ac:dyDescent="0.25">
      <c r="B15" s="107" t="s">
        <v>17</v>
      </c>
      <c r="C15" s="124" t="s">
        <v>47</v>
      </c>
      <c r="D15" s="95">
        <v>24530304.020000007</v>
      </c>
      <c r="E15" s="96">
        <f t="shared" si="0"/>
        <v>0.42062482061883355</v>
      </c>
      <c r="F15" s="115">
        <v>21595559.738199994</v>
      </c>
      <c r="G15" s="43">
        <f t="shared" si="1"/>
        <v>0.35948168938008845</v>
      </c>
      <c r="H15" s="19">
        <f t="shared" si="2"/>
        <v>-0.11963750141079631</v>
      </c>
      <c r="I15" s="20">
        <f t="shared" si="3"/>
        <v>-0.14536263254457932</v>
      </c>
      <c r="K15" s="111"/>
      <c r="L15" s="111"/>
      <c r="M15" s="85"/>
      <c r="N15" s="86"/>
      <c r="O15" s="85"/>
      <c r="P15" s="85"/>
      <c r="Q15" s="85"/>
      <c r="R15" s="86"/>
      <c r="S15" s="78"/>
      <c r="T15" s="57"/>
      <c r="U15" s="87"/>
      <c r="V15" s="87"/>
      <c r="W15" s="87"/>
      <c r="X15" s="88"/>
      <c r="Y15" s="87"/>
      <c r="Z15" s="87"/>
      <c r="AA15" s="87"/>
      <c r="AB15" s="88"/>
      <c r="AC15" s="89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2:44" x14ac:dyDescent="0.25">
      <c r="B16" s="107" t="s">
        <v>18</v>
      </c>
      <c r="C16" s="124" t="s">
        <v>48</v>
      </c>
      <c r="D16" s="95">
        <v>0</v>
      </c>
      <c r="E16" s="96">
        <f t="shared" si="0"/>
        <v>0</v>
      </c>
      <c r="F16" s="115">
        <v>0</v>
      </c>
      <c r="G16" s="43">
        <f>F16/$F$29</f>
        <v>0</v>
      </c>
      <c r="H16" s="21" t="s">
        <v>1</v>
      </c>
      <c r="I16" s="22" t="s">
        <v>1</v>
      </c>
      <c r="K16" s="111"/>
      <c r="L16" s="111"/>
      <c r="M16" s="85"/>
      <c r="N16" s="86"/>
      <c r="O16" s="85"/>
      <c r="P16" s="85"/>
      <c r="Q16" s="85"/>
      <c r="R16" s="86"/>
      <c r="S16" s="78"/>
      <c r="T16" s="57"/>
      <c r="U16" s="87"/>
      <c r="V16" s="87"/>
      <c r="W16" s="87"/>
      <c r="X16" s="88"/>
      <c r="Y16" s="87"/>
      <c r="Z16" s="87"/>
      <c r="AA16" s="87"/>
      <c r="AB16" s="88"/>
      <c r="AC16" s="89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2:44" x14ac:dyDescent="0.25">
      <c r="B17" s="107" t="s">
        <v>19</v>
      </c>
      <c r="C17" s="124" t="s">
        <v>49</v>
      </c>
      <c r="D17" s="95">
        <v>0</v>
      </c>
      <c r="E17" s="96">
        <f t="shared" si="0"/>
        <v>0</v>
      </c>
      <c r="F17" s="115">
        <v>0</v>
      </c>
      <c r="G17" s="43">
        <f t="shared" si="1"/>
        <v>0</v>
      </c>
      <c r="H17" s="21" t="s">
        <v>1</v>
      </c>
      <c r="I17" s="22" t="s">
        <v>1</v>
      </c>
      <c r="K17" s="111"/>
      <c r="L17" s="111"/>
      <c r="M17" s="85"/>
      <c r="N17" s="86"/>
      <c r="O17" s="85"/>
      <c r="P17" s="85"/>
      <c r="Q17" s="85"/>
      <c r="R17" s="86"/>
      <c r="S17" s="78"/>
      <c r="T17" s="57"/>
      <c r="U17" s="87"/>
      <c r="V17" s="87"/>
      <c r="W17" s="87"/>
      <c r="X17" s="88"/>
      <c r="Y17" s="87"/>
      <c r="Z17" s="87"/>
      <c r="AA17" s="87"/>
      <c r="AB17" s="88"/>
      <c r="AC17" s="89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2:44" x14ac:dyDescent="0.25">
      <c r="B18" s="107" t="s">
        <v>20</v>
      </c>
      <c r="C18" s="124" t="s">
        <v>50</v>
      </c>
      <c r="D18" s="95">
        <v>329911.19000000006</v>
      </c>
      <c r="E18" s="96">
        <f t="shared" si="0"/>
        <v>5.6570369042615682E-3</v>
      </c>
      <c r="F18" s="115">
        <v>347471.47999999992</v>
      </c>
      <c r="G18" s="43">
        <f t="shared" si="1"/>
        <v>5.7840424678064347E-3</v>
      </c>
      <c r="H18" s="19">
        <f t="shared" si="2"/>
        <v>5.3227324602114462E-2</v>
      </c>
      <c r="I18" s="20">
        <f t="shared" si="3"/>
        <v>2.2450898888283805E-2</v>
      </c>
      <c r="K18" s="111"/>
      <c r="L18" s="111"/>
      <c r="M18" s="85"/>
      <c r="N18" s="86"/>
      <c r="O18" s="85"/>
      <c r="P18" s="85"/>
      <c r="Q18" s="85"/>
      <c r="R18" s="86"/>
      <c r="S18" s="78"/>
      <c r="T18" s="57"/>
      <c r="U18" s="87"/>
      <c r="V18" s="87"/>
      <c r="W18" s="87"/>
      <c r="X18" s="88"/>
      <c r="Y18" s="87"/>
      <c r="Z18" s="87"/>
      <c r="AA18" s="87"/>
      <c r="AB18" s="88"/>
      <c r="AC18" s="89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2:44" x14ac:dyDescent="0.25">
      <c r="B19" s="107" t="s">
        <v>21</v>
      </c>
      <c r="C19" s="124" t="s">
        <v>5</v>
      </c>
      <c r="D19" s="95">
        <v>120393.27999999997</v>
      </c>
      <c r="E19" s="96">
        <f t="shared" si="0"/>
        <v>2.0644017197024929E-3</v>
      </c>
      <c r="F19" s="115">
        <v>191170.31999999995</v>
      </c>
      <c r="G19" s="43">
        <f t="shared" si="1"/>
        <v>3.182238868824992E-3</v>
      </c>
      <c r="H19" s="19">
        <f t="shared" si="2"/>
        <v>0.58788198145278536</v>
      </c>
      <c r="I19" s="20">
        <f t="shared" si="3"/>
        <v>0.54148237644541097</v>
      </c>
      <c r="K19" s="111"/>
      <c r="L19" s="111"/>
      <c r="M19" s="85"/>
      <c r="N19" s="86"/>
      <c r="O19" s="85"/>
      <c r="P19" s="85"/>
      <c r="Q19" s="85"/>
      <c r="R19" s="86"/>
      <c r="S19" s="78"/>
      <c r="T19" s="57"/>
      <c r="U19" s="87"/>
      <c r="V19" s="87"/>
      <c r="W19" s="87"/>
      <c r="X19" s="88"/>
      <c r="Y19" s="87"/>
      <c r="Z19" s="87"/>
      <c r="AA19" s="87"/>
      <c r="AB19" s="88"/>
      <c r="AC19" s="89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2:44" x14ac:dyDescent="0.25">
      <c r="B20" s="107" t="s">
        <v>22</v>
      </c>
      <c r="C20" s="124" t="s">
        <v>51</v>
      </c>
      <c r="D20" s="95">
        <v>8670.14</v>
      </c>
      <c r="E20" s="96">
        <f t="shared" si="0"/>
        <v>1.4866819747797697E-4</v>
      </c>
      <c r="F20" s="115">
        <v>79476.804000000004</v>
      </c>
      <c r="G20" s="43">
        <f t="shared" si="1"/>
        <v>1.3229782471399624E-3</v>
      </c>
      <c r="H20" s="19">
        <f t="shared" si="2"/>
        <v>8.1667267195224085</v>
      </c>
      <c r="I20" s="20">
        <f t="shared" si="3"/>
        <v>7.8988651882723095</v>
      </c>
      <c r="K20" s="111"/>
      <c r="L20" s="111"/>
      <c r="M20" s="85"/>
      <c r="N20" s="86"/>
      <c r="O20" s="85"/>
      <c r="P20" s="85"/>
      <c r="Q20" s="85"/>
      <c r="R20" s="86"/>
      <c r="S20" s="78"/>
      <c r="T20" s="57"/>
      <c r="U20" s="87"/>
      <c r="V20" s="87"/>
      <c r="W20" s="87"/>
      <c r="X20" s="88"/>
      <c r="Y20" s="87"/>
      <c r="Z20" s="87"/>
      <c r="AA20" s="87"/>
      <c r="AB20" s="88"/>
      <c r="AC20" s="89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2:44" x14ac:dyDescent="0.25">
      <c r="B21" s="107" t="s">
        <v>23</v>
      </c>
      <c r="C21" s="124" t="s">
        <v>34</v>
      </c>
      <c r="D21" s="95">
        <v>126099.40999999999</v>
      </c>
      <c r="E21" s="96">
        <f t="shared" si="0"/>
        <v>2.1622455909289105E-3</v>
      </c>
      <c r="F21" s="115">
        <v>33079.5</v>
      </c>
      <c r="G21" s="43">
        <f t="shared" si="1"/>
        <v>5.5064442357629761E-4</v>
      </c>
      <c r="H21" s="19">
        <f t="shared" si="2"/>
        <v>-0.73767125476637829</v>
      </c>
      <c r="I21" s="20">
        <f>(G21-E21)/E21</f>
        <v>-0.74533678048119489</v>
      </c>
      <c r="K21" s="111"/>
      <c r="L21" s="111"/>
      <c r="M21" s="85"/>
      <c r="N21" s="86"/>
      <c r="O21" s="85"/>
      <c r="P21" s="85"/>
      <c r="Q21" s="85"/>
      <c r="R21" s="86"/>
      <c r="S21" s="78"/>
      <c r="T21" s="57"/>
      <c r="U21" s="87"/>
      <c r="V21" s="87"/>
      <c r="W21" s="87"/>
      <c r="X21" s="88"/>
      <c r="Y21" s="87"/>
      <c r="Z21" s="87"/>
      <c r="AA21" s="87"/>
      <c r="AB21" s="88"/>
      <c r="AC21" s="89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2:44" x14ac:dyDescent="0.25">
      <c r="B22" s="107" t="s">
        <v>24</v>
      </c>
      <c r="C22" s="124" t="s">
        <v>52</v>
      </c>
      <c r="D22" s="95">
        <v>0</v>
      </c>
      <c r="E22" s="96">
        <f t="shared" si="0"/>
        <v>0</v>
      </c>
      <c r="F22" s="115">
        <v>0</v>
      </c>
      <c r="G22" s="43">
        <f t="shared" si="1"/>
        <v>0</v>
      </c>
      <c r="H22" s="21" t="s">
        <v>1</v>
      </c>
      <c r="I22" s="22" t="s">
        <v>1</v>
      </c>
      <c r="K22" s="111"/>
      <c r="L22" s="111"/>
      <c r="M22" s="85"/>
      <c r="N22" s="86"/>
      <c r="O22" s="85"/>
      <c r="P22" s="85"/>
      <c r="Q22" s="85"/>
      <c r="R22" s="86"/>
      <c r="S22" s="78"/>
      <c r="T22" s="57"/>
      <c r="U22" s="87"/>
      <c r="V22" s="87"/>
      <c r="W22" s="87"/>
      <c r="X22" s="88"/>
      <c r="Y22" s="87"/>
      <c r="Z22" s="87"/>
      <c r="AA22" s="87"/>
      <c r="AB22" s="88"/>
      <c r="AC22" s="89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2:44" x14ac:dyDescent="0.25">
      <c r="B23" s="107" t="s">
        <v>25</v>
      </c>
      <c r="C23" s="124" t="s">
        <v>53</v>
      </c>
      <c r="D23" s="95">
        <v>219.67000000000002</v>
      </c>
      <c r="E23" s="96">
        <f t="shared" si="0"/>
        <v>3.7667146020695407E-6</v>
      </c>
      <c r="F23" s="115">
        <v>3187.37</v>
      </c>
      <c r="G23" s="43">
        <f>F23/$F$29</f>
        <v>5.3057256499475011E-5</v>
      </c>
      <c r="H23" s="105">
        <f t="shared" ref="H23:I25" si="4">(F23-D23)/D23</f>
        <v>13.509810169800152</v>
      </c>
      <c r="I23" s="106">
        <f t="shared" si="4"/>
        <v>13.085818041622755</v>
      </c>
      <c r="K23" s="111"/>
      <c r="L23" s="111"/>
      <c r="M23" s="85"/>
      <c r="N23" s="86"/>
      <c r="O23" s="85"/>
      <c r="P23" s="85"/>
      <c r="Q23" s="85"/>
      <c r="R23" s="86"/>
      <c r="S23" s="78"/>
      <c r="T23" s="57"/>
      <c r="U23" s="87"/>
      <c r="V23" s="87"/>
      <c r="W23" s="87"/>
      <c r="X23" s="88"/>
      <c r="Y23" s="87"/>
      <c r="Z23" s="87"/>
      <c r="AA23" s="87"/>
      <c r="AB23" s="88"/>
      <c r="AC23" s="89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2:44" s="3" customFormat="1" x14ac:dyDescent="0.25">
      <c r="B24" s="108"/>
      <c r="C24" s="23" t="s">
        <v>35</v>
      </c>
      <c r="D24" s="97">
        <f>SUM(D6:D23)</f>
        <v>45000476.840000004</v>
      </c>
      <c r="E24" s="98">
        <f>SUM(E6:E23)</f>
        <v>0.77162995954531877</v>
      </c>
      <c r="F24" s="116">
        <f>SUM(F6:F23)</f>
        <v>43814235.021599978</v>
      </c>
      <c r="G24" s="24">
        <f>SUM(G6:G23)</f>
        <v>0.72933581789039614</v>
      </c>
      <c r="H24" s="25">
        <f t="shared" si="4"/>
        <v>-2.6360649968615427E-2</v>
      </c>
      <c r="I24" s="26">
        <f t="shared" si="4"/>
        <v>-5.4811430183250472E-2</v>
      </c>
      <c r="K24" s="55"/>
      <c r="L24" s="55"/>
      <c r="M24" s="55"/>
      <c r="N24" s="55"/>
      <c r="O24" s="55"/>
      <c r="P24" s="55"/>
      <c r="Q24" s="55"/>
      <c r="R24" s="55"/>
      <c r="S24" s="79"/>
      <c r="T24" s="6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</row>
    <row r="25" spans="2:44" s="3" customFormat="1" ht="15.75" customHeight="1" x14ac:dyDescent="0.25">
      <c r="B25" s="107">
        <v>19</v>
      </c>
      <c r="C25" s="123" t="s">
        <v>6</v>
      </c>
      <c r="D25" s="99">
        <v>12578322.990000002</v>
      </c>
      <c r="E25" s="96">
        <f>D25/$D$29</f>
        <v>0.21568240030946423</v>
      </c>
      <c r="F25" s="115">
        <v>15735172.129999999</v>
      </c>
      <c r="G25" s="43">
        <f>F25/$F$29</f>
        <v>0.26192913397716627</v>
      </c>
      <c r="H25" s="19">
        <f t="shared" si="4"/>
        <v>0.2509753599513822</v>
      </c>
      <c r="I25" s="20">
        <f t="shared" si="4"/>
        <v>0.21442052574223286</v>
      </c>
      <c r="K25" s="112"/>
      <c r="L25" s="112"/>
      <c r="M25" s="59"/>
      <c r="N25" s="80"/>
      <c r="O25" s="60"/>
      <c r="P25" s="60"/>
      <c r="Q25" s="60"/>
      <c r="R25" s="60"/>
      <c r="S25" s="60"/>
      <c r="T25" s="6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</row>
    <row r="26" spans="2:44" s="3" customFormat="1" x14ac:dyDescent="0.25">
      <c r="B26" s="107"/>
      <c r="C26" s="123" t="s">
        <v>54</v>
      </c>
      <c r="D26" s="99">
        <v>739927.01999999979</v>
      </c>
      <c r="E26" s="96">
        <f t="shared" ref="E26:E27" si="5">D26/$D$29</f>
        <v>1.2687640145216917E-2</v>
      </c>
      <c r="F26" s="115">
        <v>524750.66</v>
      </c>
      <c r="G26" s="43">
        <f t="shared" ref="G26:G27" si="6">F26/$F$29</f>
        <v>8.7350481324379673E-3</v>
      </c>
      <c r="H26" s="19">
        <f>(F26-D26)/D26</f>
        <v>-0.29080754477651027</v>
      </c>
      <c r="I26" s="20">
        <f t="shared" ref="I26" si="7">(G26-E26)/E26</f>
        <v>-0.31153090468671807</v>
      </c>
      <c r="K26" s="112"/>
      <c r="L26" s="112"/>
      <c r="M26" s="59"/>
      <c r="N26" s="82"/>
      <c r="O26" s="73"/>
      <c r="P26" s="60"/>
      <c r="Q26" s="60"/>
      <c r="R26" s="60"/>
      <c r="S26" s="60"/>
      <c r="T26" s="60"/>
      <c r="U26" s="85"/>
      <c r="V26" s="85"/>
      <c r="W26" s="91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</row>
    <row r="27" spans="2:44" s="3" customFormat="1" x14ac:dyDescent="0.25">
      <c r="B27" s="107"/>
      <c r="C27" s="123" t="s">
        <v>7</v>
      </c>
      <c r="D27" s="99">
        <v>0</v>
      </c>
      <c r="E27" s="96">
        <f t="shared" si="5"/>
        <v>0</v>
      </c>
      <c r="F27" s="115">
        <v>0</v>
      </c>
      <c r="G27" s="43">
        <f t="shared" si="6"/>
        <v>0</v>
      </c>
      <c r="H27" s="21" t="s">
        <v>1</v>
      </c>
      <c r="I27" s="22" t="s">
        <v>1</v>
      </c>
      <c r="K27" s="112"/>
      <c r="L27" s="112"/>
      <c r="M27" s="59"/>
      <c r="N27" s="59"/>
      <c r="O27" s="72"/>
      <c r="P27" s="60"/>
      <c r="Q27" s="60"/>
      <c r="R27" s="60"/>
      <c r="S27" s="60"/>
      <c r="T27" s="60"/>
      <c r="U27" s="85"/>
      <c r="V27" s="85"/>
      <c r="W27" s="91"/>
      <c r="X27" s="91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</row>
    <row r="28" spans="2:44" s="17" customFormat="1" x14ac:dyDescent="0.25">
      <c r="B28" s="108"/>
      <c r="C28" s="23" t="s">
        <v>36</v>
      </c>
      <c r="D28" s="100">
        <f>SUM(D25:D27)</f>
        <v>13318250.010000002</v>
      </c>
      <c r="E28" s="98">
        <f>E25+E26+E27</f>
        <v>0.22837004045468115</v>
      </c>
      <c r="F28" s="117">
        <f>SUM(F25:F27)</f>
        <v>16259922.789999999</v>
      </c>
      <c r="G28" s="27">
        <f>SUM(G25:G27)</f>
        <v>0.27066418210960425</v>
      </c>
      <c r="H28" s="28">
        <f t="shared" ref="H28" si="8">(F28-D28)/D28</f>
        <v>0.22087532354410255</v>
      </c>
      <c r="I28" s="29">
        <f t="shared" ref="I28" si="9">(G28-E28)/E28</f>
        <v>0.18520004450109184</v>
      </c>
      <c r="K28" s="112"/>
      <c r="L28" s="112"/>
      <c r="M28" s="59"/>
      <c r="N28" s="59"/>
      <c r="O28" s="72"/>
      <c r="P28" s="81"/>
      <c r="Q28" s="81"/>
      <c r="R28" s="81"/>
      <c r="S28" s="81"/>
      <c r="T28" s="81"/>
      <c r="U28" s="85"/>
      <c r="V28" s="85"/>
      <c r="W28" s="91"/>
      <c r="X28" s="91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</row>
    <row r="29" spans="2:44" s="3" customFormat="1" ht="16.5" thickBot="1" x14ac:dyDescent="0.3">
      <c r="B29" s="109"/>
      <c r="C29" s="30" t="s">
        <v>37</v>
      </c>
      <c r="D29" s="113">
        <f>SUM(D24:D27)</f>
        <v>58318726.850000009</v>
      </c>
      <c r="E29" s="101">
        <f>E24+E28</f>
        <v>0.99999999999999989</v>
      </c>
      <c r="F29" s="113">
        <f>SUM(F24:F27)</f>
        <v>60074157.81159997</v>
      </c>
      <c r="G29" s="47">
        <f>G24+G28</f>
        <v>1.0000000000000004</v>
      </c>
      <c r="H29" s="31">
        <f t="shared" ref="H29" si="10">(F29-D29)/D29</f>
        <v>3.0100639304336266E-2</v>
      </c>
      <c r="I29" s="32">
        <f t="shared" ref="I29" si="11">(G29-E29)/E29</f>
        <v>5.5511151231257837E-16</v>
      </c>
      <c r="K29" s="55"/>
      <c r="L29" s="55"/>
      <c r="M29" s="59"/>
      <c r="N29" s="60"/>
      <c r="O29" s="59"/>
      <c r="P29" s="90"/>
      <c r="Q29" s="90"/>
      <c r="R29" s="90"/>
      <c r="S29" s="90"/>
      <c r="T29" s="90"/>
      <c r="U29" s="85"/>
      <c r="V29" s="85"/>
      <c r="W29" s="91"/>
      <c r="X29" s="91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</row>
    <row r="30" spans="2:44" x14ac:dyDescent="0.25">
      <c r="B30" s="10"/>
      <c r="C30" s="11"/>
      <c r="D30" s="6"/>
      <c r="E30" s="12"/>
      <c r="F30" s="6"/>
      <c r="G30" s="12"/>
      <c r="H30" s="13"/>
    </row>
    <row r="31" spans="2:44" x14ac:dyDescent="0.25">
      <c r="B31" s="45" t="s">
        <v>31</v>
      </c>
      <c r="C31" s="37"/>
      <c r="D31" s="83"/>
      <c r="E31" s="12"/>
      <c r="F31" s="84"/>
      <c r="G31" s="12"/>
      <c r="H31" s="13"/>
    </row>
    <row r="32" spans="2:44" x14ac:dyDescent="0.25">
      <c r="D32" s="53"/>
      <c r="F32" s="38"/>
    </row>
    <row r="33" spans="2:12" x14ac:dyDescent="0.25">
      <c r="B33" s="41" t="s">
        <v>32</v>
      </c>
      <c r="D33" s="53"/>
      <c r="E33" s="54"/>
      <c r="F33" s="39"/>
    </row>
    <row r="34" spans="2:12" x14ac:dyDescent="0.25">
      <c r="B34" s="41"/>
      <c r="C34" s="44"/>
      <c r="D34" s="53"/>
      <c r="E34" s="54"/>
      <c r="F34" s="40"/>
    </row>
    <row r="35" spans="2:12" ht="16.5" x14ac:dyDescent="0.3">
      <c r="B35" s="62"/>
      <c r="C35" s="58"/>
      <c r="D35" s="74"/>
      <c r="E35" s="58"/>
      <c r="F35" s="76"/>
      <c r="G35" s="57"/>
      <c r="H35" s="57"/>
      <c r="I35" s="57"/>
      <c r="J35" s="57"/>
      <c r="K35" s="57"/>
      <c r="L35" s="57"/>
    </row>
    <row r="36" spans="2:12" ht="16.5" x14ac:dyDescent="0.3">
      <c r="B36" s="57"/>
      <c r="C36" s="63"/>
      <c r="D36" s="55"/>
      <c r="E36" s="55"/>
      <c r="F36" s="76"/>
      <c r="G36" s="57"/>
      <c r="H36" s="61"/>
      <c r="I36" s="61"/>
      <c r="J36" s="65"/>
      <c r="K36" s="57"/>
      <c r="L36" s="57"/>
    </row>
    <row r="37" spans="2:12" ht="16.5" x14ac:dyDescent="0.3">
      <c r="B37" s="57"/>
      <c r="C37" s="66"/>
      <c r="D37" s="55"/>
      <c r="E37" s="55"/>
      <c r="F37" s="76"/>
      <c r="G37" s="57"/>
      <c r="H37" s="61"/>
      <c r="I37" s="61"/>
      <c r="J37" s="65"/>
      <c r="K37" s="56"/>
      <c r="L37" s="57"/>
    </row>
    <row r="38" spans="2:12" ht="16.5" x14ac:dyDescent="0.3">
      <c r="B38" s="57"/>
      <c r="C38" s="66"/>
      <c r="D38" s="55"/>
      <c r="E38" s="55"/>
      <c r="F38" s="76"/>
      <c r="G38" s="57"/>
      <c r="H38" s="61"/>
      <c r="I38" s="61"/>
      <c r="J38" s="65"/>
      <c r="K38" s="57"/>
      <c r="L38" s="57"/>
    </row>
    <row r="39" spans="2:12" ht="16.5" x14ac:dyDescent="0.3">
      <c r="B39" s="57"/>
      <c r="C39" s="66"/>
      <c r="D39" s="55"/>
      <c r="E39" s="55"/>
      <c r="F39" s="76"/>
      <c r="G39" s="57"/>
      <c r="H39" s="61"/>
      <c r="I39" s="61"/>
      <c r="J39" s="65"/>
      <c r="K39" s="57"/>
      <c r="L39" s="57"/>
    </row>
    <row r="40" spans="2:12" ht="16.5" x14ac:dyDescent="0.3">
      <c r="B40" s="57"/>
      <c r="C40" s="66"/>
      <c r="D40" s="55"/>
      <c r="E40" s="55"/>
      <c r="F40" s="76"/>
      <c r="G40" s="57"/>
      <c r="H40" s="64"/>
      <c r="I40" s="64"/>
      <c r="J40" s="56"/>
      <c r="K40" s="57"/>
      <c r="L40" s="57"/>
    </row>
    <row r="41" spans="2:12" ht="16.5" x14ac:dyDescent="0.3">
      <c r="B41" s="57"/>
      <c r="C41" s="66"/>
      <c r="D41" s="55"/>
      <c r="E41" s="55"/>
      <c r="F41" s="76"/>
      <c r="G41" s="57"/>
      <c r="H41" s="57"/>
      <c r="I41" s="57"/>
      <c r="J41" s="57"/>
      <c r="K41" s="57"/>
      <c r="L41" s="57"/>
    </row>
    <row r="42" spans="2:12" ht="16.5" x14ac:dyDescent="0.3">
      <c r="B42" s="57"/>
      <c r="C42" s="66"/>
      <c r="D42" s="55"/>
      <c r="E42" s="55"/>
      <c r="F42" s="76"/>
      <c r="G42" s="57"/>
      <c r="H42" s="57"/>
      <c r="I42" s="57"/>
      <c r="J42" s="57"/>
      <c r="K42" s="57"/>
      <c r="L42" s="57"/>
    </row>
    <row r="43" spans="2:12" ht="16.5" x14ac:dyDescent="0.3">
      <c r="B43" s="57"/>
      <c r="C43" s="66"/>
      <c r="D43" s="55"/>
      <c r="E43" s="55"/>
      <c r="F43" s="76"/>
      <c r="G43" s="57"/>
      <c r="H43" s="57"/>
      <c r="I43" s="57"/>
      <c r="J43" s="57"/>
      <c r="K43" s="57"/>
      <c r="L43" s="57"/>
    </row>
    <row r="44" spans="2:12" ht="16.5" x14ac:dyDescent="0.3">
      <c r="B44" s="57"/>
      <c r="C44" s="66"/>
      <c r="D44" s="55"/>
      <c r="E44" s="55"/>
      <c r="F44" s="76"/>
      <c r="G44" s="57"/>
      <c r="H44" s="57"/>
      <c r="I44" s="57"/>
      <c r="J44" s="57"/>
      <c r="K44" s="57"/>
      <c r="L44" s="57"/>
    </row>
    <row r="45" spans="2:12" ht="16.5" x14ac:dyDescent="0.3">
      <c r="B45" s="57"/>
      <c r="C45" s="66"/>
      <c r="D45" s="55"/>
      <c r="E45" s="55"/>
      <c r="F45" s="76"/>
      <c r="G45" s="57"/>
      <c r="H45" s="57"/>
      <c r="I45" s="57"/>
      <c r="J45" s="57"/>
      <c r="K45" s="57"/>
      <c r="L45" s="57"/>
    </row>
    <row r="46" spans="2:12" ht="16.5" x14ac:dyDescent="0.3">
      <c r="B46" s="57"/>
      <c r="C46" s="66"/>
      <c r="D46" s="55"/>
      <c r="E46" s="55"/>
      <c r="F46" s="76"/>
      <c r="G46" s="57"/>
      <c r="H46" s="57"/>
      <c r="I46" s="57"/>
      <c r="J46" s="57"/>
      <c r="K46" s="57"/>
      <c r="L46" s="57"/>
    </row>
    <row r="47" spans="2:12" ht="16.5" x14ac:dyDescent="0.3">
      <c r="B47" s="57"/>
      <c r="C47" s="66"/>
      <c r="D47" s="55"/>
      <c r="E47" s="55"/>
      <c r="F47" s="76"/>
      <c r="G47" s="57"/>
      <c r="H47" s="57"/>
      <c r="I47" s="57"/>
      <c r="J47" s="57"/>
      <c r="K47" s="57"/>
      <c r="L47" s="57"/>
    </row>
    <row r="48" spans="2:12" ht="16.5" x14ac:dyDescent="0.3">
      <c r="B48" s="57"/>
      <c r="C48" s="66"/>
      <c r="D48" s="55"/>
      <c r="E48" s="55"/>
      <c r="F48" s="76"/>
      <c r="G48" s="57"/>
      <c r="H48" s="57"/>
      <c r="I48" s="57"/>
      <c r="J48" s="57"/>
      <c r="K48" s="57"/>
      <c r="L48" s="57"/>
    </row>
    <row r="49" spans="2:12" ht="16.5" x14ac:dyDescent="0.3">
      <c r="B49" s="57"/>
      <c r="C49" s="66"/>
      <c r="D49" s="55"/>
      <c r="E49" s="55"/>
      <c r="F49" s="76"/>
      <c r="G49" s="57"/>
      <c r="H49" s="57"/>
      <c r="I49" s="57"/>
      <c r="J49" s="57"/>
      <c r="K49" s="57"/>
      <c r="L49" s="57"/>
    </row>
    <row r="50" spans="2:12" ht="16.5" x14ac:dyDescent="0.3">
      <c r="B50" s="57"/>
      <c r="C50" s="66"/>
      <c r="D50" s="55"/>
      <c r="E50" s="55"/>
      <c r="F50" s="76"/>
      <c r="G50" s="57"/>
      <c r="H50" s="57"/>
      <c r="I50" s="57"/>
      <c r="J50" s="57"/>
      <c r="K50" s="57"/>
      <c r="L50" s="57"/>
    </row>
    <row r="51" spans="2:12" ht="16.5" x14ac:dyDescent="0.3">
      <c r="B51" s="57"/>
      <c r="C51" s="66"/>
      <c r="D51" s="55"/>
      <c r="E51" s="55"/>
      <c r="F51" s="76"/>
      <c r="G51" s="57"/>
      <c r="H51" s="57"/>
      <c r="I51" s="57"/>
      <c r="J51" s="57"/>
      <c r="K51" s="57"/>
      <c r="L51" s="57"/>
    </row>
    <row r="52" spans="2:12" ht="16.5" x14ac:dyDescent="0.3">
      <c r="B52" s="57"/>
      <c r="C52" s="66"/>
      <c r="D52" s="55"/>
      <c r="E52" s="55"/>
      <c r="F52" s="76"/>
      <c r="G52" s="57"/>
      <c r="H52" s="57"/>
      <c r="I52" s="57"/>
      <c r="J52" s="57"/>
      <c r="K52" s="57"/>
      <c r="L52" s="57"/>
    </row>
    <row r="53" spans="2:12" ht="16.5" x14ac:dyDescent="0.3">
      <c r="B53" s="57"/>
      <c r="C53" s="66"/>
      <c r="D53" s="55"/>
      <c r="E53" s="55"/>
      <c r="F53" s="64"/>
      <c r="G53" s="57"/>
      <c r="H53" s="57"/>
      <c r="I53" s="57"/>
      <c r="J53" s="57"/>
      <c r="K53" s="57"/>
      <c r="L53" s="57"/>
    </row>
    <row r="54" spans="2:12" x14ac:dyDescent="0.25">
      <c r="B54" s="57"/>
      <c r="C54" s="57"/>
      <c r="D54" s="57"/>
      <c r="E54" s="57"/>
      <c r="F54" s="67"/>
      <c r="G54" s="57"/>
      <c r="H54" s="57"/>
      <c r="I54" s="57"/>
      <c r="J54" s="57"/>
      <c r="K54" s="57"/>
      <c r="L54" s="57"/>
    </row>
    <row r="55" spans="2:12" x14ac:dyDescent="0.25">
      <c r="B55" s="57"/>
      <c r="C55" s="75"/>
      <c r="D55" s="57"/>
      <c r="E55" s="57"/>
      <c r="F55" s="77"/>
      <c r="G55" s="57"/>
      <c r="H55" s="57"/>
      <c r="I55" s="57"/>
      <c r="J55" s="57"/>
      <c r="K55" s="57"/>
      <c r="L55" s="57"/>
    </row>
    <row r="56" spans="2:12" x14ac:dyDescent="0.25">
      <c r="B56" s="57"/>
      <c r="C56" s="75"/>
      <c r="D56" s="57"/>
      <c r="E56" s="57"/>
      <c r="F56" s="77"/>
      <c r="G56" s="77"/>
      <c r="H56" s="57"/>
      <c r="I56" s="57"/>
      <c r="J56" s="57"/>
      <c r="K56" s="57"/>
      <c r="L56" s="57"/>
    </row>
    <row r="57" spans="2:12" x14ac:dyDescent="0.25">
      <c r="B57" s="57"/>
      <c r="C57" s="75"/>
      <c r="D57" s="57"/>
      <c r="E57" s="57"/>
      <c r="F57" s="77"/>
      <c r="G57" s="57"/>
      <c r="H57" s="57"/>
      <c r="I57" s="57"/>
      <c r="J57" s="57"/>
      <c r="K57" s="57"/>
      <c r="L57" s="57"/>
    </row>
    <row r="58" spans="2:12" x14ac:dyDescent="0.25">
      <c r="B58" s="57"/>
      <c r="C58" s="75"/>
      <c r="D58" s="57"/>
      <c r="E58" s="57"/>
      <c r="F58" s="77"/>
      <c r="G58" s="57"/>
      <c r="H58" s="57"/>
      <c r="I58" s="57"/>
      <c r="J58" s="57"/>
      <c r="K58" s="57"/>
      <c r="L58" s="57"/>
    </row>
    <row r="59" spans="2:12" x14ac:dyDescent="0.25">
      <c r="B59" s="57"/>
      <c r="C59" s="68"/>
      <c r="D59" s="57"/>
      <c r="E59" s="57"/>
      <c r="F59" s="57"/>
      <c r="G59" s="57"/>
      <c r="H59" s="57"/>
      <c r="I59" s="57"/>
      <c r="J59" s="57"/>
      <c r="K59" s="57"/>
      <c r="L59" s="57"/>
    </row>
    <row r="60" spans="2:12" x14ac:dyDescent="0.25">
      <c r="B60" s="57"/>
      <c r="C60" s="68"/>
      <c r="D60" s="57"/>
      <c r="E60" s="57"/>
      <c r="F60" s="57"/>
      <c r="G60" s="57"/>
      <c r="H60" s="57"/>
      <c r="I60" s="57"/>
      <c r="J60" s="57"/>
      <c r="K60" s="57"/>
      <c r="L60" s="57"/>
    </row>
    <row r="61" spans="2:12" x14ac:dyDescent="0.25">
      <c r="B61" s="57"/>
      <c r="C61" s="68"/>
      <c r="D61" s="57"/>
      <c r="E61" s="57"/>
      <c r="F61" s="57"/>
      <c r="G61" s="57"/>
      <c r="H61" s="57"/>
      <c r="I61" s="57"/>
      <c r="J61" s="57"/>
      <c r="K61" s="57"/>
      <c r="L61" s="57"/>
    </row>
    <row r="62" spans="2:12" x14ac:dyDescent="0.25"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31" type="noConversion"/>
  <dataValidations count="2">
    <dataValidation type="decimal" allowBlank="1" showInputMessage="1" showErrorMessage="1" errorTitle="Microsoft Excel" error="Neočekivana vrsta podatka!_x000a_Mollimo unesite broj." sqref="N6:N23 R6:R23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K6:M23 O6:Q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30.04.2017.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5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41" t="s">
        <v>40</v>
      </c>
      <c r="C2" s="142"/>
      <c r="D2" s="142"/>
      <c r="E2" s="142"/>
      <c r="F2" s="142"/>
      <c r="G2" s="142"/>
      <c r="H2" s="142"/>
      <c r="I2" s="143"/>
    </row>
    <row r="3" spans="2:9" ht="16.5" thickBot="1" x14ac:dyDescent="0.3">
      <c r="B3" s="2"/>
      <c r="C3" s="3"/>
    </row>
    <row r="4" spans="2:9" ht="15.75" customHeight="1" x14ac:dyDescent="0.25">
      <c r="B4" s="134"/>
      <c r="C4" s="128" t="s">
        <v>2</v>
      </c>
      <c r="D4" s="139" t="s">
        <v>29</v>
      </c>
      <c r="E4" s="128" t="s">
        <v>3</v>
      </c>
      <c r="F4" s="139" t="s">
        <v>28</v>
      </c>
      <c r="G4" s="128" t="s">
        <v>3</v>
      </c>
      <c r="H4" s="130" t="s">
        <v>27</v>
      </c>
      <c r="I4" s="132" t="s">
        <v>30</v>
      </c>
    </row>
    <row r="5" spans="2:9" x14ac:dyDescent="0.25">
      <c r="B5" s="135"/>
      <c r="C5" s="136"/>
      <c r="D5" s="140"/>
      <c r="E5" s="129" t="s">
        <v>0</v>
      </c>
      <c r="F5" s="140"/>
      <c r="G5" s="129" t="s">
        <v>0</v>
      </c>
      <c r="H5" s="131"/>
      <c r="I5" s="133"/>
    </row>
    <row r="6" spans="2:9" x14ac:dyDescent="0.25">
      <c r="B6" s="107" t="s">
        <v>8</v>
      </c>
      <c r="C6" s="122" t="s">
        <v>41</v>
      </c>
      <c r="D6" s="102">
        <v>1380713.14</v>
      </c>
      <c r="E6" s="51">
        <f t="shared" ref="E6:E23" si="0">D6/$D$28</f>
        <v>7.729051372815475E-2</v>
      </c>
      <c r="F6" s="118">
        <v>1364605.11</v>
      </c>
      <c r="G6" s="18">
        <f t="shared" ref="G6:G26" si="1">F6/$F$28</f>
        <v>7.3242406051712158E-2</v>
      </c>
      <c r="H6" s="19">
        <f>(F6-D6)/D6</f>
        <v>-1.1666456654421205E-2</v>
      </c>
      <c r="I6" s="20">
        <f>(G6-E6)/E6</f>
        <v>-5.2375220207237158E-2</v>
      </c>
    </row>
    <row r="7" spans="2:9" x14ac:dyDescent="0.25">
      <c r="B7" s="107" t="s">
        <v>9</v>
      </c>
      <c r="C7" s="123" t="s">
        <v>4</v>
      </c>
      <c r="D7" s="102">
        <v>184263.13000000003</v>
      </c>
      <c r="E7" s="51">
        <f t="shared" si="0"/>
        <v>1.0314808750829855E-2</v>
      </c>
      <c r="F7" s="118">
        <v>101699.73000000001</v>
      </c>
      <c r="G7" s="18">
        <f t="shared" si="1"/>
        <v>5.4585263278176437E-3</v>
      </c>
      <c r="H7" s="19">
        <f t="shared" ref="H7:H15" si="2">(F7-D7)/D7</f>
        <v>-0.44807336117648716</v>
      </c>
      <c r="I7" s="20">
        <f t="shared" ref="I7:I18" si="3">(G7-E7)/E7</f>
        <v>-0.47080683125816652</v>
      </c>
    </row>
    <row r="8" spans="2:9" x14ac:dyDescent="0.25">
      <c r="B8" s="107" t="s">
        <v>10</v>
      </c>
      <c r="C8" s="124" t="s">
        <v>42</v>
      </c>
      <c r="D8" s="102">
        <v>2034901.39</v>
      </c>
      <c r="E8" s="51">
        <f t="shared" si="0"/>
        <v>0.11391111539594401</v>
      </c>
      <c r="F8" s="118">
        <v>2995637.1500000004</v>
      </c>
      <c r="G8" s="18">
        <f t="shared" si="1"/>
        <v>0.16078473612332711</v>
      </c>
      <c r="H8" s="19">
        <f t="shared" si="2"/>
        <v>0.47212890252141432</v>
      </c>
      <c r="I8" s="20">
        <f t="shared" si="3"/>
        <v>0.41149294837869804</v>
      </c>
    </row>
    <row r="9" spans="2:9" x14ac:dyDescent="0.25">
      <c r="B9" s="107" t="s">
        <v>11</v>
      </c>
      <c r="C9" s="124" t="s">
        <v>43</v>
      </c>
      <c r="D9" s="102">
        <v>0</v>
      </c>
      <c r="E9" s="51">
        <f t="shared" si="0"/>
        <v>0</v>
      </c>
      <c r="F9" s="118">
        <v>0</v>
      </c>
      <c r="G9" s="18">
        <f t="shared" si="1"/>
        <v>0</v>
      </c>
      <c r="H9" s="21" t="s">
        <v>1</v>
      </c>
      <c r="I9" s="22" t="s">
        <v>1</v>
      </c>
    </row>
    <row r="10" spans="2:9" x14ac:dyDescent="0.25">
      <c r="B10" s="107" t="s">
        <v>12</v>
      </c>
      <c r="C10" s="124" t="s">
        <v>44</v>
      </c>
      <c r="D10" s="102">
        <v>0</v>
      </c>
      <c r="E10" s="51">
        <f t="shared" si="0"/>
        <v>0</v>
      </c>
      <c r="F10" s="118">
        <v>0</v>
      </c>
      <c r="G10" s="18">
        <f t="shared" si="1"/>
        <v>0</v>
      </c>
      <c r="H10" s="21" t="s">
        <v>1</v>
      </c>
      <c r="I10" s="22" t="s">
        <v>1</v>
      </c>
    </row>
    <row r="11" spans="2:9" x14ac:dyDescent="0.25">
      <c r="B11" s="107" t="s">
        <v>13</v>
      </c>
      <c r="C11" s="124" t="s">
        <v>45</v>
      </c>
      <c r="D11" s="102">
        <v>0</v>
      </c>
      <c r="E11" s="51">
        <f t="shared" si="0"/>
        <v>0</v>
      </c>
      <c r="F11" s="118">
        <v>0</v>
      </c>
      <c r="G11" s="18">
        <f t="shared" si="1"/>
        <v>0</v>
      </c>
      <c r="H11" s="21" t="s">
        <v>1</v>
      </c>
      <c r="I11" s="22" t="s">
        <v>1</v>
      </c>
    </row>
    <row r="12" spans="2:9" x14ac:dyDescent="0.25">
      <c r="B12" s="107" t="s">
        <v>14</v>
      </c>
      <c r="C12" s="124" t="s">
        <v>33</v>
      </c>
      <c r="D12" s="102">
        <v>2971.42</v>
      </c>
      <c r="E12" s="51">
        <f t="shared" si="0"/>
        <v>1.6633620094476221E-4</v>
      </c>
      <c r="F12" s="118">
        <v>2364.19</v>
      </c>
      <c r="G12" s="18">
        <f t="shared" si="1"/>
        <v>1.2689309360962113E-4</v>
      </c>
      <c r="H12" s="19">
        <f t="shared" si="2"/>
        <v>-0.20435683949088315</v>
      </c>
      <c r="I12" s="20">
        <f t="shared" si="3"/>
        <v>-0.2371288216943199</v>
      </c>
    </row>
    <row r="13" spans="2:9" x14ac:dyDescent="0.25">
      <c r="B13" s="107" t="s">
        <v>15</v>
      </c>
      <c r="C13" s="124" t="s">
        <v>26</v>
      </c>
      <c r="D13" s="102">
        <v>469052.46000000008</v>
      </c>
      <c r="E13" s="51">
        <f t="shared" si="0"/>
        <v>2.6256942552784546E-2</v>
      </c>
      <c r="F13" s="118">
        <v>127353.13</v>
      </c>
      <c r="G13" s="18">
        <f t="shared" si="1"/>
        <v>6.835420438530004E-3</v>
      </c>
      <c r="H13" s="19">
        <f t="shared" si="2"/>
        <v>-0.72848851490939848</v>
      </c>
      <c r="I13" s="20">
        <f t="shared" si="3"/>
        <v>-0.73967188202553646</v>
      </c>
    </row>
    <row r="14" spans="2:9" x14ac:dyDescent="0.25">
      <c r="B14" s="107" t="s">
        <v>16</v>
      </c>
      <c r="C14" s="124" t="s">
        <v>46</v>
      </c>
      <c r="D14" s="102">
        <v>979629.82</v>
      </c>
      <c r="E14" s="51">
        <f t="shared" si="0"/>
        <v>5.4838394636571482E-2</v>
      </c>
      <c r="F14" s="118">
        <v>290286.13999999996</v>
      </c>
      <c r="G14" s="18">
        <f t="shared" si="1"/>
        <v>1.5580518628619349E-2</v>
      </c>
      <c r="H14" s="19">
        <f t="shared" si="2"/>
        <v>-0.7036777218562007</v>
      </c>
      <c r="I14" s="20">
        <f t="shared" si="3"/>
        <v>-0.71588302808870397</v>
      </c>
    </row>
    <row r="15" spans="2:9" x14ac:dyDescent="0.25">
      <c r="B15" s="107" t="s">
        <v>17</v>
      </c>
      <c r="C15" s="124" t="s">
        <v>47</v>
      </c>
      <c r="D15" s="102">
        <v>10324029.98</v>
      </c>
      <c r="E15" s="51">
        <f t="shared" si="0"/>
        <v>0.57792568041980918</v>
      </c>
      <c r="F15" s="118">
        <v>11073412.390000001</v>
      </c>
      <c r="G15" s="18">
        <f t="shared" si="1"/>
        <v>0.59434290601948592</v>
      </c>
      <c r="H15" s="19">
        <f t="shared" si="2"/>
        <v>7.2586229549093204E-2</v>
      </c>
      <c r="I15" s="20">
        <f t="shared" si="3"/>
        <v>2.840715710669086E-2</v>
      </c>
    </row>
    <row r="16" spans="2:9" x14ac:dyDescent="0.25">
      <c r="B16" s="107" t="s">
        <v>18</v>
      </c>
      <c r="C16" s="124" t="s">
        <v>48</v>
      </c>
      <c r="D16" s="102">
        <v>0</v>
      </c>
      <c r="E16" s="51">
        <f t="shared" si="0"/>
        <v>0</v>
      </c>
      <c r="F16" s="118">
        <v>0</v>
      </c>
      <c r="G16" s="18">
        <f t="shared" si="1"/>
        <v>0</v>
      </c>
      <c r="H16" s="21" t="s">
        <v>1</v>
      </c>
      <c r="I16" s="22" t="s">
        <v>1</v>
      </c>
    </row>
    <row r="17" spans="2:9" x14ac:dyDescent="0.25">
      <c r="B17" s="107" t="s">
        <v>19</v>
      </c>
      <c r="C17" s="124" t="s">
        <v>49</v>
      </c>
      <c r="D17" s="102">
        <v>0</v>
      </c>
      <c r="E17" s="51">
        <f t="shared" si="0"/>
        <v>0</v>
      </c>
      <c r="F17" s="118">
        <v>0</v>
      </c>
      <c r="G17" s="18">
        <f t="shared" si="1"/>
        <v>0</v>
      </c>
      <c r="H17" s="21" t="s">
        <v>1</v>
      </c>
      <c r="I17" s="22" t="s">
        <v>1</v>
      </c>
    </row>
    <row r="18" spans="2:9" x14ac:dyDescent="0.25">
      <c r="B18" s="107" t="s">
        <v>20</v>
      </c>
      <c r="C18" s="124" t="s">
        <v>50</v>
      </c>
      <c r="D18" s="102">
        <v>56405.18</v>
      </c>
      <c r="E18" s="51">
        <f t="shared" si="0"/>
        <v>3.1574881217752734E-3</v>
      </c>
      <c r="F18" s="118">
        <v>28038.650000000005</v>
      </c>
      <c r="G18" s="18">
        <f t="shared" si="1"/>
        <v>1.5049175570226608E-3</v>
      </c>
      <c r="H18" s="19">
        <f t="shared" ref="H18" si="4">(F18-D18)/D18</f>
        <v>-0.50290647064684479</v>
      </c>
      <c r="I18" s="20">
        <f t="shared" si="3"/>
        <v>-0.52338140351371065</v>
      </c>
    </row>
    <row r="19" spans="2:9" x14ac:dyDescent="0.25">
      <c r="B19" s="107" t="s">
        <v>21</v>
      </c>
      <c r="C19" s="124" t="s">
        <v>5</v>
      </c>
      <c r="D19" s="102">
        <v>235.34</v>
      </c>
      <c r="E19" s="51">
        <f t="shared" si="0"/>
        <v>1.3174025055475276E-5</v>
      </c>
      <c r="F19" s="118">
        <v>0</v>
      </c>
      <c r="G19" s="18">
        <f t="shared" si="1"/>
        <v>0</v>
      </c>
      <c r="H19" s="19">
        <f t="shared" ref="H19" si="5">(F19-D19)/D19</f>
        <v>-1</v>
      </c>
      <c r="I19" s="20">
        <f t="shared" ref="I19" si="6">(G19-E19)/E19</f>
        <v>-1</v>
      </c>
    </row>
    <row r="20" spans="2:9" x14ac:dyDescent="0.25">
      <c r="B20" s="107" t="s">
        <v>22</v>
      </c>
      <c r="C20" s="124" t="s">
        <v>51</v>
      </c>
      <c r="D20" s="102">
        <v>0</v>
      </c>
      <c r="E20" s="51">
        <f t="shared" si="0"/>
        <v>0</v>
      </c>
      <c r="F20" s="118">
        <v>0</v>
      </c>
      <c r="G20" s="18">
        <f t="shared" si="1"/>
        <v>0</v>
      </c>
      <c r="H20" s="21" t="s">
        <v>1</v>
      </c>
      <c r="I20" s="22" t="s">
        <v>1</v>
      </c>
    </row>
    <row r="21" spans="2:9" x14ac:dyDescent="0.25">
      <c r="B21" s="107" t="s">
        <v>23</v>
      </c>
      <c r="C21" s="124" t="s">
        <v>34</v>
      </c>
      <c r="D21" s="102">
        <v>15291.26</v>
      </c>
      <c r="E21" s="51">
        <f t="shared" si="0"/>
        <v>8.5598471305254882E-4</v>
      </c>
      <c r="F21" s="118">
        <v>8566.82</v>
      </c>
      <c r="G21" s="18">
        <f t="shared" si="1"/>
        <v>4.5980665352479049E-4</v>
      </c>
      <c r="H21" s="19">
        <f t="shared" ref="H21" si="7">(F21-D21)/D21</f>
        <v>-0.43975708999781576</v>
      </c>
      <c r="I21" s="20">
        <f t="shared" ref="I21" si="8">(G21-E21)/E21</f>
        <v>-0.46283310144048917</v>
      </c>
    </row>
    <row r="22" spans="2:9" x14ac:dyDescent="0.25">
      <c r="B22" s="107" t="s">
        <v>24</v>
      </c>
      <c r="C22" s="124" t="s">
        <v>52</v>
      </c>
      <c r="D22" s="102">
        <v>0</v>
      </c>
      <c r="E22" s="51">
        <f t="shared" si="0"/>
        <v>0</v>
      </c>
      <c r="F22" s="118">
        <v>0</v>
      </c>
      <c r="G22" s="18">
        <f t="shared" si="1"/>
        <v>0</v>
      </c>
      <c r="H22" s="21" t="s">
        <v>1</v>
      </c>
      <c r="I22" s="22" t="s">
        <v>1</v>
      </c>
    </row>
    <row r="23" spans="2:9" x14ac:dyDescent="0.25">
      <c r="B23" s="107" t="s">
        <v>25</v>
      </c>
      <c r="C23" s="124" t="s">
        <v>53</v>
      </c>
      <c r="D23" s="102">
        <v>0</v>
      </c>
      <c r="E23" s="51">
        <f t="shared" si="0"/>
        <v>0</v>
      </c>
      <c r="F23" s="118">
        <v>936.79</v>
      </c>
      <c r="G23" s="18">
        <f t="shared" si="1"/>
        <v>5.0280299452479272E-5</v>
      </c>
      <c r="H23" s="21" t="s">
        <v>1</v>
      </c>
      <c r="I23" s="22" t="s">
        <v>1</v>
      </c>
    </row>
    <row r="24" spans="2:9" s="3" customFormat="1" x14ac:dyDescent="0.25">
      <c r="B24" s="108"/>
      <c r="C24" s="23" t="s">
        <v>35</v>
      </c>
      <c r="D24" s="103">
        <f>SUM(D6:D23)</f>
        <v>15447493.119999999</v>
      </c>
      <c r="E24" s="52">
        <f>SUM(E6:E23)</f>
        <v>0.86473043854492204</v>
      </c>
      <c r="F24" s="119">
        <f>SUM(F6:F23)</f>
        <v>15992900.1</v>
      </c>
      <c r="G24" s="24">
        <f>SUM(G6:G23)</f>
        <v>0.85838641119310177</v>
      </c>
      <c r="H24" s="28">
        <f t="shared" ref="H24:H28" si="9">(F24-D24)/D24</f>
        <v>3.5307151507570987E-2</v>
      </c>
      <c r="I24" s="29">
        <f t="shared" ref="I24:I28" si="10">(G24-E24)/E24</f>
        <v>-7.3364219287750934E-3</v>
      </c>
    </row>
    <row r="25" spans="2:9" ht="15.75" customHeight="1" x14ac:dyDescent="0.25">
      <c r="B25" s="107">
        <v>19</v>
      </c>
      <c r="C25" s="123" t="s">
        <v>6</v>
      </c>
      <c r="D25" s="102">
        <v>2063635.32</v>
      </c>
      <c r="E25" s="51">
        <f>D25/$D$28</f>
        <v>0.11551960317431689</v>
      </c>
      <c r="F25" s="118">
        <v>2380972.91</v>
      </c>
      <c r="G25" s="18">
        <f t="shared" si="1"/>
        <v>0.12779388219669402</v>
      </c>
      <c r="H25" s="19">
        <f>(F25-D25)/D25</f>
        <v>0.15377600243826031</v>
      </c>
      <c r="I25" s="20">
        <f t="shared" si="10"/>
        <v>0.10625278035153456</v>
      </c>
    </row>
    <row r="26" spans="2:9" x14ac:dyDescent="0.25">
      <c r="B26" s="107"/>
      <c r="C26" s="123" t="s">
        <v>54</v>
      </c>
      <c r="D26" s="102">
        <v>352812.08</v>
      </c>
      <c r="E26" s="51">
        <f>D26/$D$28</f>
        <v>1.9749958280761228E-2</v>
      </c>
      <c r="F26" s="118">
        <v>257479.83</v>
      </c>
      <c r="G26" s="18">
        <f t="shared" si="1"/>
        <v>1.3819706610204482E-2</v>
      </c>
      <c r="H26" s="19">
        <f>(F26-D26)/D26</f>
        <v>-0.27020687613644073</v>
      </c>
      <c r="I26" s="20">
        <f t="shared" si="10"/>
        <v>-0.30026654164295152</v>
      </c>
    </row>
    <row r="27" spans="2:9" s="3" customFormat="1" x14ac:dyDescent="0.25">
      <c r="B27" s="108"/>
      <c r="C27" s="23" t="s">
        <v>36</v>
      </c>
      <c r="D27" s="94">
        <f>D25+D26</f>
        <v>2416447.4</v>
      </c>
      <c r="E27" s="52">
        <f>E25+E26</f>
        <v>0.13526956145507812</v>
      </c>
      <c r="F27" s="120">
        <f>F25+F26</f>
        <v>2638452.7400000002</v>
      </c>
      <c r="G27" s="24">
        <f>G25+G26</f>
        <v>0.1416135888068985</v>
      </c>
      <c r="H27" s="28">
        <f t="shared" si="9"/>
        <v>9.1872614318027498E-2</v>
      </c>
      <c r="I27" s="29">
        <f t="shared" si="10"/>
        <v>4.6899149251157866E-2</v>
      </c>
    </row>
    <row r="28" spans="2:9" s="3" customFormat="1" ht="16.5" thickBot="1" x14ac:dyDescent="0.3">
      <c r="B28" s="109"/>
      <c r="C28" s="30" t="s">
        <v>37</v>
      </c>
      <c r="D28" s="114">
        <f>D24+D27</f>
        <v>17863940.52</v>
      </c>
      <c r="E28" s="104">
        <f>E24+E27</f>
        <v>1.0000000000000002</v>
      </c>
      <c r="F28" s="114">
        <f>SUM(F24:F26)</f>
        <v>18631352.839999996</v>
      </c>
      <c r="G28" s="46">
        <f>G24+G27</f>
        <v>1.0000000000000002</v>
      </c>
      <c r="H28" s="31">
        <f t="shared" si="9"/>
        <v>4.2958736855444733E-2</v>
      </c>
      <c r="I28" s="32">
        <f t="shared" si="10"/>
        <v>0</v>
      </c>
    </row>
    <row r="29" spans="2:9" x14ac:dyDescent="0.25">
      <c r="B29" s="14"/>
      <c r="C29" s="15"/>
      <c r="D29" s="6"/>
      <c r="E29" s="16"/>
      <c r="F29" s="6"/>
      <c r="G29" s="16"/>
      <c r="H29" s="13"/>
    </row>
    <row r="30" spans="2:9" x14ac:dyDescent="0.25">
      <c r="B30" s="45" t="s">
        <v>31</v>
      </c>
      <c r="C30" s="37"/>
      <c r="D30" s="49"/>
      <c r="E30" s="16"/>
      <c r="F30" s="49"/>
      <c r="G30" s="16"/>
      <c r="H30" s="36"/>
    </row>
    <row r="31" spans="2:9" x14ac:dyDescent="0.25">
      <c r="D31" s="49"/>
      <c r="G31" s="4"/>
      <c r="H31" s="36"/>
    </row>
    <row r="32" spans="2:9" x14ac:dyDescent="0.25">
      <c r="B32" s="45" t="s">
        <v>32</v>
      </c>
      <c r="G32" s="48"/>
      <c r="H32" s="36"/>
    </row>
    <row r="33" spans="7:8" x14ac:dyDescent="0.25">
      <c r="G33" s="49"/>
      <c r="H33" s="35"/>
    </row>
    <row r="34" spans="7:8" x14ac:dyDescent="0.25">
      <c r="G34" s="48"/>
    </row>
    <row r="35" spans="7:8" x14ac:dyDescent="0.25">
      <c r="G35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31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30.04.2017. godine.</oddFooter>
  </headerFooter>
  <ignoredErrors>
    <ignoredError sqref="G24 E24 F28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2017-05-26T13:42:25Z</cp:lastPrinted>
  <dcterms:created xsi:type="dcterms:W3CDTF">2011-07-19T08:09:31Z</dcterms:created>
  <dcterms:modified xsi:type="dcterms:W3CDTF">2020-02-14T15:36:03Z</dcterms:modified>
</cp:coreProperties>
</file>