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4" l="1"/>
  <c r="I9" i="4"/>
  <c r="H27" i="4"/>
  <c r="I27" i="4"/>
  <c r="F29" i="4" l="1"/>
  <c r="H9" i="5" l="1"/>
  <c r="I9" i="5"/>
  <c r="H20" i="6"/>
  <c r="H21" i="6"/>
  <c r="D29" i="4"/>
  <c r="F27" i="4" l="1"/>
  <c r="F28" i="6"/>
  <c r="D27" i="4" l="1"/>
  <c r="D28" i="6"/>
  <c r="H23" i="6" l="1"/>
  <c r="H25" i="6"/>
  <c r="H26" i="6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F28" i="4" s="1"/>
  <c r="H25" i="4" l="1"/>
  <c r="F7" i="4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F6" i="4"/>
  <c r="H6" i="4" s="1"/>
  <c r="F24" i="5"/>
  <c r="D29" i="6" l="1"/>
  <c r="E27" i="6" s="1"/>
  <c r="F24" i="4"/>
  <c r="H7" i="6"/>
  <c r="H8" i="6"/>
  <c r="H12" i="6"/>
  <c r="H13" i="6"/>
  <c r="H14" i="6"/>
  <c r="H15" i="6"/>
  <c r="H16" i="6"/>
  <c r="H18" i="6"/>
  <c r="F24" i="6"/>
  <c r="F29" i="6" l="1"/>
  <c r="G27" i="6" s="1"/>
  <c r="E25" i="6"/>
  <c r="E26" i="6"/>
  <c r="E28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5" i="6" l="1"/>
  <c r="G26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<sst xmlns="http://schemas.openxmlformats.org/spreadsheetml/2006/main" count="186" uniqueCount="55">
  <si>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</si>
  <si>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</si>
  <si>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</si>
  <si>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</si>
  <si>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</si>
  <si>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</si>
  <si>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</si>
  <si>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</si>
  <si>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</si>
  <si>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</si>
  <si>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</si>
  <si>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</si>
  <si>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</si>
  <si>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</si>
  <si>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</si>
  <si>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</si>
  <si>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</si>
  <si>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</si>
  <si>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</si>
  <si>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</si>
  <si>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</si>
  <si>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</si>
  <si>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</si>
  <si>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</si>
  <si>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</si>
  <si>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</si>
  <si>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</si>
  <si>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</si>
  <si>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 K 2017.**</t>
  </si>
  <si>
    <t>I K 2016.*</t>
  </si>
  <si>
    <t>*Podatci se odnose na razdoblje od 01.01. do 31.03.2016. godine.</t>
  </si>
  <si>
    <t>**Podatci se odnose na razdoblje od 01.01. do 31.03.2017. godine.</t>
  </si>
  <si>
    <t>Premije po skupinama/vrstama osiguranja u BiH (u KM) za prvi kvartal 2016. i 2017. godine</t>
  </si>
  <si>
    <t>Premije po skupinama/vrstama osiguranja u FBiH (u KM) za prvi kvartal 2016. i 2017. godine</t>
  </si>
  <si>
    <t>Premije po skupinama/vrstama osiguranja u RS (u KM) za prvi kvartal 2016. i 2017. godine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</si>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</sst>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6" fillId="0" borderId="0"/>
    <xf numFmtId="0" fontId="46" fillId="0" borderId="0"/>
  </cellStyleXfs>
  <cellXfs count="118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3" fillId="0" borderId="0" xfId="0" applyNumberFormat="1" applyFont="1"/>
    <xf numFmtId="3" fontId="44" fillId="0" borderId="0" xfId="197" applyNumberFormat="1" applyFont="1"/>
    <xf numFmtId="0" fontId="45" fillId="0" borderId="0" xfId="197" applyFont="1"/>
    <xf numFmtId="3" fontId="42" fillId="0" borderId="0" xfId="0" applyNumberFormat="1" applyFont="1" applyFill="1" applyBorder="1"/>
    <xf numFmtId="9" fontId="35" fillId="25" borderId="12" xfId="197" applyNumberFormat="1" applyFont="1" applyFill="1" applyBorder="1" applyAlignment="1">
      <alignment horizontal="right" vertical="center"/>
    </xf>
    <xf numFmtId="10" fontId="38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7" fillId="0" borderId="0" xfId="205" applyNumberFormat="1" applyFont="1" applyBorder="1" applyAlignment="1"/>
    <xf numFmtId="0" fontId="45" fillId="0" borderId="0" xfId="197" applyFont="1" applyBorder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10" fontId="39" fillId="0" borderId="25" xfId="197" applyNumberFormat="1" applyFont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4" fontId="50" fillId="0" borderId="0" xfId="197" applyNumberFormat="1" applyFont="1" applyBorder="1"/>
    <xf numFmtId="3" fontId="49" fillId="24" borderId="10" xfId="197" applyNumberFormat="1" applyFont="1" applyFill="1" applyBorder="1" applyAlignment="1">
      <alignment horizontal="right" vertical="center" wrapText="1"/>
    </xf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3" fontId="51" fillId="24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4" fontId="53" fillId="0" borderId="0" xfId="197" applyNumberFormat="1" applyFont="1"/>
    <xf numFmtId="0" fontId="53" fillId="0" borderId="0" xfId="197" applyFont="1"/>
    <xf numFmtId="3" fontId="48" fillId="0" borderId="10" xfId="0" applyNumberFormat="1" applyFont="1" applyBorder="1"/>
    <xf numFmtId="3" fontId="55" fillId="0" borderId="10" xfId="205" applyNumberFormat="1" applyFont="1" applyBorder="1"/>
    <xf numFmtId="3" fontId="48" fillId="0" borderId="10" xfId="197" applyNumberFormat="1" applyFont="1" applyFill="1" applyBorder="1" applyAlignment="1">
      <alignment horizontal="right" vertical="center"/>
    </xf>
    <xf numFmtId="3" fontId="54" fillId="0" borderId="10" xfId="0" applyNumberFormat="1" applyFont="1" applyBorder="1"/>
    <xf numFmtId="3" fontId="48" fillId="0" borderId="10" xfId="205" applyNumberFormat="1" applyFont="1" applyBorder="1"/>
    <xf numFmtId="4" fontId="52" fillId="0" borderId="0" xfId="211" applyNumberFormat="1" applyFont="1" applyBorder="1" applyAlignment="1" applyProtection="1">
      <alignment horizontal="right"/>
      <protection locked="0"/>
    </xf>
    <xf numFmtId="4" fontId="52" fillId="0" borderId="0" xfId="211" applyNumberFormat="1" applyFont="1" applyBorder="1" applyAlignment="1" applyProtection="1">
      <alignment horizontal="right"/>
    </xf>
    <xf numFmtId="4" fontId="53" fillId="0" borderId="0" xfId="197" applyNumberFormat="1" applyFont="1" applyBorder="1"/>
    <xf numFmtId="0" fontId="34" fillId="0" borderId="0" xfId="197" applyFont="1" applyBorder="1"/>
    <xf numFmtId="0" fontId="35" fillId="24" borderId="11" xfId="197" applyFont="1" applyFill="1" applyBorder="1" applyAlignment="1">
      <alignment horizontal="center" vertical="center"/>
    </xf>
    <xf numFmtId="0" fontId="38" fillId="0" borderId="11" xfId="197" applyFont="1" applyBorder="1" applyAlignment="1">
      <alignment horizontal="center" vertical="center"/>
    </xf>
    <xf numFmtId="0" fontId="35" fillId="25" borderId="15" xfId="197" applyFont="1" applyFill="1" applyBorder="1" applyAlignment="1">
      <alignment horizontal="center" vertical="center"/>
    </xf>
    <xf numFmtId="3" fontId="57" fillId="0" borderId="0" xfId="211" applyNumberFormat="1" applyFont="1" applyFill="1" applyBorder="1" applyAlignment="1" applyProtection="1">
      <alignment horizontal="right" vertical="center"/>
    </xf>
    <xf numFmtId="0" fontId="57" fillId="0" borderId="0" xfId="205" applyFont="1" applyFill="1" applyBorder="1" applyAlignment="1">
      <alignment horizontal="left" vertical="center" indent="1"/>
    </xf>
    <xf numFmtId="49" fontId="38" fillId="0" borderId="11" xfId="197" applyNumberFormat="1" applyFont="1" applyBorder="1" applyAlignment="1">
      <alignment horizontal="center" vertical="center"/>
    </xf>
    <xf numFmtId="4" fontId="52" fillId="0" borderId="0" xfId="211" applyNumberFormat="1" applyFont="1" applyFill="1" applyBorder="1" applyAlignment="1" applyProtection="1">
      <alignment horizontal="right"/>
      <protection locked="0"/>
    </xf>
    <xf numFmtId="0" fontId="57" fillId="0" borderId="0" xfId="209" applyFont="1" applyFill="1" applyBorder="1" applyAlignment="1">
      <alignment horizontal="left" vertical="center" indent="1"/>
    </xf>
    <xf numFmtId="4" fontId="47" fillId="0" borderId="0" xfId="205" applyNumberFormat="1" applyFont="1" applyFill="1" applyBorder="1" applyAlignment="1"/>
    <xf numFmtId="4" fontId="30" fillId="0" borderId="0" xfId="197" applyNumberFormat="1" applyFont="1" applyFill="1" applyBorder="1"/>
    <xf numFmtId="0" fontId="30" fillId="0" borderId="0" xfId="197" applyFont="1" applyFill="1" applyBorder="1"/>
    <xf numFmtId="0" fontId="57" fillId="0" borderId="0" xfId="205" applyFont="1" applyFill="1" applyBorder="1" applyAlignment="1">
      <alignment horizontal="left" vertical="center" wrapText="1" indent="1"/>
    </xf>
    <xf numFmtId="3" fontId="30" fillId="0" borderId="0" xfId="197" applyNumberFormat="1" applyFont="1" applyFill="1" applyBorder="1"/>
    <xf numFmtId="0" fontId="56" fillId="0" borderId="0" xfId="205" applyFont="1" applyFill="1" applyBorder="1" applyAlignment="1">
      <alignment horizontal="left" vertical="center" indent="1" shrinkToFit="1"/>
    </xf>
    <xf numFmtId="0" fontId="34" fillId="0" borderId="0" xfId="197" applyFont="1" applyFill="1" applyBorder="1"/>
    <xf numFmtId="10" fontId="49" fillId="24" borderId="10" xfId="197" applyNumberFormat="1" applyFont="1" applyFill="1" applyBorder="1" applyAlignment="1">
      <alignment horizontal="right" vertical="center"/>
    </xf>
    <xf numFmtId="3" fontId="49" fillId="25" borderId="12" xfId="197" applyNumberFormat="1" applyFont="1" applyFill="1" applyBorder="1" applyAlignment="1">
      <alignment horizontal="right" vertical="center"/>
    </xf>
    <xf numFmtId="9" fontId="49" fillId="25" borderId="12" xfId="197" applyNumberFormat="1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3" fontId="51" fillId="25" borderId="12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9" fontId="49" fillId="25" borderId="12" xfId="197" applyNumberFormat="1" applyFont="1" applyFill="1" applyBorder="1" applyAlignment="1">
      <alignment vertical="center"/>
    </xf>
    <xf numFmtId="0" fontId="38" fillId="0" borderId="10" xfId="197" applyFont="1" applyBorder="1" applyAlignment="1">
      <alignment horizontal="left" vertical="center" wrapText="1"/>
    </xf>
    <xf numFmtId="0" fontId="35" fillId="24" borderId="10" xfId="197" applyFont="1" applyFill="1" applyBorder="1" applyAlignment="1">
      <alignment horizontal="right" vertical="center" wrapText="1"/>
    </xf>
    <xf numFmtId="0" fontId="35" fillId="25" borderId="12" xfId="197" applyFont="1" applyFill="1" applyBorder="1" applyAlignment="1">
      <alignment horizontal="right" vertical="center" wrapText="1"/>
    </xf>
    <xf numFmtId="0" fontId="48" fillId="0" borderId="10" xfId="197" applyFont="1" applyBorder="1" applyAlignment="1">
      <alignment horizontal="left" vertical="center" wrapText="1"/>
    </xf>
    <xf numFmtId="0" fontId="48" fillId="0" borderId="10" xfId="197" applyFont="1" applyFill="1" applyBorder="1" applyAlignment="1">
      <alignment horizontal="left" vertical="center" wrapText="1"/>
    </xf>
    <xf numFmtId="0" fontId="49" fillId="24" borderId="10" xfId="197" applyFont="1" applyFill="1" applyBorder="1" applyAlignment="1">
      <alignment horizontal="righ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49" fillId="25" borderId="17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  <xf numFmtId="0" fontId="49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</cellXfs>
  <cellStyles count="22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 4 2" xfId="225"/>
    <cellStyle name="Obično_12a Izvjestaji drustava za osiguranje" xfId="214"/>
    <cellStyle name="Output" xfId="200" builtinId="21" customBuiltin="1"/>
    <cellStyle name="Percent 2" xfId="223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8" t="s">
        <v>32</v>
      </c>
      <c r="C2" s="99"/>
      <c r="D2" s="99"/>
      <c r="E2" s="99"/>
      <c r="F2" s="99"/>
      <c r="G2" s="99"/>
      <c r="H2" s="99"/>
      <c r="I2" s="100"/>
    </row>
    <row r="3" spans="2:9" ht="16.5" thickBot="1" x14ac:dyDescent="0.3">
      <c r="B3" s="2"/>
      <c r="C3" s="3"/>
    </row>
    <row r="4" spans="2:9" x14ac:dyDescent="0.25">
      <c r="B4" s="107"/>
      <c r="C4" s="101" t="s">
        <v>2</v>
      </c>
      <c r="D4" s="110" t="s">
        <v>29</v>
      </c>
      <c r="E4" s="101" t="s">
        <v>3</v>
      </c>
      <c r="F4" s="112" t="s">
        <v>28</v>
      </c>
      <c r="G4" s="101" t="s">
        <v>3</v>
      </c>
      <c r="H4" s="103" t="s">
        <v>8</v>
      </c>
      <c r="I4" s="105" t="s">
        <v>35</v>
      </c>
    </row>
    <row r="5" spans="2:9" x14ac:dyDescent="0.25">
      <c r="B5" s="108"/>
      <c r="C5" s="109"/>
      <c r="D5" s="111"/>
      <c r="E5" s="102" t="s">
        <v>0</v>
      </c>
      <c r="F5" s="113"/>
      <c r="G5" s="102" t="s">
        <v>0</v>
      </c>
      <c r="H5" s="104"/>
      <c r="I5" s="106"/>
    </row>
    <row r="6" spans="2:9" x14ac:dyDescent="0.25">
      <c r="B6" s="74" t="s">
        <v>9</v>
      </c>
      <c r="C6" s="95" t="s">
        <v>41</v>
      </c>
      <c r="D6" s="62">
        <f>'FBiH '!D6+RS!D6</f>
        <v>11841643.100000001</v>
      </c>
      <c r="E6" s="31">
        <f>D6/$D$29</f>
        <v>8.090390388135979E-2</v>
      </c>
      <c r="F6" s="62">
        <f>'FBiH '!F6+RS!F6</f>
        <v>12882542.499000002</v>
      </c>
      <c r="G6" s="31">
        <f t="shared" ref="G6:G23" si="0">F6/$F$29</f>
        <v>7.8997923075641824E-2</v>
      </c>
      <c r="H6" s="19">
        <f>(F6-D6)/D6</f>
        <v>8.7901602016699873E-2</v>
      </c>
      <c r="I6" s="20">
        <f>(G6-E6)/E6</f>
        <v>-2.3558576462675528E-2</v>
      </c>
    </row>
    <row r="7" spans="2:9" x14ac:dyDescent="0.25">
      <c r="B7" s="74" t="s">
        <v>10</v>
      </c>
      <c r="C7" s="95" t="s">
        <v>4</v>
      </c>
      <c r="D7" s="62">
        <f>'FBiH '!D7+RS!D7</f>
        <v>1555939.5499999996</v>
      </c>
      <c r="E7" s="31">
        <f t="shared" ref="E7:E27" si="1">D7/$D$29</f>
        <v>1.0630415284041633E-2</v>
      </c>
      <c r="F7" s="62">
        <f>'FBiH '!F7+RS!F7</f>
        <v>1914802.26</v>
      </c>
      <c r="G7" s="31">
        <f t="shared" si="0"/>
        <v>1.1741890364598991E-2</v>
      </c>
      <c r="H7" s="19">
        <f t="shared" ref="H7:H26" si="2">(F7-D7)/D7</f>
        <v>0.23064052199200188</v>
      </c>
      <c r="I7" s="20">
        <f t="shared" ref="I7:I23" si="3">(G7-E7)/E7</f>
        <v>0.10455612982739286</v>
      </c>
    </row>
    <row r="8" spans="2:9" x14ac:dyDescent="0.25">
      <c r="B8" s="74" t="s">
        <v>11</v>
      </c>
      <c r="C8" s="96" t="s">
        <v>42</v>
      </c>
      <c r="D8" s="62">
        <f>'FBiH '!D8+RS!D8</f>
        <v>13844472.800000001</v>
      </c>
      <c r="E8" s="31">
        <f t="shared" si="1"/>
        <v>9.4587540533061662E-2</v>
      </c>
      <c r="F8" s="62">
        <f>'FBiH '!F8+RS!F8</f>
        <v>14962981.35</v>
      </c>
      <c r="G8" s="31">
        <f t="shared" si="0"/>
        <v>9.1755524948690728E-2</v>
      </c>
      <c r="H8" s="19">
        <f t="shared" si="2"/>
        <v>8.0790981798887912E-2</v>
      </c>
      <c r="I8" s="20">
        <f t="shared" si="3"/>
        <v>-2.9940683185234584E-2</v>
      </c>
    </row>
    <row r="9" spans="2:9" x14ac:dyDescent="0.25">
      <c r="B9" s="74" t="s">
        <v>12</v>
      </c>
      <c r="C9" s="96" t="s">
        <v>43</v>
      </c>
      <c r="D9" s="62">
        <f>'FBiH '!D9+RS!D9</f>
        <v>6000</v>
      </c>
      <c r="E9" s="31">
        <f t="shared" si="1"/>
        <v>4.0992911134786579E-5</v>
      </c>
      <c r="F9" s="62">
        <f>'FBiH '!F9+RS!F9</f>
        <v>0</v>
      </c>
      <c r="G9" s="31">
        <f t="shared" si="0"/>
        <v>0</v>
      </c>
      <c r="H9" s="19">
        <f t="shared" ref="H9" si="4">(F9-D9)/D9</f>
        <v>-1</v>
      </c>
      <c r="I9" s="20">
        <f t="shared" ref="I9" si="5">(G9-E9)/E9</f>
        <v>-1</v>
      </c>
    </row>
    <row r="10" spans="2:9" x14ac:dyDescent="0.25">
      <c r="B10" s="74" t="s">
        <v>13</v>
      </c>
      <c r="C10" s="96" t="s">
        <v>44</v>
      </c>
      <c r="D10" s="62">
        <f>'FBiH '!D10+RS!D10</f>
        <v>0</v>
      </c>
      <c r="E10" s="31">
        <f t="shared" si="1"/>
        <v>0</v>
      </c>
      <c r="F10" s="62">
        <f>'FBiH '!F10+RS!F10</f>
        <v>0</v>
      </c>
      <c r="G10" s="31">
        <f t="shared" si="0"/>
        <v>0</v>
      </c>
      <c r="H10" s="21" t="s">
        <v>1</v>
      </c>
      <c r="I10" s="50" t="s">
        <v>1</v>
      </c>
    </row>
    <row r="11" spans="2:9" x14ac:dyDescent="0.25">
      <c r="B11" s="74" t="s">
        <v>14</v>
      </c>
      <c r="C11" s="96" t="s">
        <v>45</v>
      </c>
      <c r="D11" s="62">
        <f>'FBiH '!D11+RS!D11</f>
        <v>0</v>
      </c>
      <c r="E11" s="31">
        <f t="shared" si="1"/>
        <v>0</v>
      </c>
      <c r="F11" s="62">
        <f>'FBiH '!F11+RS!F11</f>
        <v>0</v>
      </c>
      <c r="G11" s="31">
        <f t="shared" si="0"/>
        <v>0</v>
      </c>
      <c r="H11" s="21" t="s">
        <v>1</v>
      </c>
      <c r="I11" s="50" t="s">
        <v>1</v>
      </c>
    </row>
    <row r="12" spans="2:9" x14ac:dyDescent="0.25">
      <c r="B12" s="74" t="s">
        <v>15</v>
      </c>
      <c r="C12" s="96" t="s">
        <v>36</v>
      </c>
      <c r="D12" s="62">
        <f>'FBiH '!D12+RS!D12</f>
        <v>1700758.97</v>
      </c>
      <c r="E12" s="31">
        <f t="shared" si="1"/>
        <v>1.1619843553150192E-2</v>
      </c>
      <c r="F12" s="62">
        <f>'FBiH '!F12+RS!F12</f>
        <v>1966893.8599999999</v>
      </c>
      <c r="G12" s="31">
        <f t="shared" si="0"/>
        <v>1.206132484036389E-2</v>
      </c>
      <c r="H12" s="19">
        <f t="shared" si="2"/>
        <v>0.15648007430470873</v>
      </c>
      <c r="I12" s="20">
        <f t="shared" si="3"/>
        <v>3.7993737626012207E-2</v>
      </c>
    </row>
    <row r="13" spans="2:9" x14ac:dyDescent="0.25">
      <c r="B13" s="74" t="s">
        <v>16</v>
      </c>
      <c r="C13" s="96" t="s">
        <v>27</v>
      </c>
      <c r="D13" s="62">
        <f>'FBiH '!D13+RS!D13</f>
        <v>8047062.4899999993</v>
      </c>
      <c r="E13" s="31">
        <f t="shared" si="1"/>
        <v>5.4978752924774062E-2</v>
      </c>
      <c r="F13" s="62">
        <f>'FBiH '!F13+RS!F13</f>
        <v>10464501.210000001</v>
      </c>
      <c r="G13" s="31">
        <f t="shared" si="0"/>
        <v>6.4170086120555081E-2</v>
      </c>
      <c r="H13" s="19">
        <f t="shared" si="2"/>
        <v>0.30041256955617374</v>
      </c>
      <c r="I13" s="20">
        <f t="shared" si="3"/>
        <v>0.16717973229326011</v>
      </c>
    </row>
    <row r="14" spans="2:9" x14ac:dyDescent="0.25">
      <c r="B14" s="74" t="s">
        <v>17</v>
      </c>
      <c r="C14" s="96" t="s">
        <v>46</v>
      </c>
      <c r="D14" s="62">
        <f>'FBiH '!D14+RS!D14</f>
        <v>8207650.8500000006</v>
      </c>
      <c r="E14" s="31">
        <f t="shared" si="1"/>
        <v>5.6075916986567588E-2</v>
      </c>
      <c r="F14" s="62">
        <f>'FBiH '!F14+RS!F14</f>
        <v>8134529.3600000003</v>
      </c>
      <c r="G14" s="31">
        <f t="shared" si="0"/>
        <v>4.9882305817171742E-2</v>
      </c>
      <c r="H14" s="19">
        <f t="shared" si="2"/>
        <v>-8.9089425630234035E-3</v>
      </c>
      <c r="I14" s="20">
        <f t="shared" si="3"/>
        <v>-0.110450466122194</v>
      </c>
    </row>
    <row r="15" spans="2:9" x14ac:dyDescent="0.25">
      <c r="B15" s="74" t="s">
        <v>18</v>
      </c>
      <c r="C15" s="96" t="s">
        <v>47</v>
      </c>
      <c r="D15" s="62">
        <f>'FBiH '!D15+RS!D15</f>
        <v>67318423.370000005</v>
      </c>
      <c r="E15" s="31">
        <f t="shared" si="1"/>
        <v>0.45992969115672505</v>
      </c>
      <c r="F15" s="62">
        <f>'FBiH '!F15+RS!F15</f>
        <v>73566670.887999997</v>
      </c>
      <c r="G15" s="31">
        <f t="shared" si="0"/>
        <v>0.45112323193906834</v>
      </c>
      <c r="H15" s="19">
        <f t="shared" si="2"/>
        <v>9.2816308006174728E-2</v>
      </c>
      <c r="I15" s="20">
        <f t="shared" si="3"/>
        <v>-1.9147403150921685E-2</v>
      </c>
    </row>
    <row r="16" spans="2:9" x14ac:dyDescent="0.25">
      <c r="B16" s="74" t="s">
        <v>19</v>
      </c>
      <c r="C16" s="96" t="s">
        <v>48</v>
      </c>
      <c r="D16" s="62">
        <f>'FBiH '!D16+RS!D16</f>
        <v>35284.42</v>
      </c>
      <c r="E16" s="31">
        <f t="shared" si="1"/>
        <v>2.410685155837477E-4</v>
      </c>
      <c r="F16" s="62">
        <f>'FBiH '!F16+RS!F16</f>
        <v>12765.3</v>
      </c>
      <c r="G16" s="31">
        <f t="shared" si="0"/>
        <v>7.8278972300364582E-5</v>
      </c>
      <c r="H16" s="19">
        <f t="shared" si="2"/>
        <v>-0.63821709411689354</v>
      </c>
      <c r="I16" s="20">
        <f t="shared" si="3"/>
        <v>-0.67528330229763955</v>
      </c>
    </row>
    <row r="17" spans="2:9" x14ac:dyDescent="0.25">
      <c r="B17" s="74" t="s">
        <v>20</v>
      </c>
      <c r="C17" s="96" t="s">
        <v>49</v>
      </c>
      <c r="D17" s="62">
        <f>'FBiH '!D17+RS!D17</f>
        <v>4955</v>
      </c>
      <c r="E17" s="31">
        <f t="shared" si="1"/>
        <v>3.3853312445477913E-5</v>
      </c>
      <c r="F17" s="62">
        <f>'FBiH '!F17+RS!F17</f>
        <v>2243</v>
      </c>
      <c r="G17" s="31">
        <f t="shared" si="0"/>
        <v>1.3754454252521895E-5</v>
      </c>
      <c r="H17" s="19">
        <f t="shared" si="2"/>
        <v>-0.54732593340060542</v>
      </c>
      <c r="I17" s="20">
        <f t="shared" si="3"/>
        <v>-0.59370433027273239</v>
      </c>
    </row>
    <row r="18" spans="2:9" x14ac:dyDescent="0.25">
      <c r="B18" s="74" t="s">
        <v>21</v>
      </c>
      <c r="C18" s="96" t="s">
        <v>50</v>
      </c>
      <c r="D18" s="62">
        <f>'FBiH '!D18+RS!D18</f>
        <v>1835816.05</v>
      </c>
      <c r="E18" s="31">
        <f t="shared" si="1"/>
        <v>1.2542574032910819E-2</v>
      </c>
      <c r="F18" s="62">
        <f>'FBiH '!F18+RS!F18</f>
        <v>2019480.17</v>
      </c>
      <c r="G18" s="31">
        <f t="shared" si="0"/>
        <v>1.238379296127514E-2</v>
      </c>
      <c r="H18" s="19">
        <f t="shared" si="2"/>
        <v>0.10004494731375721</v>
      </c>
      <c r="I18" s="20">
        <f t="shared" si="3"/>
        <v>-1.2659368899800655E-2</v>
      </c>
    </row>
    <row r="19" spans="2:9" x14ac:dyDescent="0.25">
      <c r="B19" s="74" t="s">
        <v>22</v>
      </c>
      <c r="C19" s="96" t="s">
        <v>5</v>
      </c>
      <c r="D19" s="62">
        <f>'FBiH '!D19+RS!D19</f>
        <v>1182814.54</v>
      </c>
      <c r="E19" s="31">
        <f t="shared" si="1"/>
        <v>8.0811685545255779E-3</v>
      </c>
      <c r="F19" s="62">
        <f>'FBiH '!F19+RS!F19</f>
        <v>2457104.9299999997</v>
      </c>
      <c r="G19" s="31">
        <f t="shared" si="0"/>
        <v>1.5067381789269287E-2</v>
      </c>
      <c r="H19" s="19">
        <f t="shared" si="2"/>
        <v>1.0773374412526242</v>
      </c>
      <c r="I19" s="20">
        <f t="shared" si="3"/>
        <v>0.864505323407878</v>
      </c>
    </row>
    <row r="20" spans="2:9" x14ac:dyDescent="0.25">
      <c r="B20" s="74" t="s">
        <v>23</v>
      </c>
      <c r="C20" s="96" t="s">
        <v>51</v>
      </c>
      <c r="D20" s="62">
        <f>'FBiH '!D20+RS!D20</f>
        <v>84958.13</v>
      </c>
      <c r="E20" s="31">
        <f t="shared" si="1"/>
        <v>5.8044684554460762E-4</v>
      </c>
      <c r="F20" s="62">
        <f>'FBiH '!F20+RS!F20</f>
        <v>114525.36000000002</v>
      </c>
      <c r="G20" s="31">
        <f t="shared" si="0"/>
        <v>7.0228882071939416E-4</v>
      </c>
      <c r="H20" s="19">
        <f t="shared" si="2"/>
        <v>0.34802119585259245</v>
      </c>
      <c r="I20" s="20">
        <f t="shared" si="3"/>
        <v>0.20991065092354427</v>
      </c>
    </row>
    <row r="21" spans="2:9" x14ac:dyDescent="0.25">
      <c r="B21" s="74" t="s">
        <v>24</v>
      </c>
      <c r="C21" s="96" t="s">
        <v>37</v>
      </c>
      <c r="D21" s="62">
        <f>'FBiH '!D21+RS!D21</f>
        <v>620052.42499999993</v>
      </c>
      <c r="E21" s="31">
        <f t="shared" si="1"/>
        <v>4.2362923261556528E-3</v>
      </c>
      <c r="F21" s="62">
        <f>'FBiH '!F21+RS!F21</f>
        <v>1191869.42</v>
      </c>
      <c r="G21" s="31">
        <f t="shared" si="0"/>
        <v>7.3087442765803852E-3</v>
      </c>
      <c r="H21" s="19">
        <f t="shared" si="2"/>
        <v>0.92220749721283657</v>
      </c>
      <c r="I21" s="20">
        <f t="shared" si="3"/>
        <v>0.72526910653800858</v>
      </c>
    </row>
    <row r="22" spans="2:9" x14ac:dyDescent="0.25">
      <c r="B22" s="74" t="s">
        <v>25</v>
      </c>
      <c r="C22" s="96" t="s">
        <v>52</v>
      </c>
      <c r="D22" s="62">
        <f>'FBiH '!D22+RS!D22</f>
        <v>776</v>
      </c>
      <c r="E22" s="31">
        <f t="shared" si="1"/>
        <v>5.3017498400990638E-6</v>
      </c>
      <c r="F22" s="62">
        <f>'FBiH '!F22+RS!F22</f>
        <v>660</v>
      </c>
      <c r="G22" s="31">
        <f t="shared" si="0"/>
        <v>4.047231300340816E-6</v>
      </c>
      <c r="H22" s="19">
        <f t="shared" si="2"/>
        <v>-0.14948453608247422</v>
      </c>
      <c r="I22" s="20">
        <f t="shared" si="3"/>
        <v>-0.23662348801708211</v>
      </c>
    </row>
    <row r="23" spans="2:9" x14ac:dyDescent="0.25">
      <c r="B23" s="74" t="s">
        <v>26</v>
      </c>
      <c r="C23" s="96" t="s">
        <v>53</v>
      </c>
      <c r="D23" s="62">
        <f>'FBiH '!D23+RS!D23</f>
        <v>7174.91</v>
      </c>
      <c r="E23" s="31">
        <f t="shared" si="1"/>
        <v>4.9020074671681925E-5</v>
      </c>
      <c r="F23" s="62">
        <f>'FBiH '!F23+RS!F23</f>
        <v>102723.18000000001</v>
      </c>
      <c r="G23" s="31">
        <f t="shared" si="0"/>
        <v>6.2991586267658142E-4</v>
      </c>
      <c r="H23" s="19">
        <f t="shared" si="2"/>
        <v>13.31699909824653</v>
      </c>
      <c r="I23" s="20">
        <f t="shared" si="3"/>
        <v>11.85016122263219</v>
      </c>
    </row>
    <row r="24" spans="2:9" s="3" customFormat="1" x14ac:dyDescent="0.25">
      <c r="B24" s="69"/>
      <c r="C24" s="97" t="s">
        <v>38</v>
      </c>
      <c r="D24" s="51">
        <f>SUM(D6:D23)</f>
        <v>116293782.605</v>
      </c>
      <c r="E24" s="32">
        <f>SUM(E6:E23)</f>
        <v>0.79453678264249228</v>
      </c>
      <c r="F24" s="51">
        <f>SUM(F6:F23)</f>
        <v>129794292.787</v>
      </c>
      <c r="G24" s="32">
        <f>SUM(G6:G23)</f>
        <v>0.79592049147446453</v>
      </c>
      <c r="H24" s="27">
        <f t="shared" ref="H24:I29" si="6">(F24-D24)/D24</f>
        <v>0.11608969868884071</v>
      </c>
      <c r="I24" s="28">
        <f t="shared" si="6"/>
        <v>1.7415289791496819E-3</v>
      </c>
    </row>
    <row r="25" spans="2:9" ht="15.75" customHeight="1" x14ac:dyDescent="0.25">
      <c r="B25" s="70">
        <v>19</v>
      </c>
      <c r="C25" s="95" t="s">
        <v>6</v>
      </c>
      <c r="D25" s="62">
        <f>'FBiH '!D25+RS!D25</f>
        <v>27819809.686000008</v>
      </c>
      <c r="E25" s="31">
        <f t="shared" si="1"/>
        <v>0.19006916437414553</v>
      </c>
      <c r="F25" s="62">
        <f>'FBiH '!F25+RS!F25</f>
        <v>30914908.339000005</v>
      </c>
      <c r="G25" s="31">
        <f>F25/$F$29</f>
        <v>0.18957543132843657</v>
      </c>
      <c r="H25" s="19">
        <f t="shared" si="2"/>
        <v>0.11125520583836233</v>
      </c>
      <c r="I25" s="20">
        <f t="shared" si="6"/>
        <v>-2.5976493732411095E-3</v>
      </c>
    </row>
    <row r="26" spans="2:9" x14ac:dyDescent="0.25">
      <c r="B26" s="70"/>
      <c r="C26" s="95" t="s">
        <v>54</v>
      </c>
      <c r="D26" s="62">
        <f>'FBiH '!D26+RS!D26</f>
        <v>2205538.2739999518</v>
      </c>
      <c r="E26" s="31">
        <f t="shared" si="1"/>
        <v>1.5068572411741766E-2</v>
      </c>
      <c r="F26" s="62">
        <f>'FBiH '!F26+RS!F26</f>
        <v>2309429.3559999513</v>
      </c>
      <c r="G26" s="31">
        <f>F26/$F$29</f>
        <v>1.4161810265952934E-2</v>
      </c>
      <c r="H26" s="19">
        <f t="shared" si="2"/>
        <v>4.7104638003666648E-2</v>
      </c>
      <c r="I26" s="20">
        <f>(G26-E26)/E26</f>
        <v>-6.0175716784044077E-2</v>
      </c>
    </row>
    <row r="27" spans="2:9" x14ac:dyDescent="0.25">
      <c r="B27" s="70"/>
      <c r="C27" s="92" t="s">
        <v>7</v>
      </c>
      <c r="D27" s="63">
        <f>'FBiH '!D27+RS!D27</f>
        <v>47639.54</v>
      </c>
      <c r="E27" s="31">
        <f t="shared" si="1"/>
        <v>3.2548057162035175E-4</v>
      </c>
      <c r="F27" s="62">
        <f>RS!F27+'FBiH '!F27</f>
        <v>55814.990000000005</v>
      </c>
      <c r="G27" s="31">
        <f>F27/$F$29</f>
        <v>3.4226693114577223E-4</v>
      </c>
      <c r="H27" s="19">
        <f t="shared" ref="H27" si="7">(F27-D27)/D27</f>
        <v>0.17161059909478563</v>
      </c>
      <c r="I27" s="20">
        <f>(G27-E27)/E27</f>
        <v>5.1574075349113249E-2</v>
      </c>
    </row>
    <row r="28" spans="2:9" s="3" customFormat="1" x14ac:dyDescent="0.25">
      <c r="B28" s="69"/>
      <c r="C28" s="93" t="s">
        <v>39</v>
      </c>
      <c r="D28" s="51">
        <f>SUM(D25:D27)</f>
        <v>30072987.499999959</v>
      </c>
      <c r="E28" s="84">
        <f>SUM(E25:E26)</f>
        <v>0.20513773678588729</v>
      </c>
      <c r="F28" s="51">
        <f>SUM(F25:F27)</f>
        <v>33280152.684999954</v>
      </c>
      <c r="G28" s="32">
        <f>SUM(G25:G26)</f>
        <v>0.2037372415943895</v>
      </c>
      <c r="H28" s="27">
        <f t="shared" si="6"/>
        <v>0.1066460452258027</v>
      </c>
      <c r="I28" s="28">
        <f t="shared" si="6"/>
        <v>-6.8270968249959764E-3</v>
      </c>
    </row>
    <row r="29" spans="2:9" s="3" customFormat="1" ht="16.5" thickBot="1" x14ac:dyDescent="0.3">
      <c r="B29" s="71"/>
      <c r="C29" s="94" t="s">
        <v>40</v>
      </c>
      <c r="D29" s="85">
        <f>D24+D28</f>
        <v>146366770.10499996</v>
      </c>
      <c r="E29" s="86">
        <f>E24+E28</f>
        <v>0.99967451942837959</v>
      </c>
      <c r="F29" s="85">
        <f>SUM(F24:F27)</f>
        <v>163074445.47199997</v>
      </c>
      <c r="G29" s="41">
        <f>G24+G28</f>
        <v>0.99965773306885408</v>
      </c>
      <c r="H29" s="29">
        <f>(F29-D29)/D29</f>
        <v>0.11414937526471572</v>
      </c>
      <c r="I29" s="30">
        <f t="shared" si="6"/>
        <v>-1.6791824938290793E-5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5" t="s">
        <v>30</v>
      </c>
      <c r="C31" s="35"/>
      <c r="D31" s="7"/>
      <c r="E31" s="7"/>
      <c r="F31" s="7"/>
      <c r="G31" s="4"/>
    </row>
    <row r="32" spans="2:9" x14ac:dyDescent="0.25">
      <c r="F32" s="7"/>
    </row>
    <row r="33" spans="2:6" x14ac:dyDescent="0.25">
      <c r="B33" s="45" t="s">
        <v>31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E24 G24 E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4.140625" style="1" bestFit="1" customWidth="1"/>
    <col min="12" max="12" width="14.5703125" style="1" bestFit="1" customWidth="1"/>
    <col min="13" max="13" width="15.7109375" style="1" bestFit="1" customWidth="1"/>
    <col min="14" max="14" width="12.7109375" style="1" bestFit="1" customWidth="1"/>
    <col min="15" max="15" width="14.5703125" style="1" customWidth="1"/>
    <col min="16" max="16" width="14.5703125" style="1" bestFit="1" customWidth="1"/>
    <col min="17" max="17" width="10.5703125" style="1" bestFit="1" customWidth="1"/>
    <col min="18" max="18" width="11.7109375" style="1" bestFit="1" customWidth="1"/>
    <col min="19" max="19" width="14.28515625" style="1" bestFit="1" customWidth="1"/>
    <col min="20" max="16384" width="10.28515625" style="1"/>
  </cols>
  <sheetData>
    <row r="2" spans="2:19" x14ac:dyDescent="0.25">
      <c r="B2" s="98" t="s">
        <v>33</v>
      </c>
      <c r="C2" s="99"/>
      <c r="D2" s="99"/>
      <c r="E2" s="99"/>
      <c r="F2" s="99"/>
      <c r="G2" s="99"/>
      <c r="H2" s="99"/>
      <c r="I2" s="100"/>
    </row>
    <row r="3" spans="2:19" ht="16.5" thickBot="1" x14ac:dyDescent="0.3">
      <c r="C3" s="3"/>
    </row>
    <row r="4" spans="2:19" ht="15.75" customHeight="1" x14ac:dyDescent="0.25">
      <c r="B4" s="114"/>
      <c r="C4" s="101" t="s">
        <v>2</v>
      </c>
      <c r="D4" s="110" t="s">
        <v>29</v>
      </c>
      <c r="E4" s="101" t="s">
        <v>3</v>
      </c>
      <c r="F4" s="110" t="s">
        <v>28</v>
      </c>
      <c r="G4" s="101" t="s">
        <v>3</v>
      </c>
      <c r="H4" s="103" t="s">
        <v>8</v>
      </c>
      <c r="I4" s="105" t="s">
        <v>35</v>
      </c>
      <c r="K4" s="40"/>
    </row>
    <row r="5" spans="2:19" x14ac:dyDescent="0.25">
      <c r="B5" s="115"/>
      <c r="C5" s="109"/>
      <c r="D5" s="111"/>
      <c r="E5" s="102" t="s">
        <v>0</v>
      </c>
      <c r="F5" s="111"/>
      <c r="G5" s="102" t="s">
        <v>0</v>
      </c>
      <c r="H5" s="104"/>
      <c r="I5" s="106"/>
      <c r="K5" s="40"/>
    </row>
    <row r="6" spans="2:19" x14ac:dyDescent="0.25">
      <c r="B6" s="70" t="s">
        <v>9</v>
      </c>
      <c r="C6" s="95" t="s">
        <v>41</v>
      </c>
      <c r="D6" s="61">
        <v>8960412.0600000005</v>
      </c>
      <c r="E6" s="18">
        <f>D6/$D$29</f>
        <v>8.6564700265830671E-2</v>
      </c>
      <c r="F6" s="61">
        <v>9470444.9800000004</v>
      </c>
      <c r="G6" s="42">
        <f>F6/$F$29</f>
        <v>8.3400044719213237E-2</v>
      </c>
      <c r="H6" s="19">
        <f>(F6-D6)/D6</f>
        <v>5.6920699247395984E-2</v>
      </c>
      <c r="I6" s="20">
        <f>(G6-E6)/E6</f>
        <v>-3.6558268403854288E-2</v>
      </c>
      <c r="K6" s="73"/>
      <c r="L6" s="75"/>
      <c r="M6" s="72"/>
      <c r="N6" s="72"/>
      <c r="O6" s="75"/>
      <c r="P6" s="65"/>
      <c r="Q6" s="65"/>
      <c r="R6" s="66"/>
      <c r="S6" s="67"/>
    </row>
    <row r="7" spans="2:19" x14ac:dyDescent="0.25">
      <c r="B7" s="70" t="s">
        <v>10</v>
      </c>
      <c r="C7" s="95" t="s">
        <v>4</v>
      </c>
      <c r="D7" s="61">
        <v>1283946.6699999995</v>
      </c>
      <c r="E7" s="18">
        <f t="shared" ref="E7:E23" si="0">D7/$D$29</f>
        <v>1.2403945030833924E-2</v>
      </c>
      <c r="F7" s="61">
        <v>1605903.99</v>
      </c>
      <c r="G7" s="42">
        <f t="shared" ref="G7:G23" si="1">F7/$F$29</f>
        <v>1.4142151172791351E-2</v>
      </c>
      <c r="H7" s="19">
        <f t="shared" ref="H7:H23" si="2">(F7-D7)/D7</f>
        <v>0.25075599129051107</v>
      </c>
      <c r="I7" s="20">
        <f t="shared" ref="I7:I23" si="3">(G7-E7)/E7</f>
        <v>0.14013333158415062</v>
      </c>
      <c r="K7" s="73"/>
      <c r="L7" s="75"/>
      <c r="M7" s="72"/>
      <c r="N7" s="72"/>
      <c r="O7" s="75"/>
      <c r="P7" s="65"/>
      <c r="Q7" s="65"/>
      <c r="R7" s="66"/>
      <c r="S7" s="67"/>
    </row>
    <row r="8" spans="2:19" x14ac:dyDescent="0.25">
      <c r="B8" s="70" t="s">
        <v>11</v>
      </c>
      <c r="C8" s="96" t="s">
        <v>42</v>
      </c>
      <c r="D8" s="61">
        <v>11433280.540000001</v>
      </c>
      <c r="E8" s="18">
        <f t="shared" si="0"/>
        <v>0.1104545746750239</v>
      </c>
      <c r="F8" s="61">
        <v>12220661.119999999</v>
      </c>
      <c r="G8" s="42">
        <f t="shared" si="1"/>
        <v>0.10761940817551219</v>
      </c>
      <c r="H8" s="19">
        <f t="shared" si="2"/>
        <v>6.8867424117277726E-2</v>
      </c>
      <c r="I8" s="20">
        <f t="shared" si="3"/>
        <v>-2.5668167279202792E-2</v>
      </c>
      <c r="K8" s="73"/>
      <c r="L8" s="75"/>
      <c r="M8" s="72"/>
      <c r="N8" s="72"/>
      <c r="O8" s="75"/>
      <c r="P8" s="65"/>
      <c r="Q8" s="65"/>
      <c r="R8" s="66"/>
      <c r="S8" s="67"/>
    </row>
    <row r="9" spans="2:19" x14ac:dyDescent="0.25">
      <c r="B9" s="70" t="s">
        <v>12</v>
      </c>
      <c r="C9" s="96" t="s">
        <v>43</v>
      </c>
      <c r="D9" s="61">
        <v>6000</v>
      </c>
      <c r="E9" s="18">
        <f t="shared" si="0"/>
        <v>5.7964767481349966E-5</v>
      </c>
      <c r="F9" s="61">
        <v>0</v>
      </c>
      <c r="G9" s="42">
        <f t="shared" si="1"/>
        <v>0</v>
      </c>
      <c r="H9" s="19">
        <f t="shared" ref="H9" si="4">(F9-D9)/D9</f>
        <v>-1</v>
      </c>
      <c r="I9" s="20">
        <f t="shared" ref="I9" si="5">(G9-E9)/E9</f>
        <v>-1</v>
      </c>
      <c r="K9" s="73"/>
      <c r="L9" s="75"/>
      <c r="M9" s="72"/>
      <c r="N9" s="72"/>
      <c r="O9" s="75"/>
      <c r="P9" s="65"/>
      <c r="Q9" s="65"/>
      <c r="R9" s="66"/>
      <c r="S9" s="67"/>
    </row>
    <row r="10" spans="2:19" x14ac:dyDescent="0.25">
      <c r="B10" s="70" t="s">
        <v>13</v>
      </c>
      <c r="C10" s="96" t="s">
        <v>44</v>
      </c>
      <c r="D10" s="61">
        <v>0</v>
      </c>
      <c r="E10" s="18">
        <f t="shared" si="0"/>
        <v>0</v>
      </c>
      <c r="F10" s="61">
        <v>0</v>
      </c>
      <c r="G10" s="42">
        <f t="shared" si="1"/>
        <v>0</v>
      </c>
      <c r="H10" s="21" t="s">
        <v>1</v>
      </c>
      <c r="I10" s="22" t="s">
        <v>1</v>
      </c>
      <c r="K10" s="73"/>
      <c r="L10" s="75"/>
      <c r="M10" s="72"/>
      <c r="N10" s="72"/>
      <c r="O10" s="75"/>
      <c r="P10" s="65"/>
      <c r="Q10" s="65"/>
      <c r="R10" s="66"/>
      <c r="S10" s="67"/>
    </row>
    <row r="11" spans="2:19" x14ac:dyDescent="0.25">
      <c r="B11" s="70" t="s">
        <v>14</v>
      </c>
      <c r="C11" s="96" t="s">
        <v>45</v>
      </c>
      <c r="D11" s="61">
        <v>0</v>
      </c>
      <c r="E11" s="18">
        <f t="shared" si="0"/>
        <v>0</v>
      </c>
      <c r="F11" s="61">
        <v>0</v>
      </c>
      <c r="G11" s="42">
        <f t="shared" si="1"/>
        <v>0</v>
      </c>
      <c r="H11" s="21" t="s">
        <v>1</v>
      </c>
      <c r="I11" s="22" t="s">
        <v>1</v>
      </c>
      <c r="K11" s="73"/>
      <c r="L11" s="75"/>
      <c r="M11" s="72"/>
      <c r="N11" s="72"/>
      <c r="O11" s="75"/>
      <c r="P11" s="65"/>
      <c r="Q11" s="65"/>
      <c r="R11" s="66"/>
      <c r="S11" s="67"/>
    </row>
    <row r="12" spans="2:19" x14ac:dyDescent="0.25">
      <c r="B12" s="70" t="s">
        <v>15</v>
      </c>
      <c r="C12" s="96" t="s">
        <v>36</v>
      </c>
      <c r="D12" s="61">
        <v>1328572.27</v>
      </c>
      <c r="E12" s="18">
        <f t="shared" si="0"/>
        <v>1.2835063785453217E-2</v>
      </c>
      <c r="F12" s="61">
        <v>1296123.3799999999</v>
      </c>
      <c r="G12" s="42">
        <f t="shared" si="1"/>
        <v>1.1414114973678649E-2</v>
      </c>
      <c r="H12" s="19">
        <f t="shared" si="2"/>
        <v>-2.4423880230467349E-2</v>
      </c>
      <c r="I12" s="20">
        <f t="shared" si="3"/>
        <v>-0.11070835607260621</v>
      </c>
      <c r="K12" s="73"/>
      <c r="L12" s="75"/>
      <c r="M12" s="72"/>
      <c r="N12" s="72"/>
      <c r="O12" s="75"/>
      <c r="P12" s="65"/>
      <c r="Q12" s="65"/>
      <c r="R12" s="66"/>
      <c r="S12" s="67"/>
    </row>
    <row r="13" spans="2:19" x14ac:dyDescent="0.25">
      <c r="B13" s="70" t="s">
        <v>16</v>
      </c>
      <c r="C13" s="96" t="s">
        <v>27</v>
      </c>
      <c r="D13" s="61">
        <v>6013432.1099999994</v>
      </c>
      <c r="E13" s="18">
        <f t="shared" si="0"/>
        <v>5.8094532336838943E-2</v>
      </c>
      <c r="F13" s="61">
        <v>7658022.2299999995</v>
      </c>
      <c r="G13" s="42">
        <f t="shared" si="1"/>
        <v>6.7439217248134939E-2</v>
      </c>
      <c r="H13" s="19">
        <f t="shared" si="2"/>
        <v>0.27348610409438884</v>
      </c>
      <c r="I13" s="20">
        <f t="shared" si="3"/>
        <v>0.16085308781064647</v>
      </c>
      <c r="K13" s="73"/>
      <c r="L13" s="75"/>
      <c r="M13" s="72"/>
      <c r="N13" s="72"/>
      <c r="O13" s="75"/>
      <c r="P13" s="65"/>
      <c r="Q13" s="65"/>
      <c r="R13" s="66"/>
      <c r="S13" s="67"/>
    </row>
    <row r="14" spans="2:19" x14ac:dyDescent="0.25">
      <c r="B14" s="70" t="s">
        <v>17</v>
      </c>
      <c r="C14" s="96" t="s">
        <v>46</v>
      </c>
      <c r="D14" s="61">
        <v>4072637.8200000008</v>
      </c>
      <c r="E14" s="18">
        <f t="shared" si="0"/>
        <v>3.9344917378675341E-2</v>
      </c>
      <c r="F14" s="61">
        <v>3903524.1799999997</v>
      </c>
      <c r="G14" s="42">
        <f t="shared" si="1"/>
        <v>3.4375796687700112E-2</v>
      </c>
      <c r="H14" s="19">
        <f t="shared" si="2"/>
        <v>-4.1524350427016618E-2</v>
      </c>
      <c r="I14" s="20">
        <f t="shared" si="3"/>
        <v>-0.12629638138898358</v>
      </c>
      <c r="K14" s="73"/>
      <c r="L14" s="75"/>
      <c r="M14" s="72"/>
      <c r="N14" s="72"/>
      <c r="O14" s="75"/>
      <c r="P14" s="65"/>
      <c r="Q14" s="65"/>
      <c r="R14" s="66"/>
      <c r="S14" s="67"/>
    </row>
    <row r="15" spans="2:19" x14ac:dyDescent="0.25">
      <c r="B15" s="70" t="s">
        <v>18</v>
      </c>
      <c r="C15" s="96" t="s">
        <v>47</v>
      </c>
      <c r="D15" s="61">
        <v>41675370.340000004</v>
      </c>
      <c r="E15" s="18">
        <f t="shared" si="0"/>
        <v>0.40261719190954148</v>
      </c>
      <c r="F15" s="61">
        <v>44687567.719999999</v>
      </c>
      <c r="G15" s="42">
        <f t="shared" si="1"/>
        <v>0.39353432221100021</v>
      </c>
      <c r="H15" s="19">
        <f t="shared" si="2"/>
        <v>7.2277639176943062E-2</v>
      </c>
      <c r="I15" s="20">
        <f t="shared" si="3"/>
        <v>-2.2559567452802607E-2</v>
      </c>
      <c r="K15" s="73"/>
      <c r="L15" s="75"/>
      <c r="M15" s="72"/>
      <c r="N15" s="72"/>
      <c r="O15" s="75"/>
      <c r="P15" s="65"/>
      <c r="Q15" s="65"/>
      <c r="R15" s="66"/>
      <c r="S15" s="67"/>
    </row>
    <row r="16" spans="2:19" x14ac:dyDescent="0.25">
      <c r="B16" s="70" t="s">
        <v>19</v>
      </c>
      <c r="C16" s="96" t="s">
        <v>48</v>
      </c>
      <c r="D16" s="61">
        <v>31123.62</v>
      </c>
      <c r="E16" s="18">
        <f t="shared" si="0"/>
        <v>3.0067889941298221E-4</v>
      </c>
      <c r="F16" s="61">
        <v>9630.5</v>
      </c>
      <c r="G16" s="42">
        <f>F16/$F$29</f>
        <v>8.48095451021123E-5</v>
      </c>
      <c r="H16" s="19">
        <f t="shared" si="2"/>
        <v>-0.69057262619194038</v>
      </c>
      <c r="I16" s="20">
        <f t="shared" si="3"/>
        <v>-0.71793981796632012</v>
      </c>
      <c r="K16" s="73"/>
      <c r="L16" s="75"/>
      <c r="M16" s="72"/>
      <c r="N16" s="72"/>
      <c r="O16" s="75"/>
      <c r="P16" s="65"/>
      <c r="Q16" s="65"/>
      <c r="R16" s="66"/>
      <c r="S16" s="67"/>
    </row>
    <row r="17" spans="2:19" x14ac:dyDescent="0.25">
      <c r="B17" s="70" t="s">
        <v>20</v>
      </c>
      <c r="C17" s="96" t="s">
        <v>49</v>
      </c>
      <c r="D17" s="61">
        <v>4955</v>
      </c>
      <c r="E17" s="18">
        <f t="shared" si="0"/>
        <v>4.7869237145014846E-5</v>
      </c>
      <c r="F17" s="61">
        <v>2243</v>
      </c>
      <c r="G17" s="42">
        <f t="shared" si="1"/>
        <v>1.9752641053324116E-5</v>
      </c>
      <c r="H17" s="19">
        <f t="shared" si="2"/>
        <v>-0.54732593340060542</v>
      </c>
      <c r="I17" s="20">
        <f t="shared" si="3"/>
        <v>-0.58736252692965307</v>
      </c>
      <c r="K17" s="73"/>
      <c r="L17" s="75"/>
      <c r="M17" s="72"/>
      <c r="N17" s="72"/>
      <c r="O17" s="75"/>
      <c r="P17" s="65"/>
      <c r="Q17" s="65"/>
      <c r="R17" s="66"/>
      <c r="S17" s="67"/>
    </row>
    <row r="18" spans="2:19" x14ac:dyDescent="0.25">
      <c r="B18" s="70" t="s">
        <v>21</v>
      </c>
      <c r="C18" s="96" t="s">
        <v>50</v>
      </c>
      <c r="D18" s="61">
        <v>1402915.72</v>
      </c>
      <c r="E18" s="18">
        <f t="shared" si="0"/>
        <v>1.3553280584288445E-2</v>
      </c>
      <c r="F18" s="61">
        <v>1474694.64</v>
      </c>
      <c r="G18" s="42">
        <f t="shared" si="1"/>
        <v>1.2986675830218914E-2</v>
      </c>
      <c r="H18" s="19">
        <f t="shared" si="2"/>
        <v>5.1164099864815779E-2</v>
      </c>
      <c r="I18" s="20">
        <f t="shared" si="3"/>
        <v>-4.1805727443314636E-2</v>
      </c>
      <c r="K18" s="73"/>
      <c r="L18" s="75"/>
      <c r="M18" s="72"/>
      <c r="N18" s="72"/>
      <c r="O18" s="75"/>
      <c r="P18" s="65"/>
      <c r="Q18" s="65"/>
      <c r="R18" s="66"/>
      <c r="S18" s="67"/>
    </row>
    <row r="19" spans="2:19" x14ac:dyDescent="0.25">
      <c r="B19" s="70" t="s">
        <v>22</v>
      </c>
      <c r="C19" s="96" t="s">
        <v>5</v>
      </c>
      <c r="D19" s="61">
        <v>1182814.54</v>
      </c>
      <c r="E19" s="18">
        <f t="shared" si="0"/>
        <v>1.1426928297443319E-2</v>
      </c>
      <c r="F19" s="61">
        <v>2457104.9299999997</v>
      </c>
      <c r="G19" s="42">
        <f t="shared" si="1"/>
        <v>2.163812381303748E-2</v>
      </c>
      <c r="H19" s="19">
        <f t="shared" si="2"/>
        <v>1.0773374412526242</v>
      </c>
      <c r="I19" s="20">
        <f t="shared" si="3"/>
        <v>0.89360808519983725</v>
      </c>
      <c r="K19" s="76"/>
      <c r="L19" s="75"/>
      <c r="M19" s="72"/>
      <c r="N19" s="72"/>
      <c r="O19" s="75"/>
      <c r="P19" s="65"/>
      <c r="Q19" s="65"/>
      <c r="R19" s="66"/>
      <c r="S19" s="67"/>
    </row>
    <row r="20" spans="2:19" x14ac:dyDescent="0.25">
      <c r="B20" s="70" t="s">
        <v>23</v>
      </c>
      <c r="C20" s="96" t="s">
        <v>51</v>
      </c>
      <c r="D20" s="61">
        <v>83122.13</v>
      </c>
      <c r="E20" s="18">
        <f t="shared" si="0"/>
        <v>8.0302582300075746E-4</v>
      </c>
      <c r="F20" s="61">
        <v>110841.36000000002</v>
      </c>
      <c r="G20" s="42">
        <f t="shared" si="1"/>
        <v>9.7610771196713231E-4</v>
      </c>
      <c r="H20" s="19">
        <f t="shared" si="2"/>
        <v>0.33347593474806297</v>
      </c>
      <c r="I20" s="20">
        <f t="shared" si="3"/>
        <v>0.21553713966457538</v>
      </c>
      <c r="K20" s="76"/>
      <c r="L20" s="75"/>
      <c r="M20" s="72"/>
      <c r="N20" s="72"/>
      <c r="O20" s="75"/>
      <c r="P20" s="65"/>
      <c r="Q20" s="65"/>
      <c r="R20" s="66"/>
      <c r="S20" s="67"/>
    </row>
    <row r="21" spans="2:19" x14ac:dyDescent="0.25">
      <c r="B21" s="70" t="s">
        <v>24</v>
      </c>
      <c r="C21" s="96" t="s">
        <v>37</v>
      </c>
      <c r="D21" s="61">
        <v>208215.20999999996</v>
      </c>
      <c r="E21" s="18">
        <f t="shared" si="0"/>
        <v>2.0115243722884086E-3</v>
      </c>
      <c r="F21" s="61">
        <v>685641.54</v>
      </c>
      <c r="G21" s="42">
        <f t="shared" si="1"/>
        <v>6.0379987654339586E-3</v>
      </c>
      <c r="H21" s="19">
        <f t="shared" si="2"/>
        <v>2.2929464663028227</v>
      </c>
      <c r="I21" s="20">
        <f t="shared" si="3"/>
        <v>2.0017030112167298</v>
      </c>
      <c r="K21" s="76"/>
      <c r="L21" s="75"/>
      <c r="M21" s="72"/>
      <c r="N21" s="72"/>
      <c r="O21" s="75"/>
      <c r="P21" s="65"/>
      <c r="Q21" s="65"/>
      <c r="R21" s="66"/>
      <c r="S21" s="67"/>
    </row>
    <row r="22" spans="2:19" x14ac:dyDescent="0.25">
      <c r="B22" s="70" t="s">
        <v>25</v>
      </c>
      <c r="C22" s="96" t="s">
        <v>52</v>
      </c>
      <c r="D22" s="61">
        <v>776</v>
      </c>
      <c r="E22" s="18">
        <f t="shared" si="0"/>
        <v>7.4967765942545956E-6</v>
      </c>
      <c r="F22" s="61">
        <v>660</v>
      </c>
      <c r="G22" s="42">
        <f t="shared" si="1"/>
        <v>5.8121904124805688E-6</v>
      </c>
      <c r="H22" s="19">
        <f t="shared" si="2"/>
        <v>-0.14948453608247422</v>
      </c>
      <c r="I22" s="20">
        <f t="shared" si="3"/>
        <v>-0.22470806760669187</v>
      </c>
      <c r="K22" s="76"/>
      <c r="L22" s="75"/>
      <c r="M22" s="72"/>
      <c r="N22" s="72"/>
      <c r="O22" s="75"/>
      <c r="P22" s="65"/>
      <c r="Q22" s="65"/>
      <c r="R22" s="66"/>
      <c r="S22" s="67"/>
    </row>
    <row r="23" spans="2:19" x14ac:dyDescent="0.25">
      <c r="B23" s="70" t="s">
        <v>26</v>
      </c>
      <c r="C23" s="96" t="s">
        <v>53</v>
      </c>
      <c r="D23" s="61">
        <v>6755.51</v>
      </c>
      <c r="E23" s="18">
        <f t="shared" si="0"/>
        <v>6.5263594394655757E-5</v>
      </c>
      <c r="F23" s="61">
        <v>102174.02</v>
      </c>
      <c r="G23" s="42">
        <f t="shared" si="1"/>
        <v>8.9978009007363321E-4</v>
      </c>
      <c r="H23" s="19">
        <f t="shared" si="2"/>
        <v>14.124545741180164</v>
      </c>
      <c r="I23" s="20">
        <f t="shared" si="3"/>
        <v>12.786860782330946</v>
      </c>
      <c r="K23" s="76"/>
      <c r="L23" s="75"/>
      <c r="M23" s="72"/>
      <c r="N23" s="72"/>
      <c r="O23" s="75"/>
      <c r="P23" s="65"/>
      <c r="Q23" s="65"/>
      <c r="R23" s="66"/>
      <c r="S23" s="67"/>
    </row>
    <row r="24" spans="2:19" s="3" customFormat="1" x14ac:dyDescent="0.25">
      <c r="B24" s="69"/>
      <c r="C24" s="97" t="s">
        <v>38</v>
      </c>
      <c r="D24" s="56">
        <f>SUM(D6:D23)</f>
        <v>77694329.540000007</v>
      </c>
      <c r="E24" s="87">
        <f>SUM(E6:E23)</f>
        <v>0.75058895773424661</v>
      </c>
      <c r="F24" s="56">
        <f>SUM(F6:F23)</f>
        <v>85685237.589999989</v>
      </c>
      <c r="G24" s="23">
        <f>SUM(G6:G23)</f>
        <v>0.75457411577532996</v>
      </c>
      <c r="H24" s="24">
        <f>(F24-D24)/D24</f>
        <v>0.10285059536920205</v>
      </c>
      <c r="I24" s="25">
        <f>(G24-E24)/E24</f>
        <v>5.3093747250333679E-3</v>
      </c>
      <c r="K24" s="77"/>
      <c r="L24" s="78"/>
      <c r="M24" s="78"/>
      <c r="N24" s="79"/>
      <c r="O24" s="79"/>
      <c r="P24" s="43"/>
      <c r="Q24" s="43"/>
      <c r="R24" s="43"/>
      <c r="S24" s="43"/>
    </row>
    <row r="25" spans="2:19" s="3" customFormat="1" ht="15.75" customHeight="1" x14ac:dyDescent="0.25">
      <c r="B25" s="70">
        <v>19</v>
      </c>
      <c r="C25" s="95" t="s">
        <v>6</v>
      </c>
      <c r="D25" s="61">
        <v>24026788.206000008</v>
      </c>
      <c r="E25" s="88">
        <f>D25/$D$29</f>
        <v>0.23211786528073869</v>
      </c>
      <c r="F25" s="61">
        <v>26000668.799000006</v>
      </c>
      <c r="G25" s="42">
        <f>F25/$F$29</f>
        <v>0.22897096653277349</v>
      </c>
      <c r="H25" s="19">
        <f>(F25-D25)/D25</f>
        <v>8.2153327197809892E-2</v>
      </c>
      <c r="I25" s="20">
        <f>(G25-E25)/E25</f>
        <v>-1.3557331074706944E-2</v>
      </c>
      <c r="K25" s="80"/>
      <c r="L25" s="72"/>
      <c r="M25" s="72"/>
      <c r="N25" s="81"/>
      <c r="O25" s="79"/>
      <c r="P25" s="43"/>
      <c r="Q25" s="43"/>
      <c r="R25" s="43"/>
      <c r="S25" s="43"/>
    </row>
    <row r="26" spans="2:19" s="3" customFormat="1" x14ac:dyDescent="0.25">
      <c r="B26" s="70"/>
      <c r="C26" s="95" t="s">
        <v>54</v>
      </c>
      <c r="D26" s="61">
        <v>1790036.7139999515</v>
      </c>
      <c r="E26" s="88">
        <f t="shared" ref="E26:E27" si="6">D26/$D$29</f>
        <v>1.729317698501449E-2</v>
      </c>
      <c r="F26" s="61">
        <v>1868528.8859999513</v>
      </c>
      <c r="G26" s="42">
        <f t="shared" ref="G26:G27" si="7">F26/$F$29</f>
        <v>1.6454917691896841E-2</v>
      </c>
      <c r="H26" s="19">
        <f>(F26-D26)/D26</f>
        <v>4.3849476039295308E-2</v>
      </c>
      <c r="I26" s="20">
        <f t="shared" ref="I26" si="8">(G26-E26)/E26</f>
        <v>-4.8473412019321142E-2</v>
      </c>
      <c r="K26" s="80"/>
      <c r="L26" s="72"/>
      <c r="M26" s="72"/>
      <c r="N26" s="81"/>
      <c r="O26" s="79"/>
      <c r="P26" s="43"/>
      <c r="Q26" s="43"/>
      <c r="R26" s="43"/>
      <c r="S26" s="43"/>
    </row>
    <row r="27" spans="2:19" s="3" customFormat="1" x14ac:dyDescent="0.25">
      <c r="B27" s="70"/>
      <c r="C27" s="92" t="s">
        <v>7</v>
      </c>
      <c r="D27" s="61">
        <v>0</v>
      </c>
      <c r="E27" s="88">
        <f t="shared" si="6"/>
        <v>0</v>
      </c>
      <c r="F27" s="61">
        <v>0</v>
      </c>
      <c r="G27" s="42">
        <f t="shared" si="7"/>
        <v>0</v>
      </c>
      <c r="H27" s="21" t="s">
        <v>1</v>
      </c>
      <c r="I27" s="22" t="s">
        <v>1</v>
      </c>
      <c r="K27" s="82"/>
      <c r="L27" s="72"/>
      <c r="M27" s="72"/>
      <c r="N27" s="79"/>
      <c r="O27" s="79"/>
      <c r="P27" s="43"/>
      <c r="Q27" s="43"/>
      <c r="R27" s="43"/>
      <c r="S27" s="43"/>
    </row>
    <row r="28" spans="2:19" s="17" customFormat="1" x14ac:dyDescent="0.25">
      <c r="B28" s="69"/>
      <c r="C28" s="93" t="s">
        <v>39</v>
      </c>
      <c r="D28" s="57">
        <f>SUM(D25:D27)</f>
        <v>25816824.919999961</v>
      </c>
      <c r="E28" s="87">
        <f>E25+E26+E27</f>
        <v>0.24941104226575317</v>
      </c>
      <c r="F28" s="57">
        <f>SUM(F25:F27)</f>
        <v>27869197.684999958</v>
      </c>
      <c r="G28" s="26">
        <f>SUM(G25:G27)</f>
        <v>0.24542588422467032</v>
      </c>
      <c r="H28" s="27">
        <f t="shared" ref="H28" si="9">(F28-D28)/D28</f>
        <v>7.9497489383756489E-2</v>
      </c>
      <c r="I28" s="28">
        <f t="shared" ref="I28" si="10">(G28-E28)/E28</f>
        <v>-1.5978274277193272E-2</v>
      </c>
      <c r="K28" s="80"/>
      <c r="L28" s="72"/>
      <c r="M28" s="72"/>
      <c r="N28" s="83"/>
      <c r="O28" s="83"/>
      <c r="P28" s="68"/>
      <c r="Q28" s="68"/>
      <c r="R28" s="68"/>
      <c r="S28" s="68"/>
    </row>
    <row r="29" spans="2:19" s="3" customFormat="1" ht="16.5" thickBot="1" x14ac:dyDescent="0.3">
      <c r="B29" s="71"/>
      <c r="C29" s="94" t="s">
        <v>40</v>
      </c>
      <c r="D29" s="89">
        <f>SUM(D24:D27)</f>
        <v>103511154.45999998</v>
      </c>
      <c r="E29" s="90">
        <f>E24+E28</f>
        <v>0.99999999999999978</v>
      </c>
      <c r="F29" s="89">
        <f>SUM(F24:F27)</f>
        <v>113554435.27499995</v>
      </c>
      <c r="G29" s="47">
        <f>G24+G28</f>
        <v>1.0000000000000002</v>
      </c>
      <c r="H29" s="29">
        <f t="shared" ref="H29" si="11">(F29-D29)/D29</f>
        <v>9.7026072865229351E-2</v>
      </c>
      <c r="I29" s="30">
        <f t="shared" ref="I29" si="12">(G29-E29)/E29</f>
        <v>4.4408920985006271E-16</v>
      </c>
      <c r="K29" s="43"/>
    </row>
    <row r="30" spans="2:19" x14ac:dyDescent="0.25">
      <c r="B30" s="10"/>
      <c r="C30" s="11"/>
      <c r="D30" s="6"/>
      <c r="E30" s="12"/>
      <c r="F30" s="6"/>
      <c r="G30" s="12"/>
      <c r="H30" s="13"/>
    </row>
    <row r="31" spans="2:19" x14ac:dyDescent="0.25">
      <c r="B31" s="45" t="s">
        <v>30</v>
      </c>
      <c r="C31" s="35"/>
      <c r="D31" s="6"/>
      <c r="E31" s="12"/>
      <c r="F31" s="36"/>
      <c r="G31" s="12"/>
      <c r="H31" s="13"/>
    </row>
    <row r="32" spans="2:19" x14ac:dyDescent="0.25">
      <c r="F32" s="36"/>
    </row>
    <row r="33" spans="2:6" x14ac:dyDescent="0.25">
      <c r="B33" s="39" t="s">
        <v>31</v>
      </c>
      <c r="F33" s="37"/>
    </row>
    <row r="34" spans="2:6" x14ac:dyDescent="0.25">
      <c r="B34" s="39"/>
      <c r="C34" s="44"/>
      <c r="F34" s="38"/>
    </row>
    <row r="35" spans="2:6" x14ac:dyDescent="0.25">
      <c r="B35" s="39"/>
      <c r="C35" s="44"/>
      <c r="D35" s="44"/>
      <c r="E35" s="52"/>
      <c r="F35" s="38"/>
    </row>
    <row r="36" spans="2:6" x14ac:dyDescent="0.25">
      <c r="C36" s="44"/>
      <c r="D36" s="44"/>
      <c r="E36" s="4"/>
    </row>
    <row r="37" spans="2:6" x14ac:dyDescent="0.25">
      <c r="C37" s="44"/>
      <c r="D37" s="44"/>
      <c r="E37" s="4"/>
      <c r="F37" s="9"/>
    </row>
    <row r="38" spans="2:6" x14ac:dyDescent="0.25">
      <c r="C38" s="44"/>
      <c r="D38" s="44"/>
      <c r="E38" s="4"/>
    </row>
    <row r="39" spans="2:6" x14ac:dyDescent="0.25">
      <c r="C39" s="4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8" t="s">
        <v>34</v>
      </c>
      <c r="C2" s="99"/>
      <c r="D2" s="99"/>
      <c r="E2" s="99"/>
      <c r="F2" s="99"/>
      <c r="G2" s="99"/>
      <c r="H2" s="99"/>
      <c r="I2" s="100"/>
    </row>
    <row r="3" spans="2:9" ht="16.5" thickBot="1" x14ac:dyDescent="0.3">
      <c r="B3" s="2"/>
      <c r="C3" s="3"/>
    </row>
    <row r="4" spans="2:9" ht="15.75" customHeight="1" x14ac:dyDescent="0.25">
      <c r="B4" s="107"/>
      <c r="C4" s="101" t="s">
        <v>2</v>
      </c>
      <c r="D4" s="112" t="s">
        <v>29</v>
      </c>
      <c r="E4" s="116" t="s">
        <v>3</v>
      </c>
      <c r="F4" s="112" t="s">
        <v>28</v>
      </c>
      <c r="G4" s="101" t="s">
        <v>3</v>
      </c>
      <c r="H4" s="103" t="s">
        <v>8</v>
      </c>
      <c r="I4" s="105" t="s">
        <v>35</v>
      </c>
    </row>
    <row r="5" spans="2:9" x14ac:dyDescent="0.25">
      <c r="B5" s="108"/>
      <c r="C5" s="109"/>
      <c r="D5" s="113"/>
      <c r="E5" s="117" t="s">
        <v>0</v>
      </c>
      <c r="F5" s="113"/>
      <c r="G5" s="102" t="s">
        <v>0</v>
      </c>
      <c r="H5" s="104"/>
      <c r="I5" s="106"/>
    </row>
    <row r="6" spans="2:9" x14ac:dyDescent="0.25">
      <c r="B6" s="70" t="s">
        <v>9</v>
      </c>
      <c r="C6" s="95" t="s">
        <v>41</v>
      </c>
      <c r="D6" s="60">
        <v>2881231.0400000005</v>
      </c>
      <c r="E6" s="54">
        <f t="shared" ref="E6:E23" si="0">D6/$D$29</f>
        <v>6.72311200442679E-2</v>
      </c>
      <c r="F6" s="60">
        <v>3412097.5190000008</v>
      </c>
      <c r="G6" s="18">
        <f t="shared" ref="G6:G27" si="1">F6/$F$29</f>
        <v>6.8903409054764511E-2</v>
      </c>
      <c r="H6" s="19">
        <f>(F6-D6)/D6</f>
        <v>0.18424988195323627</v>
      </c>
      <c r="I6" s="20">
        <f>(G6-E6)/E6</f>
        <v>2.4873734208139073E-2</v>
      </c>
    </row>
    <row r="7" spans="2:9" x14ac:dyDescent="0.25">
      <c r="B7" s="70" t="s">
        <v>10</v>
      </c>
      <c r="C7" s="95" t="s">
        <v>4</v>
      </c>
      <c r="D7" s="60">
        <v>271992.88000000006</v>
      </c>
      <c r="E7" s="54">
        <f t="shared" si="0"/>
        <v>6.346726698621903E-3</v>
      </c>
      <c r="F7" s="60">
        <v>308898.27</v>
      </c>
      <c r="G7" s="18">
        <f t="shared" si="1"/>
        <v>6.2378474635030167E-3</v>
      </c>
      <c r="H7" s="19">
        <f t="shared" ref="H7:H18" si="2">(F7-D7)/D7</f>
        <v>0.13568513264023657</v>
      </c>
      <c r="I7" s="20">
        <f t="shared" ref="I7:I23" si="3">(G7-E7)/E7</f>
        <v>-1.715517940019818E-2</v>
      </c>
    </row>
    <row r="8" spans="2:9" x14ac:dyDescent="0.25">
      <c r="B8" s="70" t="s">
        <v>11</v>
      </c>
      <c r="C8" s="96" t="s">
        <v>42</v>
      </c>
      <c r="D8" s="60">
        <v>2411192.2600000002</v>
      </c>
      <c r="E8" s="54">
        <f t="shared" si="0"/>
        <v>5.626315766814368E-2</v>
      </c>
      <c r="F8" s="60">
        <v>2742320.23</v>
      </c>
      <c r="G8" s="18">
        <f t="shared" si="1"/>
        <v>5.5378022320482757E-2</v>
      </c>
      <c r="H8" s="19">
        <f t="shared" si="2"/>
        <v>0.13732955911197214</v>
      </c>
      <c r="I8" s="20">
        <f t="shared" si="3"/>
        <v>-1.5732059563412819E-2</v>
      </c>
    </row>
    <row r="9" spans="2:9" x14ac:dyDescent="0.25">
      <c r="B9" s="70" t="s">
        <v>12</v>
      </c>
      <c r="C9" s="96" t="s">
        <v>43</v>
      </c>
      <c r="D9" s="60">
        <v>0</v>
      </c>
      <c r="E9" s="54">
        <f t="shared" si="0"/>
        <v>0</v>
      </c>
      <c r="F9" s="60">
        <v>0</v>
      </c>
      <c r="G9" s="18">
        <f t="shared" si="1"/>
        <v>0</v>
      </c>
      <c r="H9" s="21" t="s">
        <v>1</v>
      </c>
      <c r="I9" s="22" t="s">
        <v>1</v>
      </c>
    </row>
    <row r="10" spans="2:9" x14ac:dyDescent="0.25">
      <c r="B10" s="70" t="s">
        <v>13</v>
      </c>
      <c r="C10" s="96" t="s">
        <v>44</v>
      </c>
      <c r="D10" s="60">
        <v>0</v>
      </c>
      <c r="E10" s="54">
        <f t="shared" si="0"/>
        <v>0</v>
      </c>
      <c r="F10" s="60">
        <v>0</v>
      </c>
      <c r="G10" s="18">
        <f t="shared" si="1"/>
        <v>0</v>
      </c>
      <c r="H10" s="21" t="s">
        <v>1</v>
      </c>
      <c r="I10" s="22" t="s">
        <v>1</v>
      </c>
    </row>
    <row r="11" spans="2:9" x14ac:dyDescent="0.25">
      <c r="B11" s="70" t="s">
        <v>14</v>
      </c>
      <c r="C11" s="96" t="s">
        <v>45</v>
      </c>
      <c r="D11" s="60">
        <v>0</v>
      </c>
      <c r="E11" s="54">
        <f t="shared" si="0"/>
        <v>0</v>
      </c>
      <c r="F11" s="60">
        <v>0</v>
      </c>
      <c r="G11" s="18">
        <f t="shared" si="1"/>
        <v>0</v>
      </c>
      <c r="H11" s="21" t="s">
        <v>1</v>
      </c>
      <c r="I11" s="22" t="s">
        <v>1</v>
      </c>
    </row>
    <row r="12" spans="2:9" x14ac:dyDescent="0.25">
      <c r="B12" s="70" t="s">
        <v>15</v>
      </c>
      <c r="C12" s="96" t="s">
        <v>36</v>
      </c>
      <c r="D12" s="60">
        <v>372186.7</v>
      </c>
      <c r="E12" s="54">
        <f t="shared" si="0"/>
        <v>8.6846658109652735E-3</v>
      </c>
      <c r="F12" s="60">
        <v>670770.48</v>
      </c>
      <c r="G12" s="18">
        <f t="shared" si="1"/>
        <v>1.3545443091218027E-2</v>
      </c>
      <c r="H12" s="19">
        <f t="shared" si="2"/>
        <v>0.802241939327762</v>
      </c>
      <c r="I12" s="20">
        <f t="shared" si="3"/>
        <v>0.55969652558369354</v>
      </c>
    </row>
    <row r="13" spans="2:9" x14ac:dyDescent="0.25">
      <c r="B13" s="70" t="s">
        <v>16</v>
      </c>
      <c r="C13" s="96" t="s">
        <v>27</v>
      </c>
      <c r="D13" s="60">
        <v>2033630.3800000001</v>
      </c>
      <c r="E13" s="54">
        <f t="shared" si="0"/>
        <v>4.7453066520986152E-2</v>
      </c>
      <c r="F13" s="60">
        <v>2806478.9800000004</v>
      </c>
      <c r="G13" s="18">
        <f t="shared" si="1"/>
        <v>5.6673634937377718E-2</v>
      </c>
      <c r="H13" s="19">
        <f t="shared" si="2"/>
        <v>0.38003395680979168</v>
      </c>
      <c r="I13" s="20">
        <f t="shared" si="3"/>
        <v>0.19430922156134553</v>
      </c>
    </row>
    <row r="14" spans="2:9" x14ac:dyDescent="0.25">
      <c r="B14" s="70" t="s">
        <v>17</v>
      </c>
      <c r="C14" s="96" t="s">
        <v>46</v>
      </c>
      <c r="D14" s="60">
        <v>4135013.03</v>
      </c>
      <c r="E14" s="54">
        <f t="shared" si="0"/>
        <v>9.6487075678784118E-2</v>
      </c>
      <c r="F14" s="60">
        <v>4231005.1800000006</v>
      </c>
      <c r="G14" s="18">
        <f t="shared" si="1"/>
        <v>8.5440313181848276E-2</v>
      </c>
      <c r="H14" s="19">
        <f t="shared" si="2"/>
        <v>2.3214473401550768E-2</v>
      </c>
      <c r="I14" s="20">
        <f t="shared" si="3"/>
        <v>-0.11448955644289299</v>
      </c>
    </row>
    <row r="15" spans="2:9" x14ac:dyDescent="0.25">
      <c r="B15" s="70" t="s">
        <v>18</v>
      </c>
      <c r="C15" s="96" t="s">
        <v>47</v>
      </c>
      <c r="D15" s="60">
        <v>25643053.030000005</v>
      </c>
      <c r="E15" s="54">
        <f t="shared" si="0"/>
        <v>0.59835922653445295</v>
      </c>
      <c r="F15" s="60">
        <v>28879103.168000001</v>
      </c>
      <c r="G15" s="18">
        <f t="shared" si="1"/>
        <v>0.58318047700542563</v>
      </c>
      <c r="H15" s="19">
        <f t="shared" si="2"/>
        <v>0.1261959772970136</v>
      </c>
      <c r="I15" s="20">
        <f t="shared" si="3"/>
        <v>-2.5367285830852539E-2</v>
      </c>
    </row>
    <row r="16" spans="2:9" x14ac:dyDescent="0.25">
      <c r="B16" s="70" t="s">
        <v>19</v>
      </c>
      <c r="C16" s="96" t="s">
        <v>48</v>
      </c>
      <c r="D16" s="60">
        <v>4160.8</v>
      </c>
      <c r="E16" s="54">
        <f t="shared" si="0"/>
        <v>9.7088793087620563E-5</v>
      </c>
      <c r="F16" s="60">
        <v>3134.8</v>
      </c>
      <c r="G16" s="18">
        <f t="shared" si="1"/>
        <v>6.3303702635140229E-5</v>
      </c>
      <c r="H16" s="19">
        <f t="shared" si="2"/>
        <v>-0.2465871947702365</v>
      </c>
      <c r="I16" s="20">
        <f t="shared" si="3"/>
        <v>-0.3479813619888138</v>
      </c>
    </row>
    <row r="17" spans="2:12" x14ac:dyDescent="0.25">
      <c r="B17" s="70" t="s">
        <v>20</v>
      </c>
      <c r="C17" s="96" t="s">
        <v>49</v>
      </c>
      <c r="D17" s="60">
        <v>0</v>
      </c>
      <c r="E17" s="54">
        <f t="shared" si="0"/>
        <v>0</v>
      </c>
      <c r="F17" s="60">
        <v>0</v>
      </c>
      <c r="G17" s="18">
        <f t="shared" si="1"/>
        <v>0</v>
      </c>
      <c r="H17" s="21" t="s">
        <v>1</v>
      </c>
      <c r="I17" s="22" t="s">
        <v>1</v>
      </c>
    </row>
    <row r="18" spans="2:12" x14ac:dyDescent="0.25">
      <c r="B18" s="70" t="s">
        <v>21</v>
      </c>
      <c r="C18" s="96" t="s">
        <v>50</v>
      </c>
      <c r="D18" s="60">
        <v>432900.33</v>
      </c>
      <c r="E18" s="54">
        <f t="shared" si="0"/>
        <v>1.0101367661731557E-2</v>
      </c>
      <c r="F18" s="60">
        <v>544785.53</v>
      </c>
      <c r="G18" s="18">
        <f t="shared" si="1"/>
        <v>1.1001321038358831E-2</v>
      </c>
      <c r="H18" s="19">
        <f t="shared" si="2"/>
        <v>0.25845487343472345</v>
      </c>
      <c r="I18" s="20">
        <f t="shared" si="3"/>
        <v>8.9092230553759144E-2</v>
      </c>
    </row>
    <row r="19" spans="2:12" x14ac:dyDescent="0.25">
      <c r="B19" s="70" t="s">
        <v>22</v>
      </c>
      <c r="C19" s="96" t="s">
        <v>5</v>
      </c>
      <c r="D19" s="60">
        <v>0</v>
      </c>
      <c r="E19" s="54">
        <f t="shared" si="0"/>
        <v>0</v>
      </c>
      <c r="F19" s="60">
        <v>0</v>
      </c>
      <c r="G19" s="18">
        <f t="shared" si="1"/>
        <v>0</v>
      </c>
      <c r="H19" s="21" t="s">
        <v>1</v>
      </c>
      <c r="I19" s="22" t="s">
        <v>1</v>
      </c>
    </row>
    <row r="20" spans="2:12" x14ac:dyDescent="0.25">
      <c r="B20" s="70" t="s">
        <v>23</v>
      </c>
      <c r="C20" s="96" t="s">
        <v>51</v>
      </c>
      <c r="D20" s="60">
        <v>1836</v>
      </c>
      <c r="E20" s="54">
        <f t="shared" si="0"/>
        <v>4.2841526655660297E-5</v>
      </c>
      <c r="F20" s="60">
        <v>3684</v>
      </c>
      <c r="G20" s="18">
        <f t="shared" si="1"/>
        <v>7.4394168849003633E-5</v>
      </c>
      <c r="H20" s="19">
        <f t="shared" ref="H20:H21" si="4">(F20-D20)/D20</f>
        <v>1.0065359477124183</v>
      </c>
      <c r="I20" s="20">
        <f t="shared" ref="I20:I21" si="5">(G20-E20)/E20</f>
        <v>0.73649668105780597</v>
      </c>
    </row>
    <row r="21" spans="2:12" x14ac:dyDescent="0.25">
      <c r="B21" s="70" t="s">
        <v>24</v>
      </c>
      <c r="C21" s="96" t="s">
        <v>37</v>
      </c>
      <c r="D21" s="60">
        <v>411837.21499999997</v>
      </c>
      <c r="E21" s="54">
        <f t="shared" si="0"/>
        <v>9.6098774641696066E-3</v>
      </c>
      <c r="F21" s="60">
        <v>506227.88</v>
      </c>
      <c r="G21" s="18">
        <f t="shared" si="1"/>
        <v>1.02226933715508E-2</v>
      </c>
      <c r="H21" s="19">
        <f t="shared" si="4"/>
        <v>0.2291941125330309</v>
      </c>
      <c r="I21" s="20">
        <f t="shared" si="5"/>
        <v>6.3769377878758138E-2</v>
      </c>
    </row>
    <row r="22" spans="2:12" x14ac:dyDescent="0.25">
      <c r="B22" s="70" t="s">
        <v>25</v>
      </c>
      <c r="C22" s="96" t="s">
        <v>52</v>
      </c>
      <c r="D22" s="60">
        <v>0</v>
      </c>
      <c r="E22" s="54">
        <f t="shared" si="0"/>
        <v>0</v>
      </c>
      <c r="F22" s="60">
        <v>0</v>
      </c>
      <c r="G22" s="18">
        <f t="shared" si="1"/>
        <v>0</v>
      </c>
      <c r="H22" s="21" t="s">
        <v>1</v>
      </c>
      <c r="I22" s="22" t="s">
        <v>1</v>
      </c>
    </row>
    <row r="23" spans="2:12" x14ac:dyDescent="0.25">
      <c r="B23" s="70" t="s">
        <v>26</v>
      </c>
      <c r="C23" s="96" t="s">
        <v>53</v>
      </c>
      <c r="D23" s="60">
        <v>419.4</v>
      </c>
      <c r="E23" s="54">
        <f t="shared" si="0"/>
        <v>9.78634873604789E-6</v>
      </c>
      <c r="F23" s="60">
        <v>549.16</v>
      </c>
      <c r="G23" s="18">
        <f t="shared" si="1"/>
        <v>1.1089658459587089E-5</v>
      </c>
      <c r="H23" s="19">
        <f>(F23-D23)/D23</f>
        <v>0.30939437291368621</v>
      </c>
      <c r="I23" s="20">
        <f t="shared" si="3"/>
        <v>0.13317630085452342</v>
      </c>
    </row>
    <row r="24" spans="2:12" s="3" customFormat="1" x14ac:dyDescent="0.25">
      <c r="B24" s="69"/>
      <c r="C24" s="97" t="s">
        <v>38</v>
      </c>
      <c r="D24" s="53">
        <f>SUM(D6:D23)</f>
        <v>38599453.065000005</v>
      </c>
      <c r="E24" s="55">
        <f>SUM(E6:E23)</f>
        <v>0.90068600075060257</v>
      </c>
      <c r="F24" s="53">
        <f>SUM(F6:F23)</f>
        <v>44109055.197000004</v>
      </c>
      <c r="G24" s="23">
        <f>SUM(G6:G23)</f>
        <v>0.89073194899447339</v>
      </c>
      <c r="H24" s="27">
        <f t="shared" ref="H24:H29" si="6">(F24-D24)/D24</f>
        <v>0.14273782902369211</v>
      </c>
      <c r="I24" s="28">
        <f t="shared" ref="I24:I29" si="7">(G24-E24)/E24</f>
        <v>-1.1051633696797545E-2</v>
      </c>
    </row>
    <row r="25" spans="2:12" ht="15.75" customHeight="1" x14ac:dyDescent="0.25">
      <c r="B25" s="70">
        <v>19</v>
      </c>
      <c r="C25" s="95" t="s">
        <v>6</v>
      </c>
      <c r="D25" s="60">
        <v>3793021.48</v>
      </c>
      <c r="E25" s="54">
        <f>D25/$D$29</f>
        <v>8.8506988475442305E-2</v>
      </c>
      <c r="F25" s="60">
        <v>4914239.54</v>
      </c>
      <c r="G25" s="18">
        <f t="shared" si="1"/>
        <v>9.9237450082304543E-2</v>
      </c>
      <c r="H25" s="19">
        <f>(F25-D25)/D25</f>
        <v>0.29560024004926017</v>
      </c>
      <c r="I25" s="20">
        <f t="shared" si="7"/>
        <v>0.12123858004545683</v>
      </c>
    </row>
    <row r="26" spans="2:12" x14ac:dyDescent="0.25">
      <c r="B26" s="70"/>
      <c r="C26" s="95" t="s">
        <v>54</v>
      </c>
      <c r="D26" s="60">
        <v>415501.56000000006</v>
      </c>
      <c r="E26" s="54">
        <f>D26/$D$29</f>
        <v>9.6953818944490403E-3</v>
      </c>
      <c r="F26" s="60">
        <v>440900.47</v>
      </c>
      <c r="G26" s="18">
        <f t="shared" si="1"/>
        <v>8.9034810018417641E-3</v>
      </c>
      <c r="H26" s="19">
        <f>(F26-D26)/D26</f>
        <v>6.1128314415955294E-2</v>
      </c>
      <c r="I26" s="20">
        <f t="shared" si="7"/>
        <v>-8.1678153705391263E-2</v>
      </c>
    </row>
    <row r="27" spans="2:12" s="3" customFormat="1" x14ac:dyDescent="0.25">
      <c r="B27" s="70"/>
      <c r="C27" s="92" t="s">
        <v>7</v>
      </c>
      <c r="D27" s="64">
        <v>47639.54</v>
      </c>
      <c r="E27" s="54">
        <f t="shared" ref="E27" si="8">D27/$D$29</f>
        <v>1.1116288795062063E-3</v>
      </c>
      <c r="F27" s="64">
        <v>55814.990000000005</v>
      </c>
      <c r="G27" s="42">
        <f t="shared" si="1"/>
        <v>1.1271199213804153E-3</v>
      </c>
      <c r="H27" s="21" t="s">
        <v>1</v>
      </c>
      <c r="I27" s="22" t="s">
        <v>1</v>
      </c>
      <c r="K27" s="44"/>
      <c r="L27" s="43"/>
    </row>
    <row r="28" spans="2:12" s="3" customFormat="1" x14ac:dyDescent="0.25">
      <c r="B28" s="69"/>
      <c r="C28" s="93" t="s">
        <v>39</v>
      </c>
      <c r="D28" s="51">
        <f>D25+D26+D27</f>
        <v>4256162.58</v>
      </c>
      <c r="E28" s="55">
        <f>E25+E26+E27</f>
        <v>9.9313999249397558E-2</v>
      </c>
      <c r="F28" s="51">
        <f>F25+F26+F27</f>
        <v>5410955</v>
      </c>
      <c r="G28" s="23">
        <f>G25+G26+G27</f>
        <v>0.10926805100552672</v>
      </c>
      <c r="H28" s="27">
        <f t="shared" si="6"/>
        <v>0.2713224408828856</v>
      </c>
      <c r="I28" s="28">
        <f t="shared" si="7"/>
        <v>0.10022808296273042</v>
      </c>
    </row>
    <row r="29" spans="2:12" s="3" customFormat="1" ht="16.5" thickBot="1" x14ac:dyDescent="0.3">
      <c r="B29" s="71"/>
      <c r="C29" s="94" t="s">
        <v>40</v>
      </c>
      <c r="D29" s="85">
        <f>D24+D28</f>
        <v>42855615.645000003</v>
      </c>
      <c r="E29" s="91">
        <f>E24+E28</f>
        <v>1.0000000000000002</v>
      </c>
      <c r="F29" s="85">
        <f>SUM(F24:F27)</f>
        <v>49520010.197000004</v>
      </c>
      <c r="G29" s="46">
        <f>G24+G28</f>
        <v>1</v>
      </c>
      <c r="H29" s="29">
        <f t="shared" si="6"/>
        <v>0.15550808106936018</v>
      </c>
      <c r="I29" s="30">
        <f t="shared" si="7"/>
        <v>-2.2204460492503126E-16</v>
      </c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45" t="s">
        <v>30</v>
      </c>
      <c r="C31" s="35"/>
      <c r="D31" s="6"/>
      <c r="E31" s="16"/>
      <c r="F31" s="34"/>
      <c r="G31" s="16"/>
      <c r="H31" s="34"/>
    </row>
    <row r="32" spans="2:12" x14ac:dyDescent="0.25">
      <c r="G32" s="4"/>
      <c r="H32" s="34"/>
    </row>
    <row r="33" spans="2:8" x14ac:dyDescent="0.25">
      <c r="B33" s="45" t="s">
        <v>31</v>
      </c>
      <c r="F33" s="58"/>
      <c r="G33" s="48"/>
      <c r="H33" s="34"/>
    </row>
    <row r="34" spans="2:8" x14ac:dyDescent="0.25">
      <c r="D34" s="59"/>
      <c r="G34" s="49"/>
      <c r="H34" s="33"/>
    </row>
    <row r="35" spans="2:8" x14ac:dyDescent="0.25">
      <c r="G35" s="48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2017-05-12T14:57:28Z</cp:lastPrinted>
  <dcterms:created xsi:type="dcterms:W3CDTF">2011-07-19T08:09:31Z</dcterms:created>
  <dcterms:modified xsi:type="dcterms:W3CDTF">2020-02-14T10:18:54Z</dcterms:modified>
</cp:coreProperties>
</file>