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F29" i="5" l="1"/>
  <c r="I21" i="6" l="1"/>
  <c r="H21" i="6"/>
  <c r="D29" i="4" l="1"/>
  <c r="D28" i="4"/>
  <c r="D24" i="4"/>
  <c r="F27" i="4" l="1"/>
  <c r="F28" i="6"/>
  <c r="D28" i="6"/>
  <c r="D28" i="5" l="1"/>
  <c r="H25" i="6" l="1"/>
  <c r="H26" i="6"/>
  <c r="D27" i="4"/>
  <c r="D26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8" i="5" l="1"/>
  <c r="H26" i="5" l="1"/>
  <c r="H25" i="5"/>
  <c r="H7" i="5"/>
  <c r="H8" i="5"/>
  <c r="H12" i="5"/>
  <c r="H13" i="5"/>
  <c r="H14" i="5"/>
  <c r="H15" i="5"/>
  <c r="H18" i="5"/>
  <c r="H19" i="5"/>
  <c r="H20" i="5"/>
  <c r="H21" i="5"/>
  <c r="H23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F26" i="4" l="1"/>
  <c r="H26" i="4" s="1"/>
  <c r="F25" i="4"/>
  <c r="H25" i="4" s="1"/>
  <c r="F7" i="4" l="1"/>
  <c r="H7" i="4" s="1"/>
  <c r="F8" i="4"/>
  <c r="H8" i="4" s="1"/>
  <c r="F9" i="4"/>
  <c r="F10" i="4"/>
  <c r="F11" i="4"/>
  <c r="F12" i="4"/>
  <c r="H12" i="4" s="1"/>
  <c r="F13" i="4"/>
  <c r="H13" i="4" s="1"/>
  <c r="F14" i="4"/>
  <c r="H14" i="4" s="1"/>
  <c r="F15" i="4"/>
  <c r="H15" i="4" s="1"/>
  <c r="F16" i="4"/>
  <c r="F17" i="4"/>
  <c r="F18" i="4"/>
  <c r="H18" i="4" s="1"/>
  <c r="F19" i="4"/>
  <c r="H19" i="4" s="1"/>
  <c r="F20" i="4"/>
  <c r="H20" i="4" s="1"/>
  <c r="F21" i="4"/>
  <c r="H21" i="4" s="1"/>
  <c r="F22" i="4"/>
  <c r="F23" i="4"/>
  <c r="H23" i="4" s="1"/>
  <c r="D24" i="6"/>
  <c r="D29" i="6" s="1"/>
  <c r="E27" i="6" s="1"/>
  <c r="F6" i="4"/>
  <c r="H6" i="4" s="1"/>
  <c r="F24" i="5"/>
  <c r="E26" i="6" l="1"/>
  <c r="E25" i="6"/>
  <c r="F24" i="4"/>
  <c r="F29" i="4" s="1"/>
  <c r="H7" i="6"/>
  <c r="H8" i="6"/>
  <c r="H12" i="6"/>
  <c r="H13" i="6"/>
  <c r="H14" i="6"/>
  <c r="H15" i="6"/>
  <c r="H18" i="6"/>
  <c r="F24" i="6"/>
  <c r="F29" i="6" s="1"/>
  <c r="G27" i="6" s="1"/>
  <c r="E28" i="6" l="1"/>
  <c r="E26" i="4"/>
  <c r="E25" i="4"/>
  <c r="E27" i="4"/>
  <c r="G25" i="6"/>
  <c r="G26" i="6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8" i="6" l="1"/>
  <c r="H28" i="5"/>
  <c r="H24" i="6" l="1"/>
  <c r="H6" i="6"/>
  <c r="F28" i="4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H29" i="6"/>
  <c r="G7" i="6"/>
  <c r="I7" i="6" s="1"/>
  <c r="G9" i="6"/>
  <c r="G11" i="6"/>
  <c r="G13" i="6"/>
  <c r="G15" i="6"/>
  <c r="I15" i="6" s="1"/>
  <c r="G17" i="6"/>
  <c r="G19" i="6"/>
  <c r="G21" i="6"/>
  <c r="G23" i="6"/>
  <c r="G6" i="6"/>
  <c r="G8" i="6"/>
  <c r="I8" i="6" s="1"/>
  <c r="G10" i="6"/>
  <c r="G12" i="6"/>
  <c r="I12" i="6" s="1"/>
  <c r="G14" i="6"/>
  <c r="I14" i="6" s="1"/>
  <c r="G16" i="6"/>
  <c r="G18" i="6"/>
  <c r="I18" i="6" s="1"/>
  <c r="G20" i="6"/>
  <c r="G22" i="6"/>
  <c r="H24" i="4"/>
  <c r="I6" i="5"/>
  <c r="H28" i="4"/>
  <c r="I14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<sst xmlns="http://schemas.openxmlformats.org/spreadsheetml/2006/main" count="210" uniqueCount="55">
  <si>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</si>
  <si>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</si>
  <si>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</si>
  <si>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</si>
  <si>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</si>
  <si>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</si>
  <si>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</si>
  <si>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</si>
  <si>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</si>
  <si>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</si>
  <si>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</si>
  <si>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</si>
  <si>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</si>
  <si>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</si>
  <si>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</si>
  <si>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</si>
  <si>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</si>
  <si>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</si>
  <si>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</si>
  <si>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</si>
  <si>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</si>
  <si>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</si>
  <si>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</si>
  <si>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</si>
  <si>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</si>
  <si>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</si>
  <si>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</si>
  <si>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Promjena iznosa isplaćenih šteta</t>
  </si>
  <si>
    <t>I K 2017.**</t>
  </si>
  <si>
    <t>I K 2016.*</t>
  </si>
  <si>
    <t>Promjena u udjelu</t>
  </si>
  <si>
    <t>Isplaćene štete po skupinama/vrstama osiguranja u BiH (u KM) za prvi kvartal 2016. i 2017. godine</t>
  </si>
  <si>
    <t>Isplaćene štete po skupinama/vrstama osiguranja u FBiH (u KM) za prvi kvartal 2016. i 2017. godine</t>
  </si>
  <si>
    <t>Isplaćene štete po skupinama/vrstama osiguranja u RS (u KM) za prvi kvartal 2016. i 2017. godine</t>
  </si>
  <si>
    <t>*Podatci se odnose na razdoblje od 01.01. do 31.03.2016. godine.</t>
  </si>
  <si>
    <t>**Podatci se odnose na razdoblje od 01.01. do 31.03.2017. godine.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</si>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</sst>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2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name val="Bookman Old Style"/>
      <family val="1"/>
      <charset val="238"/>
    </font>
    <font>
      <sz val="12"/>
      <color rgb="FF00B05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6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165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16" fillId="0" borderId="0"/>
    <xf numFmtId="0" fontId="24" fillId="2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5" fillId="0" borderId="0"/>
    <xf numFmtId="0" fontId="14" fillId="23" borderId="7" applyNumberFormat="0" applyFont="0" applyAlignment="0" applyProtection="0"/>
    <xf numFmtId="0" fontId="26" fillId="20" borderId="8" applyNumberFormat="0" applyAlignment="0" applyProtection="0"/>
    <xf numFmtId="0" fontId="16" fillId="0" borderId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/>
    <xf numFmtId="0" fontId="8" fillId="0" borderId="0"/>
    <xf numFmtId="0" fontId="47" fillId="0" borderId="0"/>
    <xf numFmtId="0" fontId="8" fillId="0" borderId="0"/>
    <xf numFmtId="0" fontId="47" fillId="0" borderId="0"/>
    <xf numFmtId="0" fontId="7" fillId="0" borderId="0"/>
    <xf numFmtId="0" fontId="47" fillId="0" borderId="0"/>
    <xf numFmtId="0" fontId="47" fillId="0" borderId="0"/>
    <xf numFmtId="0" fontId="7" fillId="0" borderId="0"/>
    <xf numFmtId="0" fontId="4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47" fillId="0" borderId="0"/>
    <xf numFmtId="0" fontId="47" fillId="0" borderId="0"/>
    <xf numFmtId="0" fontId="12" fillId="20" borderId="26" applyNumberFormat="0" applyAlignment="0" applyProtection="0"/>
    <xf numFmtId="0" fontId="22" fillId="7" borderId="26" applyNumberFormat="0" applyAlignment="0" applyProtection="0"/>
    <xf numFmtId="0" fontId="14" fillId="23" borderId="27" applyNumberFormat="0" applyFont="0" applyAlignment="0" applyProtection="0"/>
    <xf numFmtId="0" fontId="26" fillId="20" borderId="28" applyNumberFormat="0" applyAlignment="0" applyProtection="0"/>
    <xf numFmtId="0" fontId="28" fillId="0" borderId="2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" fillId="20" borderId="26" applyNumberFormat="0" applyAlignment="0" applyProtection="0"/>
    <xf numFmtId="0" fontId="22" fillId="7" borderId="26" applyNumberFormat="0" applyAlignment="0" applyProtection="0"/>
    <xf numFmtId="0" fontId="14" fillId="23" borderId="27" applyNumberFormat="0" applyFont="0" applyAlignment="0" applyProtection="0"/>
    <xf numFmtId="0" fontId="26" fillId="20" borderId="28" applyNumberFormat="0" applyAlignment="0" applyProtection="0"/>
    <xf numFmtId="0" fontId="28" fillId="0" borderId="2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1" fillId="0" borderId="0" xfId="197" applyFont="1"/>
    <xf numFmtId="0" fontId="33" fillId="0" borderId="0" xfId="197" applyFont="1"/>
    <xf numFmtId="0" fontId="32" fillId="0" borderId="0" xfId="197" applyFont="1"/>
    <xf numFmtId="0" fontId="31" fillId="0" borderId="0" xfId="197" applyFont="1" applyBorder="1"/>
    <xf numFmtId="0" fontId="34" fillId="0" borderId="0" xfId="197" applyFont="1" applyFill="1" applyBorder="1"/>
    <xf numFmtId="3" fontId="32" fillId="0" borderId="0" xfId="197" applyNumberFormat="1" applyFont="1" applyBorder="1" applyAlignment="1">
      <alignment horizontal="right"/>
    </xf>
    <xf numFmtId="3" fontId="31" fillId="0" borderId="0" xfId="197" applyNumberFormat="1" applyFont="1" applyBorder="1"/>
    <xf numFmtId="3" fontId="35" fillId="0" borderId="0" xfId="197" applyNumberFormat="1" applyFont="1" applyBorder="1" applyAlignment="1">
      <alignment horizontal="right"/>
    </xf>
    <xf numFmtId="3" fontId="31" fillId="0" borderId="0" xfId="197" applyNumberFormat="1" applyFont="1"/>
    <xf numFmtId="0" fontId="31" fillId="0" borderId="0" xfId="197" applyFont="1" applyBorder="1" applyAlignment="1">
      <alignment horizontal="justify"/>
    </xf>
    <xf numFmtId="0" fontId="32" fillId="0" borderId="0" xfId="197" applyFont="1" applyBorder="1" applyAlignment="1">
      <alignment horizontal="left" wrapText="1"/>
    </xf>
    <xf numFmtId="0" fontId="32" fillId="0" borderId="0" xfId="197" applyFont="1" applyBorder="1" applyAlignment="1">
      <alignment horizontal="right" wrapText="1"/>
    </xf>
    <xf numFmtId="0" fontId="31" fillId="0" borderId="0" xfId="197" applyFont="1" applyAlignment="1">
      <alignment wrapText="1"/>
    </xf>
    <xf numFmtId="0" fontId="31" fillId="0" borderId="0" xfId="197" applyFont="1" applyBorder="1" applyAlignment="1"/>
    <xf numFmtId="0" fontId="32" fillId="0" borderId="0" xfId="197" applyFont="1" applyBorder="1" applyAlignment="1">
      <alignment wrapText="1"/>
    </xf>
    <xf numFmtId="0" fontId="32" fillId="0" borderId="0" xfId="197" applyFont="1" applyBorder="1" applyAlignment="1"/>
    <xf numFmtId="0" fontId="36" fillId="0" borderId="0" xfId="197" applyFont="1"/>
    <xf numFmtId="10" fontId="40" fillId="0" borderId="10" xfId="197" applyNumberFormat="1" applyFont="1" applyBorder="1" applyAlignment="1">
      <alignment horizontal="right" vertical="center" wrapText="1"/>
    </xf>
    <xf numFmtId="10" fontId="41" fillId="0" borderId="10" xfId="197" applyNumberFormat="1" applyFont="1" applyBorder="1" applyAlignment="1">
      <alignment vertical="center" wrapText="1"/>
    </xf>
    <xf numFmtId="10" fontId="41" fillId="0" borderId="13" xfId="197" applyNumberFormat="1" applyFont="1" applyBorder="1" applyAlignment="1">
      <alignment vertical="center" wrapText="1"/>
    </xf>
    <xf numFmtId="10" fontId="41" fillId="0" borderId="10" xfId="197" applyNumberFormat="1" applyFont="1" applyBorder="1" applyAlignment="1">
      <alignment horizontal="right" vertical="center" wrapText="1"/>
    </xf>
    <xf numFmtId="10" fontId="41" fillId="0" borderId="13" xfId="197" applyNumberFormat="1" applyFont="1" applyBorder="1" applyAlignment="1">
      <alignment horizontal="right" vertical="center" wrapText="1"/>
    </xf>
    <xf numFmtId="10" fontId="37" fillId="24" borderId="10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horizontal="right" vertical="center" wrapText="1"/>
    </xf>
    <xf numFmtId="10" fontId="39" fillId="24" borderId="13" xfId="197" applyNumberFormat="1" applyFont="1" applyFill="1" applyBorder="1" applyAlignment="1">
      <alignment horizontal="right" vertical="center" wrapText="1"/>
    </xf>
    <xf numFmtId="10" fontId="39" fillId="24" borderId="10" xfId="197" applyNumberFormat="1" applyFont="1" applyFill="1" applyBorder="1" applyAlignment="1">
      <alignment vertical="center" wrapText="1"/>
    </xf>
    <xf numFmtId="10" fontId="39" fillId="24" borderId="13" xfId="197" applyNumberFormat="1" applyFont="1" applyFill="1" applyBorder="1" applyAlignment="1">
      <alignment vertical="center" wrapText="1"/>
    </xf>
    <xf numFmtId="10" fontId="39" fillId="25" borderId="12" xfId="197" applyNumberFormat="1" applyFont="1" applyFill="1" applyBorder="1" applyAlignment="1">
      <alignment vertical="center" wrapText="1"/>
    </xf>
    <xf numFmtId="10" fontId="39" fillId="25" borderId="14" xfId="197" applyNumberFormat="1" applyFont="1" applyFill="1" applyBorder="1" applyAlignment="1">
      <alignment vertical="center" wrapText="1"/>
    </xf>
    <xf numFmtId="10" fontId="40" fillId="0" borderId="10" xfId="197" applyNumberFormat="1" applyFont="1" applyFill="1" applyBorder="1" applyAlignment="1">
      <alignment horizontal="right" vertical="center"/>
    </xf>
    <xf numFmtId="10" fontId="37" fillId="24" borderId="10" xfId="197" applyNumberFormat="1" applyFont="1" applyFill="1" applyBorder="1" applyAlignment="1">
      <alignment horizontal="right" vertical="center"/>
    </xf>
    <xf numFmtId="4" fontId="31" fillId="0" borderId="0" xfId="197" applyNumberFormat="1" applyFont="1"/>
    <xf numFmtId="4" fontId="0" fillId="0" borderId="0" xfId="0" applyNumberFormat="1" applyBorder="1"/>
    <xf numFmtId="0" fontId="42" fillId="0" borderId="0" xfId="197" applyFont="1" applyBorder="1" applyAlignment="1">
      <alignment wrapText="1"/>
    </xf>
    <xf numFmtId="4" fontId="43" fillId="0" borderId="0" xfId="0" applyNumberFormat="1" applyFont="1"/>
    <xf numFmtId="3" fontId="44" fillId="0" borderId="0" xfId="0" applyNumberFormat="1" applyFont="1"/>
    <xf numFmtId="3" fontId="45" fillId="0" borderId="0" xfId="197" applyNumberFormat="1" applyFont="1"/>
    <xf numFmtId="0" fontId="46" fillId="0" borderId="0" xfId="197" applyFont="1"/>
    <xf numFmtId="9" fontId="37" fillId="25" borderId="12" xfId="197" applyNumberFormat="1" applyFont="1" applyFill="1" applyBorder="1" applyAlignment="1">
      <alignment horizontal="right" vertical="center"/>
    </xf>
    <xf numFmtId="10" fontId="40" fillId="0" borderId="24" xfId="197" applyNumberFormat="1" applyFont="1" applyBorder="1" applyAlignment="1">
      <alignment horizontal="right" vertical="center" wrapText="1"/>
    </xf>
    <xf numFmtId="4" fontId="48" fillId="0" borderId="0" xfId="205" applyNumberFormat="1" applyFont="1" applyBorder="1" applyAlignment="1"/>
    <xf numFmtId="0" fontId="46" fillId="0" borderId="0" xfId="197" applyFont="1" applyBorder="1"/>
    <xf numFmtId="9" fontId="37" fillId="25" borderId="12" xfId="197" applyNumberFormat="1" applyFont="1" applyFill="1" applyBorder="1" applyAlignment="1">
      <alignment horizontal="right" vertical="center" wrapText="1"/>
    </xf>
    <xf numFmtId="3" fontId="49" fillId="0" borderId="0" xfId="0" applyNumberFormat="1" applyFont="1" applyBorder="1"/>
    <xf numFmtId="3" fontId="0" fillId="0" borderId="0" xfId="0" applyNumberFormat="1" applyBorder="1"/>
    <xf numFmtId="10" fontId="41" fillId="0" borderId="25" xfId="197" applyNumberFormat="1" applyFont="1" applyBorder="1" applyAlignment="1">
      <alignment horizontal="right" vertical="center" wrapText="1"/>
    </xf>
    <xf numFmtId="3" fontId="50" fillId="24" borderId="10" xfId="197" applyNumberFormat="1" applyFont="1" applyFill="1" applyBorder="1" applyAlignment="1">
      <alignment horizontal="right" vertical="center"/>
    </xf>
    <xf numFmtId="10" fontId="49" fillId="0" borderId="10" xfId="197" applyNumberFormat="1" applyFont="1" applyBorder="1" applyAlignment="1">
      <alignment horizontal="right" vertical="center" wrapText="1"/>
    </xf>
    <xf numFmtId="10" fontId="50" fillId="24" borderId="10" xfId="197" applyNumberFormat="1" applyFont="1" applyFill="1" applyBorder="1" applyAlignment="1">
      <alignment horizontal="right" vertical="center" wrapText="1"/>
    </xf>
    <xf numFmtId="3" fontId="51" fillId="24" borderId="10" xfId="197" applyNumberFormat="1" applyFont="1" applyFill="1" applyBorder="1" applyAlignment="1">
      <alignment horizontal="right" vertical="center"/>
    </xf>
    <xf numFmtId="3" fontId="51" fillId="24" borderId="10" xfId="197" applyNumberFormat="1" applyFont="1" applyFill="1" applyBorder="1" applyAlignment="1">
      <alignment vertical="center" wrapText="1"/>
    </xf>
    <xf numFmtId="4" fontId="52" fillId="0" borderId="0" xfId="205" applyNumberFormat="1" applyFont="1" applyBorder="1" applyAlignment="1"/>
    <xf numFmtId="4" fontId="40" fillId="0" borderId="0" xfId="197" applyNumberFormat="1" applyFont="1"/>
    <xf numFmtId="4" fontId="46" fillId="0" borderId="0" xfId="197" applyNumberFormat="1" applyFont="1"/>
    <xf numFmtId="3" fontId="53" fillId="0" borderId="0" xfId="197" applyNumberFormat="1" applyFont="1"/>
    <xf numFmtId="4" fontId="48" fillId="0" borderId="0" xfId="211" applyNumberFormat="1" applyFont="1" applyFill="1" applyBorder="1" applyAlignment="1" applyProtection="1">
      <alignment horizontal="right"/>
    </xf>
    <xf numFmtId="4" fontId="31" fillId="0" borderId="0" xfId="197" applyNumberFormat="1" applyFont="1" applyFill="1" applyBorder="1"/>
    <xf numFmtId="0" fontId="31" fillId="0" borderId="0" xfId="197" applyFont="1" applyFill="1" applyBorder="1"/>
    <xf numFmtId="3" fontId="49" fillId="0" borderId="10" xfId="0" applyNumberFormat="1" applyFont="1" applyBorder="1"/>
    <xf numFmtId="3" fontId="54" fillId="0" borderId="10" xfId="205" applyNumberFormat="1" applyFont="1" applyBorder="1"/>
    <xf numFmtId="3" fontId="49" fillId="0" borderId="10" xfId="197" applyNumberFormat="1" applyFont="1" applyFill="1" applyBorder="1" applyAlignment="1">
      <alignment horizontal="right" vertical="center"/>
    </xf>
    <xf numFmtId="3" fontId="55" fillId="0" borderId="10" xfId="0" applyNumberFormat="1" applyFont="1" applyBorder="1" applyAlignment="1">
      <alignment vertical="center"/>
    </xf>
    <xf numFmtId="0" fontId="56" fillId="0" borderId="0" xfId="197" applyFont="1"/>
    <xf numFmtId="4" fontId="57" fillId="0" borderId="0" xfId="211" applyNumberFormat="1" applyFont="1" applyBorder="1" applyAlignment="1" applyProtection="1">
      <alignment horizontal="right"/>
      <protection locked="0"/>
    </xf>
    <xf numFmtId="4" fontId="57" fillId="0" borderId="0" xfId="211" applyNumberFormat="1" applyFont="1" applyBorder="1" applyAlignment="1" applyProtection="1">
      <alignment horizontal="right"/>
    </xf>
    <xf numFmtId="4" fontId="49" fillId="0" borderId="0" xfId="197" applyNumberFormat="1" applyFont="1" applyBorder="1"/>
    <xf numFmtId="4" fontId="57" fillId="0" borderId="0" xfId="205" applyNumberFormat="1" applyFont="1" applyFill="1" applyBorder="1" applyAlignment="1"/>
    <xf numFmtId="4" fontId="58" fillId="0" borderId="0" xfId="197" applyNumberFormat="1" applyFont="1" applyFill="1" applyBorder="1"/>
    <xf numFmtId="0" fontId="58" fillId="0" borderId="0" xfId="197" applyFont="1" applyFill="1" applyBorder="1"/>
    <xf numFmtId="0" fontId="58" fillId="0" borderId="0" xfId="197" applyFont="1" applyBorder="1"/>
    <xf numFmtId="4" fontId="57" fillId="0" borderId="0" xfId="205" applyNumberFormat="1" applyFont="1" applyFill="1" applyBorder="1" applyAlignment="1">
      <alignment wrapText="1"/>
    </xf>
    <xf numFmtId="0" fontId="59" fillId="0" borderId="0" xfId="197" applyFont="1" applyFill="1" applyBorder="1"/>
    <xf numFmtId="0" fontId="59" fillId="0" borderId="0" xfId="197" applyFont="1" applyBorder="1"/>
    <xf numFmtId="4" fontId="57" fillId="0" borderId="0" xfId="211" applyNumberFormat="1" applyFont="1" applyFill="1" applyBorder="1" applyAlignment="1" applyProtection="1">
      <alignment horizontal="right"/>
    </xf>
    <xf numFmtId="49" fontId="40" fillId="0" borderId="11" xfId="197" applyNumberFormat="1" applyFont="1" applyBorder="1" applyAlignment="1">
      <alignment horizontal="center" vertical="center"/>
    </xf>
    <xf numFmtId="0" fontId="37" fillId="24" borderId="11" xfId="197" applyFont="1" applyFill="1" applyBorder="1" applyAlignment="1">
      <alignment horizontal="center" vertical="center"/>
    </xf>
    <xf numFmtId="0" fontId="40" fillId="0" borderId="11" xfId="197" applyFont="1" applyBorder="1" applyAlignment="1">
      <alignment horizontal="center" vertical="center"/>
    </xf>
    <xf numFmtId="0" fontId="37" fillId="25" borderId="15" xfId="197" applyFont="1" applyFill="1" applyBorder="1" applyAlignment="1">
      <alignment horizontal="center" vertical="center"/>
    </xf>
    <xf numFmtId="3" fontId="57" fillId="0" borderId="0" xfId="205" applyNumberFormat="1" applyFont="1" applyFill="1" applyBorder="1" applyAlignment="1">
      <alignment wrapText="1"/>
    </xf>
    <xf numFmtId="4" fontId="57" fillId="0" borderId="0" xfId="211" applyNumberFormat="1" applyFont="1" applyFill="1" applyBorder="1" applyAlignment="1" applyProtection="1">
      <alignment horizontal="right"/>
      <protection locked="0"/>
    </xf>
    <xf numFmtId="0" fontId="61" fillId="0" borderId="0" xfId="209" applyFont="1" applyFill="1" applyBorder="1" applyAlignment="1">
      <alignment horizontal="left" vertical="center" indent="1"/>
    </xf>
    <xf numFmtId="3" fontId="61" fillId="0" borderId="0" xfId="211" applyNumberFormat="1" applyFont="1" applyFill="1" applyBorder="1" applyAlignment="1" applyProtection="1">
      <alignment horizontal="right" vertical="center"/>
    </xf>
    <xf numFmtId="3" fontId="61" fillId="0" borderId="0" xfId="207" applyNumberFormat="1" applyFont="1" applyFill="1" applyBorder="1" applyAlignment="1">
      <alignment horizontal="right" vertical="center"/>
    </xf>
    <xf numFmtId="0" fontId="61" fillId="0" borderId="0" xfId="205" applyFont="1" applyFill="1" applyBorder="1" applyAlignment="1">
      <alignment horizontal="left" vertical="center" indent="1"/>
    </xf>
    <xf numFmtId="0" fontId="61" fillId="0" borderId="0" xfId="205" applyFont="1" applyFill="1" applyBorder="1" applyAlignment="1">
      <alignment horizontal="left" vertical="center" wrapText="1" indent="1"/>
    </xf>
    <xf numFmtId="0" fontId="60" fillId="0" borderId="0" xfId="205" applyFont="1" applyFill="1" applyBorder="1" applyAlignment="1">
      <alignment horizontal="left" vertical="center" indent="1" shrinkToFit="1"/>
    </xf>
    <xf numFmtId="3" fontId="50" fillId="25" borderId="12" xfId="197" applyNumberFormat="1" applyFont="1" applyFill="1" applyBorder="1" applyAlignment="1">
      <alignment horizontal="right" vertical="center"/>
    </xf>
    <xf numFmtId="9" fontId="50" fillId="25" borderId="12" xfId="197" applyNumberFormat="1" applyFont="1" applyFill="1" applyBorder="1" applyAlignment="1">
      <alignment horizontal="right" vertical="center"/>
    </xf>
    <xf numFmtId="10" fontId="54" fillId="0" borderId="10" xfId="197" applyNumberFormat="1" applyFont="1" applyBorder="1" applyAlignment="1">
      <alignment horizontal="right" vertical="center" wrapText="1"/>
    </xf>
    <xf numFmtId="10" fontId="51" fillId="24" borderId="10" xfId="197" applyNumberFormat="1" applyFont="1" applyFill="1" applyBorder="1" applyAlignment="1">
      <alignment horizontal="right" vertical="center" wrapText="1"/>
    </xf>
    <xf numFmtId="3" fontId="51" fillId="25" borderId="12" xfId="197" applyNumberFormat="1" applyFont="1" applyFill="1" applyBorder="1" applyAlignment="1">
      <alignment horizontal="right" vertical="center"/>
    </xf>
    <xf numFmtId="9" fontId="51" fillId="25" borderId="12" xfId="197" applyNumberFormat="1" applyFont="1" applyFill="1" applyBorder="1" applyAlignment="1">
      <alignment horizontal="right" vertical="center" wrapText="1"/>
    </xf>
    <xf numFmtId="3" fontId="50" fillId="24" borderId="10" xfId="197" applyNumberFormat="1" applyFont="1" applyFill="1" applyBorder="1" applyAlignment="1">
      <alignment horizontal="right" vertical="center" wrapText="1"/>
    </xf>
    <xf numFmtId="9" fontId="50" fillId="25" borderId="12" xfId="197" applyNumberFormat="1" applyFont="1" applyFill="1" applyBorder="1" applyAlignment="1">
      <alignment vertical="center"/>
    </xf>
    <xf numFmtId="0" fontId="40" fillId="0" borderId="10" xfId="197" applyFont="1" applyBorder="1" applyAlignment="1">
      <alignment horizontal="left" vertical="center" wrapText="1"/>
    </xf>
    <xf numFmtId="0" fontId="37" fillId="24" borderId="10" xfId="197" applyFont="1" applyFill="1" applyBorder="1" applyAlignment="1">
      <alignment horizontal="right" vertical="center" wrapText="1"/>
    </xf>
    <xf numFmtId="0" fontId="37" fillId="25" borderId="12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49" fillId="0" borderId="10" xfId="197" applyFont="1" applyBorder="1" applyAlignment="1">
      <alignment horizontal="left" vertical="center" wrapText="1"/>
    </xf>
    <xf numFmtId="0" fontId="49" fillId="0" borderId="10" xfId="197" applyFont="1" applyFill="1" applyBorder="1" applyAlignment="1">
      <alignment horizontal="left" vertical="center" wrapText="1"/>
    </xf>
    <xf numFmtId="0" fontId="50" fillId="24" borderId="10" xfId="197" applyFont="1" applyFill="1" applyBorder="1" applyAlignment="1">
      <alignment horizontal="right" vertical="center" wrapText="1"/>
    </xf>
    <xf numFmtId="0" fontId="32" fillId="0" borderId="19" xfId="197" applyFont="1" applyBorder="1" applyAlignment="1">
      <alignment horizontal="center"/>
    </xf>
    <xf numFmtId="0" fontId="32" fillId="0" borderId="20" xfId="197" applyFont="1" applyBorder="1" applyAlignment="1">
      <alignment horizontal="center"/>
    </xf>
    <xf numFmtId="0" fontId="32" fillId="0" borderId="21" xfId="197" applyFont="1" applyBorder="1" applyAlignment="1">
      <alignment horizontal="center"/>
    </xf>
    <xf numFmtId="0" fontId="37" fillId="25" borderId="17" xfId="197" applyFont="1" applyFill="1" applyBorder="1" applyAlignment="1">
      <alignment horizontal="center" vertical="center" wrapText="1"/>
    </xf>
    <xf numFmtId="0" fontId="40" fillId="25" borderId="10" xfId="197" applyFont="1" applyFill="1" applyBorder="1" applyAlignment="1">
      <alignment horizontal="center" vertical="center" wrapText="1"/>
    </xf>
    <xf numFmtId="0" fontId="39" fillId="25" borderId="17" xfId="197" applyFont="1" applyFill="1" applyBorder="1" applyAlignment="1">
      <alignment horizontal="center" vertical="center" wrapText="1"/>
    </xf>
    <xf numFmtId="0" fontId="41" fillId="25" borderId="10" xfId="197" applyFont="1" applyFill="1" applyBorder="1" applyAlignment="1">
      <alignment horizontal="center" vertical="center" wrapText="1"/>
    </xf>
    <xf numFmtId="0" fontId="39" fillId="25" borderId="18" xfId="197" applyFont="1" applyFill="1" applyBorder="1" applyAlignment="1">
      <alignment horizontal="center" vertical="center" wrapText="1"/>
    </xf>
    <xf numFmtId="0" fontId="41" fillId="25" borderId="13" xfId="197" applyFont="1" applyFill="1" applyBorder="1" applyAlignment="1">
      <alignment horizontal="center" vertical="center" wrapText="1"/>
    </xf>
    <xf numFmtId="0" fontId="37" fillId="25" borderId="16" xfId="197" applyFont="1" applyFill="1" applyBorder="1" applyAlignment="1">
      <alignment horizontal="center" vertical="center" wrapText="1"/>
    </xf>
    <xf numFmtId="0" fontId="37" fillId="25" borderId="11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50" fillId="25" borderId="17" xfId="197" applyFont="1" applyFill="1" applyBorder="1" applyAlignment="1">
      <alignment horizontal="center" vertical="center"/>
    </xf>
    <xf numFmtId="0" fontId="50" fillId="25" borderId="10" xfId="197" applyFont="1" applyFill="1" applyBorder="1" applyAlignment="1">
      <alignment horizontal="center" vertical="center"/>
    </xf>
    <xf numFmtId="0" fontId="38" fillId="25" borderId="17" xfId="197" applyFont="1" applyFill="1" applyBorder="1" applyAlignment="1">
      <alignment horizontal="center" vertical="center"/>
    </xf>
    <xf numFmtId="0" fontId="38" fillId="25" borderId="10" xfId="197" applyFont="1" applyFill="1" applyBorder="1" applyAlignment="1">
      <alignment horizontal="center" vertical="center"/>
    </xf>
    <xf numFmtId="0" fontId="37" fillId="25" borderId="23" xfId="197" applyFont="1" applyFill="1" applyBorder="1" applyAlignment="1">
      <alignment horizontal="center" vertical="center" wrapText="1"/>
    </xf>
    <xf numFmtId="0" fontId="37" fillId="25" borderId="22" xfId="197" applyFont="1" applyFill="1" applyBorder="1" applyAlignment="1">
      <alignment horizontal="center" vertical="center" wrapText="1"/>
    </xf>
  </cellXfs>
  <cellStyles count="26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alculation 2" xfId="249"/>
    <cellStyle name="Calculation 3" xfId="228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Input 2" xfId="250"/>
    <cellStyle name="Input 3" xfId="229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2 2" xfId="254"/>
    <cellStyle name="Normal 152 3" xfId="233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0 2" xfId="256"/>
    <cellStyle name="Normal 160 3" xfId="235"/>
    <cellStyle name="Normal 161" xfId="215"/>
    <cellStyle name="Normal 161 2" xfId="258"/>
    <cellStyle name="Normal 161 3" xfId="237"/>
    <cellStyle name="Normal 162" xfId="217"/>
    <cellStyle name="Normal 162 2" xfId="260"/>
    <cellStyle name="Normal 162 3" xfId="239"/>
    <cellStyle name="Normal 163" xfId="219"/>
    <cellStyle name="Normal 163 2" xfId="262"/>
    <cellStyle name="Normal 163 3" xfId="241"/>
    <cellStyle name="Normal 164" xfId="221"/>
    <cellStyle name="Normal 164 2" xfId="264"/>
    <cellStyle name="Normal 164 3" xfId="243"/>
    <cellStyle name="Normal 165" xfId="223"/>
    <cellStyle name="Normal 165 2" xfId="246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6"/>
    <cellStyle name="Normalno 3" xfId="212"/>
    <cellStyle name="Note" xfId="199" builtinId="10" customBuiltin="1"/>
    <cellStyle name="Note 2" xfId="251"/>
    <cellStyle name="Note 3" xfId="230"/>
    <cellStyle name="Obično 2" xfId="205"/>
    <cellStyle name="Obično 2 2" xfId="207"/>
    <cellStyle name="Obično 3" xfId="208"/>
    <cellStyle name="Obično 3 2" xfId="213"/>
    <cellStyle name="Obično 3 2 2" xfId="257"/>
    <cellStyle name="Obično 3 2 3" xfId="236"/>
    <cellStyle name="Obično 3 3" xfId="216"/>
    <cellStyle name="Obično 3 3 2" xfId="259"/>
    <cellStyle name="Obično 3 3 3" xfId="238"/>
    <cellStyle name="Obično 3 4" xfId="218"/>
    <cellStyle name="Obično 3 4 2" xfId="261"/>
    <cellStyle name="Obično 3 4 3" xfId="240"/>
    <cellStyle name="Obično 3 5" xfId="220"/>
    <cellStyle name="Obično 3 5 2" xfId="263"/>
    <cellStyle name="Obično 3 5 3" xfId="242"/>
    <cellStyle name="Obično 3 6" xfId="222"/>
    <cellStyle name="Obično 3 6 2" xfId="265"/>
    <cellStyle name="Obično 3 6 3" xfId="244"/>
    <cellStyle name="Obično 3 7" xfId="224"/>
    <cellStyle name="Obično 3 7 2" xfId="247"/>
    <cellStyle name="Obično 3 8" xfId="255"/>
    <cellStyle name="Obično 3 9" xfId="234"/>
    <cellStyle name="Obično 4" xfId="209"/>
    <cellStyle name="Obično 4 2" xfId="227"/>
    <cellStyle name="Obično_12a Izvjestaji drustava za osiguranje" xfId="214"/>
    <cellStyle name="Output" xfId="200" builtinId="21" customBuiltin="1"/>
    <cellStyle name="Output 2" xfId="252"/>
    <cellStyle name="Output 3" xfId="231"/>
    <cellStyle name="Percent 2" xfId="225"/>
    <cellStyle name="Percent 2 2" xfId="266"/>
    <cellStyle name="Percent 2 3" xfId="245"/>
    <cellStyle name="Percent 3" xfId="248"/>
    <cellStyle name="Standard_0103_s Versicherung" xfId="201"/>
    <cellStyle name="Title" xfId="202" builtinId="15" customBuiltin="1"/>
    <cellStyle name="Total" xfId="203" builtinId="25" customBuiltin="1"/>
    <cellStyle name="Total 2" xfId="253"/>
    <cellStyle name="Total 3" xfId="232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3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7" t="s">
        <v>31</v>
      </c>
      <c r="C2" s="108"/>
      <c r="D2" s="108"/>
      <c r="E2" s="108"/>
      <c r="F2" s="108"/>
      <c r="G2" s="108"/>
      <c r="H2" s="108"/>
      <c r="I2" s="109"/>
    </row>
    <row r="3" spans="2:9" ht="16.5" thickBot="1" x14ac:dyDescent="0.3">
      <c r="B3" s="2"/>
      <c r="C3" s="3"/>
    </row>
    <row r="4" spans="2:9" x14ac:dyDescent="0.25">
      <c r="B4" s="116"/>
      <c r="C4" s="110" t="s">
        <v>2</v>
      </c>
      <c r="D4" s="119" t="s">
        <v>29</v>
      </c>
      <c r="E4" s="110" t="s">
        <v>3</v>
      </c>
      <c r="F4" s="121" t="s">
        <v>28</v>
      </c>
      <c r="G4" s="110" t="s">
        <v>3</v>
      </c>
      <c r="H4" s="112" t="s">
        <v>27</v>
      </c>
      <c r="I4" s="114" t="s">
        <v>30</v>
      </c>
    </row>
    <row r="5" spans="2:9" x14ac:dyDescent="0.25">
      <c r="B5" s="117"/>
      <c r="C5" s="118"/>
      <c r="D5" s="120"/>
      <c r="E5" s="111" t="s">
        <v>0</v>
      </c>
      <c r="F5" s="122"/>
      <c r="G5" s="111" t="s">
        <v>0</v>
      </c>
      <c r="H5" s="113"/>
      <c r="I5" s="115"/>
    </row>
    <row r="6" spans="2:9" x14ac:dyDescent="0.25">
      <c r="B6" s="75" t="s">
        <v>8</v>
      </c>
      <c r="C6" s="98" t="s">
        <v>41</v>
      </c>
      <c r="D6" s="61">
        <f>'FBiH '!D6+RS!D6</f>
        <v>4504539.3804000001</v>
      </c>
      <c r="E6" s="30">
        <f>D6/$D$29</f>
        <v>8.4845172211784795E-2</v>
      </c>
      <c r="F6" s="61">
        <f>'FBiH '!F6+RS!F6</f>
        <v>4554235.2499000002</v>
      </c>
      <c r="G6" s="30">
        <f t="shared" ref="G6:G23" si="0">F6/$F$29</f>
        <v>7.7424734284657196E-2</v>
      </c>
      <c r="H6" s="19">
        <f>(F6-D6)/D6</f>
        <v>1.1032397611226361E-2</v>
      </c>
      <c r="I6" s="20">
        <f>(G6-E6)/E6</f>
        <v>-8.7458575823326778E-2</v>
      </c>
    </row>
    <row r="7" spans="2:9" x14ac:dyDescent="0.25">
      <c r="B7" s="75" t="s">
        <v>9</v>
      </c>
      <c r="C7" s="98" t="s">
        <v>4</v>
      </c>
      <c r="D7" s="61">
        <f>'FBiH '!D7+RS!D7</f>
        <v>753774.98589999985</v>
      </c>
      <c r="E7" s="30">
        <f t="shared" ref="E7:E27" si="1">D7/$D$29</f>
        <v>1.419771547916672E-2</v>
      </c>
      <c r="F7" s="61">
        <f>'FBiH '!F7+RS!F7</f>
        <v>722134.26689999993</v>
      </c>
      <c r="G7" s="30">
        <f t="shared" si="0"/>
        <v>1.227671621350827E-2</v>
      </c>
      <c r="H7" s="19">
        <f t="shared" ref="H7:H26" si="2">(F7-D7)/D7</f>
        <v>-4.1976345185057079E-2</v>
      </c>
      <c r="I7" s="20">
        <f t="shared" ref="I7:I23" si="3">(G7-E7)/E7</f>
        <v>-0.1353034062752746</v>
      </c>
    </row>
    <row r="8" spans="2:9" x14ac:dyDescent="0.25">
      <c r="B8" s="75" t="s">
        <v>10</v>
      </c>
      <c r="C8" s="99" t="s">
        <v>42</v>
      </c>
      <c r="D8" s="61">
        <f>'FBiH '!D8+RS!D8</f>
        <v>8716951.1752000004</v>
      </c>
      <c r="E8" s="30">
        <f t="shared" si="1"/>
        <v>0.16418798042695515</v>
      </c>
      <c r="F8" s="61">
        <f>'FBiH '!F8+RS!F8</f>
        <v>10459461.6369</v>
      </c>
      <c r="G8" s="30">
        <f t="shared" si="0"/>
        <v>0.17781712923488743</v>
      </c>
      <c r="H8" s="19">
        <f t="shared" si="2"/>
        <v>0.19989907327432288</v>
      </c>
      <c r="I8" s="20">
        <f t="shared" si="3"/>
        <v>8.3009418670544496E-2</v>
      </c>
    </row>
    <row r="9" spans="2:9" x14ac:dyDescent="0.25">
      <c r="B9" s="75" t="s">
        <v>11</v>
      </c>
      <c r="C9" s="99" t="s">
        <v>43</v>
      </c>
      <c r="D9" s="61">
        <f>'FBiH '!D9+RS!D9</f>
        <v>0</v>
      </c>
      <c r="E9" s="30">
        <f t="shared" si="1"/>
        <v>0</v>
      </c>
      <c r="F9" s="61">
        <f>'FBiH '!F9+RS!F9</f>
        <v>0</v>
      </c>
      <c r="G9" s="30">
        <f t="shared" si="0"/>
        <v>0</v>
      </c>
      <c r="H9" s="21" t="s">
        <v>1</v>
      </c>
      <c r="I9" s="22" t="s">
        <v>1</v>
      </c>
    </row>
    <row r="10" spans="2:9" x14ac:dyDescent="0.25">
      <c r="B10" s="75" t="s">
        <v>12</v>
      </c>
      <c r="C10" s="99" t="s">
        <v>44</v>
      </c>
      <c r="D10" s="61">
        <f>'FBiH '!D10+RS!D10</f>
        <v>0</v>
      </c>
      <c r="E10" s="30">
        <f t="shared" si="1"/>
        <v>0</v>
      </c>
      <c r="F10" s="61">
        <f>'FBiH '!F10+RS!F10</f>
        <v>0</v>
      </c>
      <c r="G10" s="30">
        <f t="shared" si="0"/>
        <v>0</v>
      </c>
      <c r="H10" s="21" t="s">
        <v>1</v>
      </c>
      <c r="I10" s="22" t="s">
        <v>1</v>
      </c>
    </row>
    <row r="11" spans="2:9" x14ac:dyDescent="0.25">
      <c r="B11" s="75" t="s">
        <v>13</v>
      </c>
      <c r="C11" s="99" t="s">
        <v>45</v>
      </c>
      <c r="D11" s="61">
        <f>'FBiH '!D11+RS!D11</f>
        <v>0</v>
      </c>
      <c r="E11" s="30">
        <f t="shared" si="1"/>
        <v>0</v>
      </c>
      <c r="F11" s="61">
        <f>'FBiH '!F11+RS!F11</f>
        <v>200</v>
      </c>
      <c r="G11" s="30">
        <f t="shared" si="0"/>
        <v>3.4001201095774425E-6</v>
      </c>
      <c r="H11" s="21" t="s">
        <v>1</v>
      </c>
      <c r="I11" s="22" t="s">
        <v>1</v>
      </c>
    </row>
    <row r="12" spans="2:9" x14ac:dyDescent="0.25">
      <c r="B12" s="75" t="s">
        <v>14</v>
      </c>
      <c r="C12" s="99" t="s">
        <v>36</v>
      </c>
      <c r="D12" s="61">
        <f>'FBiH '!D12+RS!D12</f>
        <v>40049.519999999997</v>
      </c>
      <c r="E12" s="30">
        <f t="shared" si="1"/>
        <v>7.5435202901868699E-4</v>
      </c>
      <c r="F12" s="61">
        <f>'FBiH '!F12+RS!F12</f>
        <v>37047.759999999995</v>
      </c>
      <c r="G12" s="30">
        <f t="shared" si="0"/>
        <v>6.2983416895399393E-4</v>
      </c>
      <c r="H12" s="19">
        <f t="shared" si="2"/>
        <v>-7.4951210401522972E-2</v>
      </c>
      <c r="I12" s="20">
        <f t="shared" si="3"/>
        <v>-0.16506598414890519</v>
      </c>
    </row>
    <row r="13" spans="2:9" x14ac:dyDescent="0.25">
      <c r="B13" s="75" t="s">
        <v>15</v>
      </c>
      <c r="C13" s="99" t="s">
        <v>26</v>
      </c>
      <c r="D13" s="61">
        <f>'FBiH '!D13+RS!D13</f>
        <v>674515.54980000015</v>
      </c>
      <c r="E13" s="30">
        <f t="shared" si="1"/>
        <v>1.270482576560931E-2</v>
      </c>
      <c r="F13" s="61">
        <f>'FBiH '!F13+RS!F13</f>
        <v>1666583.71</v>
      </c>
      <c r="G13" s="30">
        <f t="shared" si="0"/>
        <v>2.8332923933325902E-2</v>
      </c>
      <c r="H13" s="19">
        <f t="shared" si="2"/>
        <v>1.4707861968403202</v>
      </c>
      <c r="I13" s="20">
        <f t="shared" si="3"/>
        <v>1.2300914987768101</v>
      </c>
    </row>
    <row r="14" spans="2:9" x14ac:dyDescent="0.25">
      <c r="B14" s="75" t="s">
        <v>16</v>
      </c>
      <c r="C14" s="99" t="s">
        <v>46</v>
      </c>
      <c r="D14" s="61">
        <f>'FBiH '!D14+RS!D14</f>
        <v>2001263.5898000002</v>
      </c>
      <c r="E14" s="30">
        <f t="shared" si="1"/>
        <v>3.7694765119952789E-2</v>
      </c>
      <c r="F14" s="61">
        <f>'FBiH '!F14+RS!F14</f>
        <v>1156583.0804999999</v>
      </c>
      <c r="G14" s="30">
        <f t="shared" si="0"/>
        <v>1.9662606952025378E-2</v>
      </c>
      <c r="H14" s="19">
        <f t="shared" si="2"/>
        <v>-0.42207359070796613</v>
      </c>
      <c r="I14" s="20">
        <f t="shared" si="3"/>
        <v>-0.47837300777827463</v>
      </c>
    </row>
    <row r="15" spans="2:9" x14ac:dyDescent="0.25">
      <c r="B15" s="75" t="s">
        <v>17</v>
      </c>
      <c r="C15" s="99" t="s">
        <v>47</v>
      </c>
      <c r="D15" s="61">
        <f>'FBiH '!D15+RS!D15</f>
        <v>24481016.313699998</v>
      </c>
      <c r="E15" s="30">
        <f t="shared" si="1"/>
        <v>0.4611117518681665</v>
      </c>
      <c r="F15" s="61">
        <f>'FBiH '!F15+RS!F15</f>
        <v>25524078.404000007</v>
      </c>
      <c r="G15" s="30">
        <f t="shared" si="0"/>
        <v>0.43392466129935869</v>
      </c>
      <c r="H15" s="19">
        <f t="shared" si="2"/>
        <v>4.2606976644033082E-2</v>
      </c>
      <c r="I15" s="20">
        <f t="shared" si="3"/>
        <v>-5.8959873520162832E-2</v>
      </c>
    </row>
    <row r="16" spans="2:9" x14ac:dyDescent="0.25">
      <c r="B16" s="75" t="s">
        <v>18</v>
      </c>
      <c r="C16" s="99" t="s">
        <v>48</v>
      </c>
      <c r="D16" s="61">
        <f>'FBiH '!D16+RS!D16</f>
        <v>0</v>
      </c>
      <c r="E16" s="30">
        <f t="shared" si="1"/>
        <v>0</v>
      </c>
      <c r="F16" s="61">
        <f>'FBiH '!F16+RS!F16</f>
        <v>0</v>
      </c>
      <c r="G16" s="30">
        <f t="shared" si="0"/>
        <v>0</v>
      </c>
      <c r="H16" s="21" t="s">
        <v>1</v>
      </c>
      <c r="I16" s="22" t="s">
        <v>1</v>
      </c>
    </row>
    <row r="17" spans="2:9" x14ac:dyDescent="0.25">
      <c r="B17" s="75" t="s">
        <v>19</v>
      </c>
      <c r="C17" s="99" t="s">
        <v>49</v>
      </c>
      <c r="D17" s="61">
        <f>'FBiH '!D17+RS!D17</f>
        <v>0</v>
      </c>
      <c r="E17" s="30">
        <f t="shared" si="1"/>
        <v>0</v>
      </c>
      <c r="F17" s="61">
        <f>'FBiH '!F17+RS!F17</f>
        <v>0</v>
      </c>
      <c r="G17" s="30">
        <f t="shared" si="0"/>
        <v>0</v>
      </c>
      <c r="H17" s="21" t="s">
        <v>1</v>
      </c>
      <c r="I17" s="22" t="s">
        <v>1</v>
      </c>
    </row>
    <row r="18" spans="2:9" x14ac:dyDescent="0.25">
      <c r="B18" s="75" t="s">
        <v>20</v>
      </c>
      <c r="C18" s="99" t="s">
        <v>50</v>
      </c>
      <c r="D18" s="61">
        <f>'FBiH '!D18+RS!D18</f>
        <v>307126.96999999997</v>
      </c>
      <c r="E18" s="30">
        <f t="shared" si="1"/>
        <v>5.7848846374653528E-3</v>
      </c>
      <c r="F18" s="61">
        <f>'FBiH '!F18+RS!F18</f>
        <v>290641.61999999994</v>
      </c>
      <c r="G18" s="30">
        <f t="shared" si="0"/>
        <v>4.9410820842108261E-3</v>
      </c>
      <c r="H18" s="19">
        <f t="shared" si="2"/>
        <v>-5.3676008980911176E-2</v>
      </c>
      <c r="I18" s="20">
        <f t="shared" si="3"/>
        <v>-0.14586333282944061</v>
      </c>
    </row>
    <row r="19" spans="2:9" x14ac:dyDescent="0.25">
      <c r="B19" s="75" t="s">
        <v>21</v>
      </c>
      <c r="C19" s="99" t="s">
        <v>5</v>
      </c>
      <c r="D19" s="61">
        <f>'FBiH '!D19+RS!D19</f>
        <v>87754.930200000003</v>
      </c>
      <c r="E19" s="30">
        <f t="shared" si="1"/>
        <v>1.6529064431424711E-3</v>
      </c>
      <c r="F19" s="61">
        <f>'FBiH '!F19+RS!F19</f>
        <v>136354.70999999996</v>
      </c>
      <c r="G19" s="30">
        <f t="shared" si="0"/>
        <v>2.3181119575330015E-3</v>
      </c>
      <c r="H19" s="19">
        <f t="shared" si="2"/>
        <v>0.55381252870052378</v>
      </c>
      <c r="I19" s="20">
        <f t="shared" si="3"/>
        <v>0.40244595642440339</v>
      </c>
    </row>
    <row r="20" spans="2:9" x14ac:dyDescent="0.25">
      <c r="B20" s="75" t="s">
        <v>22</v>
      </c>
      <c r="C20" s="99" t="s">
        <v>51</v>
      </c>
      <c r="D20" s="61">
        <f>'FBiH '!D20+RS!D20</f>
        <v>8634.17</v>
      </c>
      <c r="E20" s="30">
        <f t="shared" si="1"/>
        <v>1.6262875705856842E-4</v>
      </c>
      <c r="F20" s="61">
        <f>'FBiH '!F20+RS!F20</f>
        <v>8316.2366000000002</v>
      </c>
      <c r="G20" s="30">
        <f t="shared" si="0"/>
        <v>1.4138101649831969E-4</v>
      </c>
      <c r="H20" s="19">
        <f t="shared" si="2"/>
        <v>-3.6822694016911864E-2</v>
      </c>
      <c r="I20" s="20">
        <f t="shared" si="3"/>
        <v>-0.13065180441978455</v>
      </c>
    </row>
    <row r="21" spans="2:9" x14ac:dyDescent="0.25">
      <c r="B21" s="75" t="s">
        <v>23</v>
      </c>
      <c r="C21" s="99" t="s">
        <v>37</v>
      </c>
      <c r="D21" s="61">
        <f>'FBiH '!D21+RS!D21</f>
        <v>127375.54</v>
      </c>
      <c r="E21" s="30">
        <f t="shared" si="1"/>
        <v>2.3991797416386246E-3</v>
      </c>
      <c r="F21" s="61">
        <f>'FBiH '!F21+RS!F21</f>
        <v>26295.530000000002</v>
      </c>
      <c r="G21" s="30">
        <f t="shared" si="0"/>
        <v>4.4703980172498467E-4</v>
      </c>
      <c r="H21" s="19">
        <f t="shared" si="2"/>
        <v>-0.79355903025023489</v>
      </c>
      <c r="I21" s="20">
        <f t="shared" si="3"/>
        <v>-0.81366973304815449</v>
      </c>
    </row>
    <row r="22" spans="2:9" x14ac:dyDescent="0.25">
      <c r="B22" s="75" t="s">
        <v>24</v>
      </c>
      <c r="C22" s="99" t="s">
        <v>52</v>
      </c>
      <c r="D22" s="61">
        <f>'FBiH '!D22+RS!D22</f>
        <v>0</v>
      </c>
      <c r="E22" s="30">
        <f t="shared" si="1"/>
        <v>0</v>
      </c>
      <c r="F22" s="61">
        <f>'FBiH '!F22+RS!F22</f>
        <v>0</v>
      </c>
      <c r="G22" s="30">
        <f t="shared" si="0"/>
        <v>0</v>
      </c>
      <c r="H22" s="21" t="s">
        <v>1</v>
      </c>
      <c r="I22" s="22" t="s">
        <v>1</v>
      </c>
    </row>
    <row r="23" spans="2:9" x14ac:dyDescent="0.25">
      <c r="B23" s="75" t="s">
        <v>25</v>
      </c>
      <c r="C23" s="99" t="s">
        <v>53</v>
      </c>
      <c r="D23" s="61">
        <f>'FBiH '!D23+RS!D23</f>
        <v>219.67000000000002</v>
      </c>
      <c r="E23" s="30">
        <f t="shared" si="1"/>
        <v>4.1375904184253644E-6</v>
      </c>
      <c r="F23" s="61">
        <f>'FBiH '!F23+RS!F23</f>
        <v>1773.4</v>
      </c>
      <c r="G23" s="30">
        <f t="shared" si="0"/>
        <v>3.0148865011623186E-5</v>
      </c>
      <c r="H23" s="19">
        <f t="shared" si="2"/>
        <v>7.0730186188373461</v>
      </c>
      <c r="I23" s="20">
        <f t="shared" si="3"/>
        <v>6.2865755095925824</v>
      </c>
    </row>
    <row r="24" spans="2:9" s="3" customFormat="1" x14ac:dyDescent="0.25">
      <c r="B24" s="76"/>
      <c r="C24" s="100" t="s">
        <v>38</v>
      </c>
      <c r="D24" s="47">
        <f>SUM(D6:D23)</f>
        <v>41703221.795000002</v>
      </c>
      <c r="E24" s="31">
        <f>SUM(E6:E23)</f>
        <v>0.7855003000703773</v>
      </c>
      <c r="F24" s="47">
        <f>SUM(F6:F23)</f>
        <v>44583705.604800001</v>
      </c>
      <c r="G24" s="31">
        <f>SUM(G6:G23)</f>
        <v>0.75794976993180518</v>
      </c>
      <c r="H24" s="26">
        <f t="shared" ref="H24:I29" si="4">(F24-D24)/D24</f>
        <v>6.9071013840598619E-2</v>
      </c>
      <c r="I24" s="27">
        <f t="shared" si="4"/>
        <v>-3.5073863289554072E-2</v>
      </c>
    </row>
    <row r="25" spans="2:9" ht="15.75" customHeight="1" x14ac:dyDescent="0.25">
      <c r="B25" s="77">
        <v>19</v>
      </c>
      <c r="C25" s="98" t="s">
        <v>6</v>
      </c>
      <c r="D25" s="61">
        <f>'FBiH '!D25+RS!D25</f>
        <v>10525140.180000003</v>
      </c>
      <c r="E25" s="30">
        <f t="shared" si="1"/>
        <v>0.1982460925995895</v>
      </c>
      <c r="F25" s="61">
        <f>'FBiH '!F25+RS!F25</f>
        <v>13644756.52</v>
      </c>
      <c r="G25" s="30">
        <f>F25/$F$29</f>
        <v>0.23196905516969962</v>
      </c>
      <c r="H25" s="19">
        <f t="shared" si="2"/>
        <v>0.29639665473795096</v>
      </c>
      <c r="I25" s="20">
        <f t="shared" si="4"/>
        <v>0.17010656869904911</v>
      </c>
    </row>
    <row r="26" spans="2:9" x14ac:dyDescent="0.25">
      <c r="B26" s="77"/>
      <c r="C26" s="98" t="s">
        <v>54</v>
      </c>
      <c r="D26" s="61">
        <f>'FBiH '!D26+RS!D26</f>
        <v>862924.92999999982</v>
      </c>
      <c r="E26" s="30">
        <f t="shared" si="1"/>
        <v>1.6253607330033129E-2</v>
      </c>
      <c r="F26" s="61">
        <f>'FBiH '!F26+RS!F26</f>
        <v>592989.34</v>
      </c>
      <c r="G26" s="30">
        <f>F26/$F$29</f>
        <v>1.0081174898495276E-2</v>
      </c>
      <c r="H26" s="19">
        <f t="shared" si="2"/>
        <v>-0.31281468481852748</v>
      </c>
      <c r="I26" s="20">
        <f>(G26-E26)/E26</f>
        <v>-0.37975769355105193</v>
      </c>
    </row>
    <row r="27" spans="2:9" x14ac:dyDescent="0.25">
      <c r="B27" s="77"/>
      <c r="C27" s="95" t="s">
        <v>7</v>
      </c>
      <c r="D27" s="62">
        <f>'FBiH '!D27</f>
        <v>0</v>
      </c>
      <c r="E27" s="30">
        <f t="shared" si="1"/>
        <v>0</v>
      </c>
      <c r="F27" s="61">
        <f>'FBiH '!F27+RS!F27</f>
        <v>0</v>
      </c>
      <c r="G27" s="30">
        <f>F27/$F$29</f>
        <v>0</v>
      </c>
      <c r="H27" s="21" t="s">
        <v>1</v>
      </c>
      <c r="I27" s="46" t="s">
        <v>1</v>
      </c>
    </row>
    <row r="28" spans="2:9" s="3" customFormat="1" x14ac:dyDescent="0.25">
      <c r="B28" s="76"/>
      <c r="C28" s="96" t="s">
        <v>39</v>
      </c>
      <c r="D28" s="47">
        <f>SUM(D25:D27)</f>
        <v>11388065.110000003</v>
      </c>
      <c r="E28" s="31">
        <f>SUM(E25:E26)</f>
        <v>0.21449969992962264</v>
      </c>
      <c r="F28" s="47">
        <f>SUM(F25:F27)</f>
        <v>14237745.859999999</v>
      </c>
      <c r="G28" s="31">
        <f>SUM(G25:G26)</f>
        <v>0.2420502300681949</v>
      </c>
      <c r="H28" s="26">
        <f t="shared" si="4"/>
        <v>0.2502339706064427</v>
      </c>
      <c r="I28" s="27">
        <f t="shared" si="4"/>
        <v>0.12844087962645909</v>
      </c>
    </row>
    <row r="29" spans="2:9" s="3" customFormat="1" ht="16.5" thickBot="1" x14ac:dyDescent="0.3">
      <c r="B29" s="78"/>
      <c r="C29" s="97" t="s">
        <v>40</v>
      </c>
      <c r="D29" s="87">
        <f>D24+D28</f>
        <v>53091286.905000001</v>
      </c>
      <c r="E29" s="88">
        <f>E24+E28</f>
        <v>1</v>
      </c>
      <c r="F29" s="87">
        <f>SUM(F24:F27)</f>
        <v>58821451.4648</v>
      </c>
      <c r="G29" s="39">
        <f>G24+G28</f>
        <v>1</v>
      </c>
      <c r="H29" s="28">
        <f>(F29-D29)/D29</f>
        <v>0.10793041370523544</v>
      </c>
      <c r="I29" s="29">
        <f t="shared" si="4"/>
        <v>0</v>
      </c>
    </row>
    <row r="30" spans="2:9" x14ac:dyDescent="0.25">
      <c r="B30" s="4"/>
      <c r="C30" s="5"/>
      <c r="D30" s="6"/>
      <c r="E30" s="7"/>
      <c r="F30" s="8"/>
      <c r="G30" s="4"/>
    </row>
    <row r="31" spans="2:9" x14ac:dyDescent="0.25">
      <c r="B31" s="42" t="s">
        <v>34</v>
      </c>
      <c r="C31" s="34"/>
      <c r="D31" s="7"/>
      <c r="E31" s="7"/>
      <c r="F31" s="7"/>
      <c r="G31" s="4"/>
    </row>
    <row r="32" spans="2:9" x14ac:dyDescent="0.25">
      <c r="F32" s="7"/>
    </row>
    <row r="33" spans="2:6" x14ac:dyDescent="0.25">
      <c r="B33" s="42" t="s">
        <v>35</v>
      </c>
      <c r="F33" s="9"/>
    </row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ignoredErrors>
    <ignoredError sqref="E24 G24 E28:F28 F29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9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0" width="10.28515625" style="1"/>
    <col min="11" max="11" width="13.85546875" style="1" bestFit="1" customWidth="1"/>
    <col min="12" max="12" width="14.28515625" style="1" bestFit="1" customWidth="1"/>
    <col min="13" max="13" width="15.42578125" style="1" bestFit="1" customWidth="1"/>
    <col min="14" max="14" width="30.140625" style="1" customWidth="1"/>
    <col min="15" max="15" width="14.5703125" style="1" customWidth="1"/>
    <col min="16" max="16" width="14.28515625" style="1" bestFit="1" customWidth="1"/>
    <col min="17" max="18" width="10.28515625" style="1"/>
    <col min="19" max="19" width="13.140625" style="1" bestFit="1" customWidth="1"/>
    <col min="20" max="16384" width="10.28515625" style="1"/>
  </cols>
  <sheetData>
    <row r="2" spans="2:19" x14ac:dyDescent="0.25">
      <c r="B2" s="107" t="s">
        <v>32</v>
      </c>
      <c r="C2" s="108"/>
      <c r="D2" s="108"/>
      <c r="E2" s="108"/>
      <c r="F2" s="108"/>
      <c r="G2" s="108"/>
      <c r="H2" s="108"/>
      <c r="I2" s="109"/>
    </row>
    <row r="3" spans="2:19" ht="16.5" thickBot="1" x14ac:dyDescent="0.3">
      <c r="C3" s="3"/>
    </row>
    <row r="4" spans="2:19" ht="15.75" customHeight="1" x14ac:dyDescent="0.25">
      <c r="B4" s="123"/>
      <c r="C4" s="110" t="s">
        <v>2</v>
      </c>
      <c r="D4" s="121" t="s">
        <v>29</v>
      </c>
      <c r="E4" s="110" t="s">
        <v>3</v>
      </c>
      <c r="F4" s="121" t="s">
        <v>28</v>
      </c>
      <c r="G4" s="110" t="s">
        <v>3</v>
      </c>
      <c r="H4" s="112" t="s">
        <v>27</v>
      </c>
      <c r="I4" s="114" t="s">
        <v>30</v>
      </c>
      <c r="K4" s="56"/>
      <c r="L4" s="56"/>
      <c r="M4" s="57"/>
      <c r="N4" s="58"/>
      <c r="O4" s="58"/>
    </row>
    <row r="5" spans="2:19" x14ac:dyDescent="0.25">
      <c r="B5" s="124"/>
      <c r="C5" s="118"/>
      <c r="D5" s="122"/>
      <c r="E5" s="111" t="s">
        <v>0</v>
      </c>
      <c r="F5" s="122"/>
      <c r="G5" s="111" t="s">
        <v>0</v>
      </c>
      <c r="H5" s="113"/>
      <c r="I5" s="115"/>
      <c r="K5" s="56"/>
      <c r="L5" s="56"/>
      <c r="M5" s="57"/>
      <c r="N5" s="58"/>
      <c r="O5" s="58"/>
    </row>
    <row r="6" spans="2:19" x14ac:dyDescent="0.25">
      <c r="B6" s="77" t="s">
        <v>8</v>
      </c>
      <c r="C6" s="101" t="s">
        <v>41</v>
      </c>
      <c r="D6" s="60">
        <v>3485412.6203999999</v>
      </c>
      <c r="E6" s="89">
        <f>D6/$D$29</f>
        <v>8.7960942057990599E-2</v>
      </c>
      <c r="F6" s="60">
        <v>3596005.8799000001</v>
      </c>
      <c r="G6" s="40">
        <f>F6/$F$29</f>
        <v>7.9084842699845115E-2</v>
      </c>
      <c r="H6" s="19">
        <f>(F6-D6)/D6</f>
        <v>3.1730320494251278E-2</v>
      </c>
      <c r="I6" s="20">
        <f>(G6-E6)/E6</f>
        <v>-0.1009095531547818</v>
      </c>
      <c r="K6" s="84"/>
      <c r="L6" s="80"/>
      <c r="M6" s="82"/>
      <c r="N6" s="82"/>
      <c r="O6" s="80"/>
      <c r="P6" s="80"/>
      <c r="Q6" s="64"/>
      <c r="R6" s="65"/>
      <c r="S6" s="66"/>
    </row>
    <row r="7" spans="2:19" x14ac:dyDescent="0.25">
      <c r="B7" s="77" t="s">
        <v>9</v>
      </c>
      <c r="C7" s="101" t="s">
        <v>4</v>
      </c>
      <c r="D7" s="60">
        <v>616751.96589999984</v>
      </c>
      <c r="E7" s="89">
        <f t="shared" ref="E7:E23" si="0">D7/$D$29</f>
        <v>1.556489570823202E-2</v>
      </c>
      <c r="F7" s="60">
        <v>641044.17689999996</v>
      </c>
      <c r="G7" s="40">
        <f t="shared" ref="G7:G23" si="1">F7/$F$29</f>
        <v>1.4098107619111566E-2</v>
      </c>
      <c r="H7" s="19">
        <f t="shared" ref="H7:H23" si="2">(F7-D7)/D7</f>
        <v>3.9387326418249095E-2</v>
      </c>
      <c r="I7" s="20">
        <f t="shared" ref="I7:I23" si="3">(G7-E7)/E7</f>
        <v>-9.4236936540775779E-2</v>
      </c>
      <c r="K7" s="84"/>
      <c r="L7" s="80"/>
      <c r="M7" s="82"/>
      <c r="N7" s="82"/>
      <c r="O7" s="80"/>
      <c r="P7" s="80"/>
      <c r="Q7" s="64"/>
      <c r="R7" s="65"/>
      <c r="S7" s="66"/>
    </row>
    <row r="8" spans="2:19" x14ac:dyDescent="0.25">
      <c r="B8" s="77" t="s">
        <v>10</v>
      </c>
      <c r="C8" s="102" t="s">
        <v>42</v>
      </c>
      <c r="D8" s="60">
        <v>7272610.4552000007</v>
      </c>
      <c r="E8" s="89">
        <f t="shared" si="0"/>
        <v>0.18353800153129896</v>
      </c>
      <c r="F8" s="60">
        <v>8191003.2969000004</v>
      </c>
      <c r="G8" s="40">
        <f t="shared" si="1"/>
        <v>0.18013991882217478</v>
      </c>
      <c r="H8" s="19">
        <f t="shared" si="2"/>
        <v>0.12628104411165569</v>
      </c>
      <c r="I8" s="20">
        <f t="shared" si="3"/>
        <v>-1.8514327718364601E-2</v>
      </c>
      <c r="K8" s="84"/>
      <c r="L8" s="80"/>
      <c r="M8" s="82"/>
      <c r="N8" s="82"/>
      <c r="O8" s="80"/>
      <c r="P8" s="80"/>
      <c r="Q8" s="64"/>
      <c r="R8" s="65"/>
      <c r="S8" s="66"/>
    </row>
    <row r="9" spans="2:19" x14ac:dyDescent="0.25">
      <c r="B9" s="77" t="s">
        <v>11</v>
      </c>
      <c r="C9" s="102" t="s">
        <v>43</v>
      </c>
      <c r="D9" s="60">
        <v>0</v>
      </c>
      <c r="E9" s="89">
        <f t="shared" si="0"/>
        <v>0</v>
      </c>
      <c r="F9" s="60">
        <v>0</v>
      </c>
      <c r="G9" s="40">
        <f t="shared" si="1"/>
        <v>0</v>
      </c>
      <c r="H9" s="21" t="s">
        <v>1</v>
      </c>
      <c r="I9" s="22" t="s">
        <v>1</v>
      </c>
      <c r="K9" s="84"/>
      <c r="L9" s="80"/>
      <c r="M9" s="82"/>
      <c r="N9" s="82"/>
      <c r="O9" s="80"/>
      <c r="P9" s="80"/>
      <c r="Q9" s="64"/>
      <c r="R9" s="65"/>
      <c r="S9" s="66"/>
    </row>
    <row r="10" spans="2:19" x14ac:dyDescent="0.25">
      <c r="B10" s="77" t="s">
        <v>12</v>
      </c>
      <c r="C10" s="102" t="s">
        <v>44</v>
      </c>
      <c r="D10" s="60">
        <v>0</v>
      </c>
      <c r="E10" s="89">
        <f t="shared" si="0"/>
        <v>0</v>
      </c>
      <c r="F10" s="60">
        <v>0</v>
      </c>
      <c r="G10" s="40">
        <f t="shared" si="1"/>
        <v>0</v>
      </c>
      <c r="H10" s="21" t="s">
        <v>1</v>
      </c>
      <c r="I10" s="22" t="s">
        <v>1</v>
      </c>
      <c r="K10" s="84"/>
      <c r="L10" s="80"/>
      <c r="M10" s="82"/>
      <c r="N10" s="82"/>
      <c r="O10" s="80"/>
      <c r="P10" s="80"/>
      <c r="Q10" s="64"/>
      <c r="R10" s="65"/>
      <c r="S10" s="66"/>
    </row>
    <row r="11" spans="2:19" x14ac:dyDescent="0.25">
      <c r="B11" s="77" t="s">
        <v>13</v>
      </c>
      <c r="C11" s="102" t="s">
        <v>45</v>
      </c>
      <c r="D11" s="60">
        <v>0</v>
      </c>
      <c r="E11" s="89">
        <f t="shared" si="0"/>
        <v>0</v>
      </c>
      <c r="F11" s="60">
        <v>200</v>
      </c>
      <c r="G11" s="40">
        <f t="shared" si="1"/>
        <v>4.3984823908043418E-6</v>
      </c>
      <c r="H11" s="21" t="s">
        <v>1</v>
      </c>
      <c r="I11" s="22" t="s">
        <v>1</v>
      </c>
      <c r="K11" s="84"/>
      <c r="L11" s="80"/>
      <c r="M11" s="82"/>
      <c r="N11" s="82"/>
      <c r="O11" s="80"/>
      <c r="P11" s="80"/>
      <c r="Q11" s="64"/>
      <c r="R11" s="65"/>
      <c r="S11" s="66"/>
    </row>
    <row r="12" spans="2:19" x14ac:dyDescent="0.25">
      <c r="B12" s="77" t="s">
        <v>14</v>
      </c>
      <c r="C12" s="102" t="s">
        <v>36</v>
      </c>
      <c r="D12" s="60">
        <v>37917.43</v>
      </c>
      <c r="E12" s="89">
        <f t="shared" si="0"/>
        <v>9.5691765264657453E-4</v>
      </c>
      <c r="F12" s="60">
        <v>34683.569999999992</v>
      </c>
      <c r="G12" s="40">
        <f t="shared" si="1"/>
        <v>7.6277535947614854E-4</v>
      </c>
      <c r="H12" s="19">
        <f t="shared" si="2"/>
        <v>-8.5286898400023625E-2</v>
      </c>
      <c r="I12" s="20">
        <f t="shared" si="3"/>
        <v>-0.20288296765503394</v>
      </c>
      <c r="K12" s="84"/>
      <c r="L12" s="80"/>
      <c r="M12" s="82"/>
      <c r="N12" s="82"/>
      <c r="O12" s="80"/>
      <c r="P12" s="80"/>
      <c r="Q12" s="64"/>
      <c r="R12" s="65"/>
      <c r="S12" s="66"/>
    </row>
    <row r="13" spans="2:19" x14ac:dyDescent="0.25">
      <c r="B13" s="77" t="s">
        <v>15</v>
      </c>
      <c r="C13" s="102" t="s">
        <v>26</v>
      </c>
      <c r="D13" s="60">
        <v>404846.44980000006</v>
      </c>
      <c r="E13" s="89">
        <f t="shared" si="0"/>
        <v>1.0217061505089225E-2</v>
      </c>
      <c r="F13" s="60">
        <v>1561460.07</v>
      </c>
      <c r="G13" s="40">
        <f t="shared" si="1"/>
        <v>3.4340273109195574E-2</v>
      </c>
      <c r="H13" s="19">
        <f t="shared" si="2"/>
        <v>2.8569192610467096</v>
      </c>
      <c r="I13" s="20">
        <f t="shared" si="3"/>
        <v>2.36107138946852</v>
      </c>
      <c r="K13" s="84"/>
      <c r="L13" s="80"/>
      <c r="M13" s="82"/>
      <c r="N13" s="82"/>
      <c r="O13" s="80"/>
      <c r="P13" s="80"/>
      <c r="Q13" s="64"/>
      <c r="R13" s="65"/>
      <c r="S13" s="66"/>
    </row>
    <row r="14" spans="2:19" x14ac:dyDescent="0.25">
      <c r="B14" s="77" t="s">
        <v>16</v>
      </c>
      <c r="C14" s="102" t="s">
        <v>46</v>
      </c>
      <c r="D14" s="60">
        <v>1197408.2098000001</v>
      </c>
      <c r="E14" s="89">
        <f t="shared" si="0"/>
        <v>3.0218847991057229E-2</v>
      </c>
      <c r="F14" s="60">
        <v>908566.30050000001</v>
      </c>
      <c r="G14" s="40">
        <f t="shared" si="1"/>
        <v>1.9981564368137479E-2</v>
      </c>
      <c r="H14" s="19">
        <f t="shared" si="2"/>
        <v>-0.24122258970334315</v>
      </c>
      <c r="I14" s="20">
        <f t="shared" si="3"/>
        <v>-0.33877147222651594</v>
      </c>
      <c r="K14" s="84"/>
      <c r="L14" s="80"/>
      <c r="M14" s="82"/>
      <c r="N14" s="82"/>
      <c r="O14" s="80"/>
      <c r="P14" s="80"/>
      <c r="Q14" s="64"/>
      <c r="R14" s="65"/>
      <c r="S14" s="66"/>
    </row>
    <row r="15" spans="2:19" x14ac:dyDescent="0.25">
      <c r="B15" s="77" t="s">
        <v>17</v>
      </c>
      <c r="C15" s="102" t="s">
        <v>47</v>
      </c>
      <c r="D15" s="60">
        <v>16727223.693700001</v>
      </c>
      <c r="E15" s="89">
        <f t="shared" si="0"/>
        <v>0.42214294672053376</v>
      </c>
      <c r="F15" s="60">
        <v>17732920.354000006</v>
      </c>
      <c r="G15" s="40">
        <f t="shared" si="1"/>
        <v>0.3899896895730246</v>
      </c>
      <c r="H15" s="19">
        <f t="shared" si="2"/>
        <v>6.0123346152104268E-2</v>
      </c>
      <c r="I15" s="20">
        <f t="shared" si="3"/>
        <v>-7.6166752038131766E-2</v>
      </c>
      <c r="K15" s="84"/>
      <c r="L15" s="80"/>
      <c r="M15" s="82"/>
      <c r="N15" s="82"/>
      <c r="O15" s="80"/>
      <c r="P15" s="80"/>
      <c r="Q15" s="64"/>
      <c r="R15" s="65"/>
      <c r="S15" s="66"/>
    </row>
    <row r="16" spans="2:19" x14ac:dyDescent="0.25">
      <c r="B16" s="77" t="s">
        <v>18</v>
      </c>
      <c r="C16" s="102" t="s">
        <v>48</v>
      </c>
      <c r="D16" s="60">
        <v>0</v>
      </c>
      <c r="E16" s="89">
        <f t="shared" si="0"/>
        <v>0</v>
      </c>
      <c r="F16" s="60">
        <v>0</v>
      </c>
      <c r="G16" s="40">
        <f>F16/$F$29</f>
        <v>0</v>
      </c>
      <c r="H16" s="21" t="s">
        <v>1</v>
      </c>
      <c r="I16" s="22" t="s">
        <v>1</v>
      </c>
      <c r="K16" s="84"/>
      <c r="L16" s="80"/>
      <c r="M16" s="82"/>
      <c r="N16" s="82"/>
      <c r="O16" s="80"/>
      <c r="P16" s="80"/>
      <c r="Q16" s="64"/>
      <c r="R16" s="65"/>
      <c r="S16" s="66"/>
    </row>
    <row r="17" spans="2:19" x14ac:dyDescent="0.25">
      <c r="B17" s="77" t="s">
        <v>19</v>
      </c>
      <c r="C17" s="102" t="s">
        <v>49</v>
      </c>
      <c r="D17" s="60">
        <v>0</v>
      </c>
      <c r="E17" s="89">
        <f t="shared" si="0"/>
        <v>0</v>
      </c>
      <c r="F17" s="60">
        <v>0</v>
      </c>
      <c r="G17" s="40">
        <f t="shared" si="1"/>
        <v>0</v>
      </c>
      <c r="H17" s="21" t="s">
        <v>1</v>
      </c>
      <c r="I17" s="22" t="s">
        <v>1</v>
      </c>
      <c r="K17" s="84"/>
      <c r="L17" s="80"/>
      <c r="M17" s="82"/>
      <c r="N17" s="82"/>
      <c r="O17" s="80"/>
      <c r="P17" s="80"/>
      <c r="Q17" s="64"/>
      <c r="R17" s="65"/>
      <c r="S17" s="66"/>
    </row>
    <row r="18" spans="2:19" x14ac:dyDescent="0.25">
      <c r="B18" s="77" t="s">
        <v>20</v>
      </c>
      <c r="C18" s="102" t="s">
        <v>50</v>
      </c>
      <c r="D18" s="60">
        <v>255841.78999999998</v>
      </c>
      <c r="E18" s="89">
        <f t="shared" si="0"/>
        <v>6.4566487004973135E-3</v>
      </c>
      <c r="F18" s="60">
        <v>274031.76999999996</v>
      </c>
      <c r="G18" s="40">
        <f t="shared" si="1"/>
        <v>6.0266195743297266E-3</v>
      </c>
      <c r="H18" s="19">
        <f t="shared" si="2"/>
        <v>7.1098548833636532E-2</v>
      </c>
      <c r="I18" s="20">
        <f t="shared" si="3"/>
        <v>-6.6602528047478349E-2</v>
      </c>
      <c r="K18" s="84"/>
      <c r="L18" s="80"/>
      <c r="M18" s="82"/>
      <c r="N18" s="82"/>
      <c r="O18" s="80"/>
      <c r="P18" s="80"/>
      <c r="Q18" s="64"/>
      <c r="R18" s="65"/>
      <c r="S18" s="66"/>
    </row>
    <row r="19" spans="2:19" x14ac:dyDescent="0.25">
      <c r="B19" s="77" t="s">
        <v>21</v>
      </c>
      <c r="C19" s="102" t="s">
        <v>5</v>
      </c>
      <c r="D19" s="60">
        <v>87754.930200000003</v>
      </c>
      <c r="E19" s="89">
        <f t="shared" si="0"/>
        <v>2.21466069338423E-3</v>
      </c>
      <c r="F19" s="60">
        <v>136354.70999999996</v>
      </c>
      <c r="G19" s="40">
        <f t="shared" si="1"/>
        <v>2.9987689541911625E-3</v>
      </c>
      <c r="H19" s="19">
        <f t="shared" si="2"/>
        <v>0.55381252870052378</v>
      </c>
      <c r="I19" s="20">
        <f t="shared" si="3"/>
        <v>0.3540534507833496</v>
      </c>
      <c r="K19" s="81"/>
      <c r="L19" s="80"/>
      <c r="M19" s="82"/>
      <c r="N19" s="82"/>
      <c r="O19" s="80"/>
      <c r="P19" s="80"/>
      <c r="Q19" s="64"/>
      <c r="R19" s="65"/>
      <c r="S19" s="66"/>
    </row>
    <row r="20" spans="2:19" x14ac:dyDescent="0.25">
      <c r="B20" s="77" t="s">
        <v>22</v>
      </c>
      <c r="C20" s="102" t="s">
        <v>51</v>
      </c>
      <c r="D20" s="60">
        <v>8634.17</v>
      </c>
      <c r="E20" s="89">
        <f t="shared" si="0"/>
        <v>2.1789951716008903E-4</v>
      </c>
      <c r="F20" s="60">
        <v>8316.2366000000002</v>
      </c>
      <c r="G20" s="40">
        <f t="shared" si="1"/>
        <v>1.8289410121431285E-4</v>
      </c>
      <c r="H20" s="19">
        <f t="shared" si="2"/>
        <v>-3.6822694016911864E-2</v>
      </c>
      <c r="I20" s="20">
        <f t="shared" si="3"/>
        <v>-0.16064935068239722</v>
      </c>
      <c r="K20" s="81"/>
      <c r="L20" s="80"/>
      <c r="M20" s="82"/>
      <c r="N20" s="82"/>
      <c r="O20" s="80"/>
      <c r="P20" s="80"/>
      <c r="Q20" s="64"/>
      <c r="R20" s="65"/>
      <c r="S20" s="66"/>
    </row>
    <row r="21" spans="2:19" x14ac:dyDescent="0.25">
      <c r="B21" s="77" t="s">
        <v>23</v>
      </c>
      <c r="C21" s="102" t="s">
        <v>37</v>
      </c>
      <c r="D21" s="60">
        <v>112084.28</v>
      </c>
      <c r="E21" s="89">
        <f t="shared" si="0"/>
        <v>2.8286575887706894E-3</v>
      </c>
      <c r="F21" s="60">
        <v>20739.530000000002</v>
      </c>
      <c r="G21" s="40">
        <f t="shared" si="1"/>
        <v>4.5611228749279189E-4</v>
      </c>
      <c r="H21" s="19">
        <f t="shared" si="2"/>
        <v>-0.81496486393988521</v>
      </c>
      <c r="I21" s="20">
        <f t="shared" si="3"/>
        <v>-0.83875309287929245</v>
      </c>
      <c r="K21" s="81"/>
      <c r="L21" s="80"/>
      <c r="M21" s="82"/>
      <c r="N21" s="82"/>
      <c r="O21" s="80"/>
      <c r="P21" s="80"/>
      <c r="Q21" s="64"/>
      <c r="R21" s="65"/>
      <c r="S21" s="66"/>
    </row>
    <row r="22" spans="2:19" x14ac:dyDescent="0.25">
      <c r="B22" s="77" t="s">
        <v>24</v>
      </c>
      <c r="C22" s="102" t="s">
        <v>52</v>
      </c>
      <c r="D22" s="60">
        <v>0</v>
      </c>
      <c r="E22" s="89">
        <f t="shared" si="0"/>
        <v>0</v>
      </c>
      <c r="F22" s="60">
        <v>0</v>
      </c>
      <c r="G22" s="40">
        <f t="shared" si="1"/>
        <v>0</v>
      </c>
      <c r="H22" s="21" t="s">
        <v>1</v>
      </c>
      <c r="I22" s="22" t="s">
        <v>1</v>
      </c>
      <c r="K22" s="81"/>
      <c r="L22" s="80"/>
      <c r="M22" s="82"/>
      <c r="N22" s="82"/>
      <c r="O22" s="80"/>
      <c r="P22" s="80"/>
      <c r="Q22" s="64"/>
      <c r="R22" s="65"/>
      <c r="S22" s="66"/>
    </row>
    <row r="23" spans="2:19" x14ac:dyDescent="0.25">
      <c r="B23" s="77" t="s">
        <v>25</v>
      </c>
      <c r="C23" s="102" t="s">
        <v>53</v>
      </c>
      <c r="D23" s="60">
        <v>219.67000000000002</v>
      </c>
      <c r="E23" s="89">
        <f t="shared" si="0"/>
        <v>5.5437855560588644E-6</v>
      </c>
      <c r="F23" s="60">
        <v>1773.4</v>
      </c>
      <c r="G23" s="40">
        <f t="shared" si="1"/>
        <v>3.9001343359262099E-5</v>
      </c>
      <c r="H23" s="19">
        <f t="shared" si="2"/>
        <v>7.0730186188373461</v>
      </c>
      <c r="I23" s="20">
        <f t="shared" si="3"/>
        <v>6.035146465331275</v>
      </c>
      <c r="K23" s="81"/>
      <c r="L23" s="80"/>
      <c r="M23" s="82"/>
      <c r="N23" s="82"/>
      <c r="O23" s="80"/>
      <c r="P23" s="80"/>
      <c r="Q23" s="64"/>
      <c r="R23" s="65"/>
      <c r="S23" s="66"/>
    </row>
    <row r="24" spans="2:19" s="3" customFormat="1" x14ac:dyDescent="0.25">
      <c r="B24" s="76"/>
      <c r="C24" s="103" t="s">
        <v>38</v>
      </c>
      <c r="D24" s="50">
        <f>SUM(D6:D23)</f>
        <v>30206705.665000003</v>
      </c>
      <c r="E24" s="90">
        <f>SUM(E6:E23)</f>
        <v>0.76232302345221681</v>
      </c>
      <c r="F24" s="50">
        <f>SUM(F6:F23)</f>
        <v>33107099.294800006</v>
      </c>
      <c r="G24" s="23">
        <f>SUM(G6:G23)</f>
        <v>0.72810496629394328</v>
      </c>
      <c r="H24" s="24">
        <f>(F24-D24)/D24</f>
        <v>9.6018204102297722E-2</v>
      </c>
      <c r="I24" s="25">
        <f>(G24-E24)/E24</f>
        <v>-4.4886558723250147E-2</v>
      </c>
      <c r="K24" s="67"/>
      <c r="L24" s="68"/>
      <c r="M24" s="68"/>
      <c r="N24" s="69"/>
      <c r="O24" s="69"/>
      <c r="P24" s="69"/>
      <c r="Q24" s="70"/>
      <c r="R24" s="70"/>
      <c r="S24" s="70"/>
    </row>
    <row r="25" spans="2:19" s="3" customFormat="1" ht="15.75" customHeight="1" x14ac:dyDescent="0.25">
      <c r="B25" s="77">
        <v>19</v>
      </c>
      <c r="C25" s="101" t="s">
        <v>6</v>
      </c>
      <c r="D25" s="60">
        <v>8834038.8600000031</v>
      </c>
      <c r="E25" s="89">
        <f>D25/$D$29</f>
        <v>0.22294358371070572</v>
      </c>
      <c r="F25" s="60">
        <v>11954943.77</v>
      </c>
      <c r="G25" s="40">
        <f>F25/$F$29</f>
        <v>0.26291804827700532</v>
      </c>
      <c r="H25" s="19">
        <f>(F25-D25)/D25</f>
        <v>0.35328177286283696</v>
      </c>
      <c r="I25" s="20">
        <f>(G25-E25)/E25</f>
        <v>0.17930305013025605</v>
      </c>
      <c r="K25" s="85"/>
      <c r="L25" s="83"/>
      <c r="M25" s="83"/>
      <c r="N25" s="79"/>
      <c r="O25" s="69"/>
      <c r="P25" s="69"/>
      <c r="Q25" s="70"/>
      <c r="R25" s="70"/>
      <c r="S25" s="70"/>
    </row>
    <row r="26" spans="2:19" s="3" customFormat="1" x14ac:dyDescent="0.25">
      <c r="B26" s="77"/>
      <c r="C26" s="101" t="s">
        <v>54</v>
      </c>
      <c r="D26" s="60">
        <v>583804.0399999998</v>
      </c>
      <c r="E26" s="89">
        <f t="shared" ref="E26:E27" si="4">D26/$D$29</f>
        <v>1.473339283707748E-2</v>
      </c>
      <c r="F26" s="60">
        <v>408185.57999999996</v>
      </c>
      <c r="G26" s="40">
        <f t="shared" ref="G26:G27" si="5">F26/$F$29</f>
        <v>8.9769854290512839E-3</v>
      </c>
      <c r="H26" s="19">
        <f>(F26-D26)/D26</f>
        <v>-0.30081747978311335</v>
      </c>
      <c r="I26" s="20">
        <f t="shared" ref="I26" si="6">(G26-E26)/E26</f>
        <v>-0.39070480721452333</v>
      </c>
      <c r="K26" s="85"/>
      <c r="L26" s="83"/>
      <c r="M26" s="83"/>
      <c r="N26" s="71"/>
      <c r="O26" s="68"/>
      <c r="P26" s="69"/>
      <c r="Q26" s="70"/>
      <c r="R26" s="70"/>
      <c r="S26" s="70"/>
    </row>
    <row r="27" spans="2:19" s="3" customFormat="1" x14ac:dyDescent="0.25">
      <c r="B27" s="77"/>
      <c r="C27" s="95" t="s">
        <v>7</v>
      </c>
      <c r="D27" s="60">
        <v>0</v>
      </c>
      <c r="E27" s="89">
        <f t="shared" si="4"/>
        <v>0</v>
      </c>
      <c r="F27" s="60">
        <v>0</v>
      </c>
      <c r="G27" s="40">
        <f t="shared" si="5"/>
        <v>0</v>
      </c>
      <c r="H27" s="21" t="s">
        <v>1</v>
      </c>
      <c r="I27" s="22" t="s">
        <v>1</v>
      </c>
      <c r="K27" s="86"/>
      <c r="L27" s="83"/>
      <c r="M27" s="83"/>
      <c r="N27" s="71"/>
      <c r="O27" s="69"/>
      <c r="P27" s="69"/>
      <c r="Q27" s="70"/>
      <c r="R27" s="70"/>
      <c r="S27" s="70"/>
    </row>
    <row r="28" spans="2:19" s="17" customFormat="1" x14ac:dyDescent="0.25">
      <c r="B28" s="76"/>
      <c r="C28" s="96" t="s">
        <v>39</v>
      </c>
      <c r="D28" s="51">
        <f>SUM(D25:D27)</f>
        <v>9417842.9000000022</v>
      </c>
      <c r="E28" s="90">
        <f>E25+E26+E27</f>
        <v>0.23767697654778319</v>
      </c>
      <c r="F28" s="51">
        <f>SUM(F25:F27)</f>
        <v>12363129.35</v>
      </c>
      <c r="G28" s="23">
        <f>SUM(G25:G27)</f>
        <v>0.27189503370605661</v>
      </c>
      <c r="H28" s="26">
        <f t="shared" ref="H28" si="7">(F28-D28)/D28</f>
        <v>0.31273471869019992</v>
      </c>
      <c r="I28" s="27">
        <f t="shared" ref="I28" si="8">(G28-E28)/E28</f>
        <v>0.14396874975138424</v>
      </c>
      <c r="K28" s="85"/>
      <c r="L28" s="83"/>
      <c r="M28" s="83"/>
      <c r="N28" s="71"/>
      <c r="O28" s="72"/>
      <c r="P28" s="72"/>
      <c r="Q28" s="73"/>
      <c r="R28" s="73"/>
      <c r="S28" s="73"/>
    </row>
    <row r="29" spans="2:19" s="3" customFormat="1" ht="16.5" thickBot="1" x14ac:dyDescent="0.3">
      <c r="B29" s="78"/>
      <c r="C29" s="97" t="s">
        <v>40</v>
      </c>
      <c r="D29" s="91">
        <f>SUM(D24:D27)</f>
        <v>39624548.565000005</v>
      </c>
      <c r="E29" s="92">
        <f>E24+E28</f>
        <v>1</v>
      </c>
      <c r="F29" s="91">
        <f>SUM(F24:F27)</f>
        <v>45470228.644800007</v>
      </c>
      <c r="G29" s="43">
        <f>G24+G28</f>
        <v>0.99999999999999989</v>
      </c>
      <c r="H29" s="28">
        <f t="shared" ref="H29" si="9">(F29-D29)/D29</f>
        <v>0.14752673005752392</v>
      </c>
      <c r="I29" s="29">
        <f t="shared" ref="I29" si="10">(G29-E29)/E29</f>
        <v>-1.1102230246251565E-16</v>
      </c>
      <c r="K29" s="74"/>
      <c r="L29" s="74"/>
      <c r="M29" s="68"/>
      <c r="N29" s="69"/>
      <c r="O29" s="68"/>
      <c r="P29" s="70"/>
      <c r="Q29" s="70"/>
      <c r="R29" s="70"/>
      <c r="S29" s="70"/>
    </row>
    <row r="30" spans="2:19" x14ac:dyDescent="0.25">
      <c r="B30" s="10"/>
      <c r="C30" s="11"/>
      <c r="D30" s="6"/>
      <c r="E30" s="12"/>
      <c r="F30" s="6"/>
      <c r="G30" s="12"/>
      <c r="H30" s="13"/>
    </row>
    <row r="31" spans="2:19" x14ac:dyDescent="0.25">
      <c r="B31" s="42" t="s">
        <v>34</v>
      </c>
      <c r="C31" s="34"/>
      <c r="D31" s="6"/>
      <c r="E31" s="12"/>
      <c r="F31" s="35"/>
      <c r="G31" s="12"/>
      <c r="H31" s="13"/>
    </row>
    <row r="32" spans="2:19" x14ac:dyDescent="0.25">
      <c r="D32" s="53"/>
      <c r="F32" s="35"/>
    </row>
    <row r="33" spans="2:6" x14ac:dyDescent="0.25">
      <c r="B33" s="38" t="s">
        <v>35</v>
      </c>
      <c r="D33" s="53"/>
      <c r="E33" s="54"/>
      <c r="F33" s="36"/>
    </row>
    <row r="34" spans="2:6" x14ac:dyDescent="0.25">
      <c r="B34" s="38"/>
      <c r="C34" s="41"/>
      <c r="D34" s="53"/>
      <c r="E34" s="54"/>
      <c r="F34" s="37"/>
    </row>
    <row r="35" spans="2:6" x14ac:dyDescent="0.25">
      <c r="B35" s="38"/>
      <c r="C35" s="41"/>
      <c r="D35" s="52"/>
      <c r="E35" s="41"/>
      <c r="F35" s="37"/>
    </row>
    <row r="36" spans="2:6" x14ac:dyDescent="0.25">
      <c r="C36" s="41"/>
      <c r="D36" s="41"/>
      <c r="E36" s="4"/>
    </row>
    <row r="37" spans="2:6" x14ac:dyDescent="0.25">
      <c r="C37" s="41"/>
      <c r="D37" s="41"/>
      <c r="E37" s="4"/>
      <c r="F37" s="9"/>
    </row>
    <row r="38" spans="2:6" x14ac:dyDescent="0.25">
      <c r="C38" s="41"/>
      <c r="D38" s="41"/>
      <c r="E38" s="4"/>
    </row>
    <row r="39" spans="2:6" x14ac:dyDescent="0.25">
      <c r="C39" s="41"/>
    </row>
  </sheetData>
  <mergeCells count="9">
    <mergeCell ref="B2:I2"/>
    <mergeCell ref="H4:H5"/>
    <mergeCell ref="I4:I5"/>
    <mergeCell ref="E4:E5"/>
    <mergeCell ref="G4:G5"/>
    <mergeCell ref="B4:B5"/>
    <mergeCell ref="C4:C5"/>
    <mergeCell ref="D4:D5"/>
    <mergeCell ref="F4:F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ignoredErrors>
    <ignoredError sqref="G24 E24 E29 E28" formula="1"/>
    <ignoredError sqref="B6:B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07" t="s">
        <v>33</v>
      </c>
      <c r="C2" s="108"/>
      <c r="D2" s="108"/>
      <c r="E2" s="108"/>
      <c r="F2" s="108"/>
      <c r="G2" s="108"/>
      <c r="H2" s="108"/>
      <c r="I2" s="109"/>
    </row>
    <row r="3" spans="2:9" ht="16.5" thickBot="1" x14ac:dyDescent="0.3">
      <c r="B3" s="2"/>
      <c r="C3" s="3"/>
    </row>
    <row r="4" spans="2:9" ht="15.75" customHeight="1" x14ac:dyDescent="0.25">
      <c r="B4" s="116"/>
      <c r="C4" s="110" t="s">
        <v>2</v>
      </c>
      <c r="D4" s="121" t="s">
        <v>29</v>
      </c>
      <c r="E4" s="110" t="s">
        <v>3</v>
      </c>
      <c r="F4" s="121" t="s">
        <v>28</v>
      </c>
      <c r="G4" s="110" t="s">
        <v>3</v>
      </c>
      <c r="H4" s="112" t="s">
        <v>27</v>
      </c>
      <c r="I4" s="114" t="s">
        <v>30</v>
      </c>
    </row>
    <row r="5" spans="2:9" x14ac:dyDescent="0.25">
      <c r="B5" s="117"/>
      <c r="C5" s="118"/>
      <c r="D5" s="122"/>
      <c r="E5" s="111" t="s">
        <v>0</v>
      </c>
      <c r="F5" s="122"/>
      <c r="G5" s="111" t="s">
        <v>0</v>
      </c>
      <c r="H5" s="113"/>
      <c r="I5" s="115"/>
    </row>
    <row r="6" spans="2:9" x14ac:dyDescent="0.25">
      <c r="B6" s="77" t="s">
        <v>8</v>
      </c>
      <c r="C6" s="104" t="s">
        <v>41</v>
      </c>
      <c r="D6" s="59">
        <v>1019126.7600000001</v>
      </c>
      <c r="E6" s="48">
        <f t="shared" ref="E6:E23" si="0">D6/$D$29</f>
        <v>7.5677326927256552E-2</v>
      </c>
      <c r="F6" s="59">
        <v>958229.37000000011</v>
      </c>
      <c r="G6" s="18">
        <f t="shared" ref="G6:G27" si="1">F6/$F$29</f>
        <v>7.1770906898848408E-2</v>
      </c>
      <c r="H6" s="19">
        <f>(F6-D6)/D6</f>
        <v>-5.9754480394568391E-2</v>
      </c>
      <c r="I6" s="20">
        <f>(G6-E6)/E6</f>
        <v>-5.1619424033873706E-2</v>
      </c>
    </row>
    <row r="7" spans="2:9" x14ac:dyDescent="0.25">
      <c r="B7" s="77" t="s">
        <v>9</v>
      </c>
      <c r="C7" s="104" t="s">
        <v>4</v>
      </c>
      <c r="D7" s="59">
        <v>137023.02000000002</v>
      </c>
      <c r="E7" s="48">
        <f t="shared" si="0"/>
        <v>1.0174922578914534E-2</v>
      </c>
      <c r="F7" s="59">
        <v>81090.090000000011</v>
      </c>
      <c r="G7" s="18">
        <f t="shared" si="1"/>
        <v>6.073607720674684E-3</v>
      </c>
      <c r="H7" s="19">
        <f t="shared" ref="H7:H18" si="2">(F7-D7)/D7</f>
        <v>-0.40820097236216218</v>
      </c>
      <c r="I7" s="20">
        <f t="shared" ref="I7:I18" si="3">(G7-E7)/E7</f>
        <v>-0.40308069436705046</v>
      </c>
    </row>
    <row r="8" spans="2:9" x14ac:dyDescent="0.25">
      <c r="B8" s="77" t="s">
        <v>10</v>
      </c>
      <c r="C8" s="105" t="s">
        <v>42</v>
      </c>
      <c r="D8" s="59">
        <v>1444340.7200000002</v>
      </c>
      <c r="E8" s="48">
        <f t="shared" si="0"/>
        <v>0.10725245293508838</v>
      </c>
      <c r="F8" s="59">
        <v>2268458.34</v>
      </c>
      <c r="G8" s="18">
        <f t="shared" si="1"/>
        <v>0.16990641011562416</v>
      </c>
      <c r="H8" s="19">
        <f t="shared" si="2"/>
        <v>0.57058394088619169</v>
      </c>
      <c r="I8" s="20">
        <f t="shared" si="3"/>
        <v>0.5841727202123328</v>
      </c>
    </row>
    <row r="9" spans="2:9" x14ac:dyDescent="0.25">
      <c r="B9" s="77" t="s">
        <v>11</v>
      </c>
      <c r="C9" s="105" t="s">
        <v>43</v>
      </c>
      <c r="D9" s="59">
        <v>0</v>
      </c>
      <c r="E9" s="48">
        <f t="shared" si="0"/>
        <v>0</v>
      </c>
      <c r="F9" s="59">
        <v>0</v>
      </c>
      <c r="G9" s="18">
        <f t="shared" si="1"/>
        <v>0</v>
      </c>
      <c r="H9" s="21" t="s">
        <v>1</v>
      </c>
      <c r="I9" s="22" t="s">
        <v>1</v>
      </c>
    </row>
    <row r="10" spans="2:9" x14ac:dyDescent="0.25">
      <c r="B10" s="77" t="s">
        <v>12</v>
      </c>
      <c r="C10" s="105" t="s">
        <v>44</v>
      </c>
      <c r="D10" s="59">
        <v>0</v>
      </c>
      <c r="E10" s="48">
        <f t="shared" si="0"/>
        <v>0</v>
      </c>
      <c r="F10" s="59">
        <v>0</v>
      </c>
      <c r="G10" s="18">
        <f t="shared" si="1"/>
        <v>0</v>
      </c>
      <c r="H10" s="21" t="s">
        <v>1</v>
      </c>
      <c r="I10" s="22" t="s">
        <v>1</v>
      </c>
    </row>
    <row r="11" spans="2:9" x14ac:dyDescent="0.25">
      <c r="B11" s="77" t="s">
        <v>13</v>
      </c>
      <c r="C11" s="105" t="s">
        <v>45</v>
      </c>
      <c r="D11" s="59">
        <v>0</v>
      </c>
      <c r="E11" s="48">
        <f t="shared" si="0"/>
        <v>0</v>
      </c>
      <c r="F11" s="59">
        <v>0</v>
      </c>
      <c r="G11" s="18">
        <f t="shared" si="1"/>
        <v>0</v>
      </c>
      <c r="H11" s="21" t="s">
        <v>1</v>
      </c>
      <c r="I11" s="22" t="s">
        <v>1</v>
      </c>
    </row>
    <row r="12" spans="2:9" x14ac:dyDescent="0.25">
      <c r="B12" s="77" t="s">
        <v>14</v>
      </c>
      <c r="C12" s="105" t="s">
        <v>36</v>
      </c>
      <c r="D12" s="59">
        <v>2132.0899999999997</v>
      </c>
      <c r="E12" s="48">
        <f t="shared" si="0"/>
        <v>1.5832267221433218E-4</v>
      </c>
      <c r="F12" s="59">
        <v>2364.19</v>
      </c>
      <c r="G12" s="18">
        <f t="shared" si="1"/>
        <v>1.7707666420325687E-4</v>
      </c>
      <c r="H12" s="19">
        <f t="shared" si="2"/>
        <v>0.10886032015534072</v>
      </c>
      <c r="I12" s="20">
        <f t="shared" si="3"/>
        <v>0.11845424111801334</v>
      </c>
    </row>
    <row r="13" spans="2:9" x14ac:dyDescent="0.25">
      <c r="B13" s="77" t="s">
        <v>15</v>
      </c>
      <c r="C13" s="105" t="s">
        <v>26</v>
      </c>
      <c r="D13" s="59">
        <v>269669.10000000003</v>
      </c>
      <c r="E13" s="48">
        <f t="shared" si="0"/>
        <v>2.002482659063828E-2</v>
      </c>
      <c r="F13" s="59">
        <v>105123.64000000001</v>
      </c>
      <c r="G13" s="18">
        <f t="shared" si="1"/>
        <v>7.8737087544165502E-3</v>
      </c>
      <c r="H13" s="19">
        <f t="shared" si="2"/>
        <v>-0.61017543352204606</v>
      </c>
      <c r="I13" s="20">
        <f t="shared" si="3"/>
        <v>-0.60680264976189335</v>
      </c>
    </row>
    <row r="14" spans="2:9" x14ac:dyDescent="0.25">
      <c r="B14" s="77" t="s">
        <v>16</v>
      </c>
      <c r="C14" s="105" t="s">
        <v>46</v>
      </c>
      <c r="D14" s="59">
        <v>803855.38</v>
      </c>
      <c r="E14" s="48">
        <f t="shared" si="0"/>
        <v>5.9691913491206956E-2</v>
      </c>
      <c r="F14" s="59">
        <v>248016.78</v>
      </c>
      <c r="G14" s="18">
        <f t="shared" si="1"/>
        <v>1.8576334418482877E-2</v>
      </c>
      <c r="H14" s="19">
        <f t="shared" si="2"/>
        <v>-0.69146592015096042</v>
      </c>
      <c r="I14" s="20">
        <f t="shared" si="3"/>
        <v>-0.68879646618768042</v>
      </c>
    </row>
    <row r="15" spans="2:9" x14ac:dyDescent="0.25">
      <c r="B15" s="77" t="s">
        <v>17</v>
      </c>
      <c r="C15" s="105" t="s">
        <v>47</v>
      </c>
      <c r="D15" s="59">
        <v>7753792.6199999992</v>
      </c>
      <c r="E15" s="48">
        <f t="shared" si="0"/>
        <v>0.57577361527616933</v>
      </c>
      <c r="F15" s="59">
        <v>7791158.0499999998</v>
      </c>
      <c r="G15" s="18">
        <f t="shared" si="1"/>
        <v>0.58355389278118575</v>
      </c>
      <c r="H15" s="19">
        <f t="shared" si="2"/>
        <v>4.8189875369662183E-3</v>
      </c>
      <c r="I15" s="20">
        <f t="shared" si="3"/>
        <v>1.3512737122010387E-2</v>
      </c>
    </row>
    <row r="16" spans="2:9" x14ac:dyDescent="0.25">
      <c r="B16" s="77" t="s">
        <v>18</v>
      </c>
      <c r="C16" s="105" t="s">
        <v>48</v>
      </c>
      <c r="D16" s="59">
        <v>0</v>
      </c>
      <c r="E16" s="48">
        <f t="shared" si="0"/>
        <v>0</v>
      </c>
      <c r="F16" s="59">
        <v>0</v>
      </c>
      <c r="G16" s="18">
        <f t="shared" si="1"/>
        <v>0</v>
      </c>
      <c r="H16" s="21" t="s">
        <v>1</v>
      </c>
      <c r="I16" s="22" t="s">
        <v>1</v>
      </c>
    </row>
    <row r="17" spans="2:9" x14ac:dyDescent="0.25">
      <c r="B17" s="77" t="s">
        <v>19</v>
      </c>
      <c r="C17" s="105" t="s">
        <v>49</v>
      </c>
      <c r="D17" s="59">
        <v>0</v>
      </c>
      <c r="E17" s="48">
        <f t="shared" si="0"/>
        <v>0</v>
      </c>
      <c r="F17" s="59">
        <v>0</v>
      </c>
      <c r="G17" s="18">
        <f t="shared" si="1"/>
        <v>0</v>
      </c>
      <c r="H17" s="21" t="s">
        <v>1</v>
      </c>
      <c r="I17" s="22" t="s">
        <v>1</v>
      </c>
    </row>
    <row r="18" spans="2:9" x14ac:dyDescent="0.25">
      <c r="B18" s="77" t="s">
        <v>20</v>
      </c>
      <c r="C18" s="105" t="s">
        <v>50</v>
      </c>
      <c r="D18" s="59">
        <v>51285.18</v>
      </c>
      <c r="E18" s="48">
        <f t="shared" si="0"/>
        <v>3.8082851767950814E-3</v>
      </c>
      <c r="F18" s="59">
        <v>16609.850000000002</v>
      </c>
      <c r="G18" s="18">
        <f t="shared" si="1"/>
        <v>1.2440695675544125E-3</v>
      </c>
      <c r="H18" s="19">
        <f t="shared" si="2"/>
        <v>-0.67612768444997173</v>
      </c>
      <c r="I18" s="20">
        <f t="shared" si="3"/>
        <v>-0.67332552322108996</v>
      </c>
    </row>
    <row r="19" spans="2:9" x14ac:dyDescent="0.25">
      <c r="B19" s="77" t="s">
        <v>21</v>
      </c>
      <c r="C19" s="105" t="s">
        <v>5</v>
      </c>
      <c r="D19" s="59">
        <v>0</v>
      </c>
      <c r="E19" s="48">
        <f t="shared" si="0"/>
        <v>0</v>
      </c>
      <c r="F19" s="59">
        <v>0</v>
      </c>
      <c r="G19" s="18">
        <f t="shared" si="1"/>
        <v>0</v>
      </c>
      <c r="H19" s="21" t="s">
        <v>1</v>
      </c>
      <c r="I19" s="22" t="s">
        <v>1</v>
      </c>
    </row>
    <row r="20" spans="2:9" x14ac:dyDescent="0.25">
      <c r="B20" s="77" t="s">
        <v>22</v>
      </c>
      <c r="C20" s="105" t="s">
        <v>51</v>
      </c>
      <c r="D20" s="59">
        <v>0</v>
      </c>
      <c r="E20" s="48">
        <f t="shared" si="0"/>
        <v>0</v>
      </c>
      <c r="F20" s="59">
        <v>0</v>
      </c>
      <c r="G20" s="18">
        <f t="shared" si="1"/>
        <v>0</v>
      </c>
      <c r="H20" s="21" t="s">
        <v>1</v>
      </c>
      <c r="I20" s="22" t="s">
        <v>1</v>
      </c>
    </row>
    <row r="21" spans="2:9" x14ac:dyDescent="0.25">
      <c r="B21" s="77" t="s">
        <v>23</v>
      </c>
      <c r="C21" s="105" t="s">
        <v>37</v>
      </c>
      <c r="D21" s="59">
        <v>15291.26</v>
      </c>
      <c r="E21" s="48">
        <f t="shared" si="0"/>
        <v>1.1354835606020991E-3</v>
      </c>
      <c r="F21" s="59">
        <v>5556</v>
      </c>
      <c r="G21" s="18">
        <f t="shared" si="1"/>
        <v>4.1614165795189693E-4</v>
      </c>
      <c r="H21" s="19">
        <f t="shared" ref="H21" si="4">(F21-D21)/D21</f>
        <v>-0.63665518734231186</v>
      </c>
      <c r="I21" s="20">
        <f t="shared" ref="I21" si="5">(G21-E21)/E21</f>
        <v>-0.6335115078801894</v>
      </c>
    </row>
    <row r="22" spans="2:9" x14ac:dyDescent="0.25">
      <c r="B22" s="77" t="s">
        <v>24</v>
      </c>
      <c r="C22" s="105" t="s">
        <v>52</v>
      </c>
      <c r="D22" s="59">
        <v>0</v>
      </c>
      <c r="E22" s="48">
        <f t="shared" si="0"/>
        <v>0</v>
      </c>
      <c r="F22" s="59">
        <v>0</v>
      </c>
      <c r="G22" s="18">
        <f t="shared" si="1"/>
        <v>0</v>
      </c>
      <c r="H22" s="21" t="s">
        <v>1</v>
      </c>
      <c r="I22" s="22" t="s">
        <v>1</v>
      </c>
    </row>
    <row r="23" spans="2:9" x14ac:dyDescent="0.25">
      <c r="B23" s="77" t="s">
        <v>25</v>
      </c>
      <c r="C23" s="105" t="s">
        <v>53</v>
      </c>
      <c r="D23" s="59">
        <v>0</v>
      </c>
      <c r="E23" s="48">
        <f t="shared" si="0"/>
        <v>0</v>
      </c>
      <c r="F23" s="59">
        <v>0</v>
      </c>
      <c r="G23" s="18">
        <f t="shared" si="1"/>
        <v>0</v>
      </c>
      <c r="H23" s="21" t="s">
        <v>1</v>
      </c>
      <c r="I23" s="22" t="s">
        <v>1</v>
      </c>
    </row>
    <row r="24" spans="2:9" s="3" customFormat="1" x14ac:dyDescent="0.25">
      <c r="B24" s="76"/>
      <c r="C24" s="106" t="s">
        <v>38</v>
      </c>
      <c r="D24" s="93">
        <f>SUM(D6:D23)</f>
        <v>11496516.129999999</v>
      </c>
      <c r="E24" s="49">
        <f>SUM(E6:E23)</f>
        <v>0.85369714920888562</v>
      </c>
      <c r="F24" s="93">
        <f>SUM(F6:F23)</f>
        <v>11476606.309999999</v>
      </c>
      <c r="G24" s="23">
        <f>SUM(G6:G23)</f>
        <v>0.85959214857894206</v>
      </c>
      <c r="H24" s="26">
        <f t="shared" ref="H24:H29" si="6">(F24-D24)/D24</f>
        <v>-1.7318133402210343E-3</v>
      </c>
      <c r="I24" s="27">
        <f t="shared" ref="I24:I29" si="7">(G24-E24)/E24</f>
        <v>6.9052583524722919E-3</v>
      </c>
    </row>
    <row r="25" spans="2:9" ht="15.75" customHeight="1" x14ac:dyDescent="0.25">
      <c r="B25" s="77">
        <v>19</v>
      </c>
      <c r="C25" s="104" t="s">
        <v>6</v>
      </c>
      <c r="D25" s="59">
        <v>1691101.3199999998</v>
      </c>
      <c r="E25" s="48">
        <f>D25/$D$29</f>
        <v>0.12557616234192012</v>
      </c>
      <c r="F25" s="59">
        <v>1689812.7499999998</v>
      </c>
      <c r="G25" s="18">
        <f t="shared" si="1"/>
        <v>0.12656614100310551</v>
      </c>
      <c r="H25" s="19">
        <f>(F25-D25)/D25</f>
        <v>-7.6197090307993218E-4</v>
      </c>
      <c r="I25" s="20">
        <f t="shared" si="7"/>
        <v>7.8834919201453395E-3</v>
      </c>
    </row>
    <row r="26" spans="2:9" x14ac:dyDescent="0.25">
      <c r="B26" s="77"/>
      <c r="C26" s="104" t="s">
        <v>54</v>
      </c>
      <c r="D26" s="59">
        <v>279120.89</v>
      </c>
      <c r="E26" s="48">
        <f>D26/$D$29</f>
        <v>2.07266884491943E-2</v>
      </c>
      <c r="F26" s="59">
        <v>184803.76</v>
      </c>
      <c r="G26" s="18">
        <f t="shared" si="1"/>
        <v>1.3841710417952565E-2</v>
      </c>
      <c r="H26" s="19">
        <f>(F26-D26)/D26</f>
        <v>-0.33790781478233323</v>
      </c>
      <c r="I26" s="20">
        <f t="shared" si="7"/>
        <v>-0.33217935649094837</v>
      </c>
    </row>
    <row r="27" spans="2:9" x14ac:dyDescent="0.25">
      <c r="B27" s="77"/>
      <c r="C27" s="95" t="s">
        <v>7</v>
      </c>
      <c r="D27" s="59">
        <v>0</v>
      </c>
      <c r="E27" s="48">
        <f>D27/$D$29</f>
        <v>0</v>
      </c>
      <c r="F27" s="59">
        <v>0</v>
      </c>
      <c r="G27" s="18">
        <f t="shared" si="1"/>
        <v>0</v>
      </c>
      <c r="H27" s="21" t="s">
        <v>1</v>
      </c>
      <c r="I27" s="22" t="s">
        <v>1</v>
      </c>
    </row>
    <row r="28" spans="2:9" s="3" customFormat="1" x14ac:dyDescent="0.25">
      <c r="B28" s="76"/>
      <c r="C28" s="96" t="s">
        <v>39</v>
      </c>
      <c r="D28" s="47">
        <f>D25+D26+D27</f>
        <v>1970222.21</v>
      </c>
      <c r="E28" s="49">
        <f>E25+E26</f>
        <v>0.14630285079111444</v>
      </c>
      <c r="F28" s="47">
        <f>F25+F26+F27</f>
        <v>1874616.5099999998</v>
      </c>
      <c r="G28" s="23">
        <f>G25+G26+G27</f>
        <v>0.14040785142105808</v>
      </c>
      <c r="H28" s="26">
        <f t="shared" si="6"/>
        <v>-4.8525338672331886E-2</v>
      </c>
      <c r="I28" s="27">
        <f t="shared" si="7"/>
        <v>-4.0293127154938428E-2</v>
      </c>
    </row>
    <row r="29" spans="2:9" s="3" customFormat="1" ht="16.5" thickBot="1" x14ac:dyDescent="0.3">
      <c r="B29" s="78"/>
      <c r="C29" s="97" t="s">
        <v>40</v>
      </c>
      <c r="D29" s="87">
        <f>D24+D28</f>
        <v>13466738.34</v>
      </c>
      <c r="E29" s="94">
        <f>E24+E28</f>
        <v>1</v>
      </c>
      <c r="F29" s="87">
        <f>SUM(F24:F27)</f>
        <v>13351222.819999998</v>
      </c>
      <c r="G29" s="39">
        <f>G24+G28</f>
        <v>1.0000000000000002</v>
      </c>
      <c r="H29" s="28">
        <f t="shared" si="6"/>
        <v>-8.5778394948751498E-3</v>
      </c>
      <c r="I29" s="29">
        <f t="shared" si="7"/>
        <v>2.2204460492503131E-16</v>
      </c>
    </row>
    <row r="30" spans="2:9" x14ac:dyDescent="0.25">
      <c r="B30" s="14"/>
      <c r="C30" s="15"/>
      <c r="D30" s="6"/>
      <c r="E30" s="16"/>
      <c r="F30" s="6"/>
      <c r="G30" s="16"/>
      <c r="H30" s="13"/>
    </row>
    <row r="31" spans="2:9" x14ac:dyDescent="0.25">
      <c r="B31" s="42" t="s">
        <v>34</v>
      </c>
      <c r="C31" s="34"/>
      <c r="D31" s="6"/>
      <c r="E31" s="16"/>
      <c r="F31" s="33"/>
      <c r="G31" s="16"/>
      <c r="H31" s="33"/>
    </row>
    <row r="32" spans="2:9" x14ac:dyDescent="0.25">
      <c r="D32" s="55"/>
      <c r="F32" s="63"/>
      <c r="G32" s="4"/>
      <c r="H32" s="33"/>
    </row>
    <row r="33" spans="2:8" x14ac:dyDescent="0.25">
      <c r="B33" s="42" t="s">
        <v>35</v>
      </c>
      <c r="F33" s="63"/>
      <c r="G33" s="44"/>
      <c r="H33" s="33"/>
    </row>
    <row r="34" spans="2:8" x14ac:dyDescent="0.25">
      <c r="F34" s="63"/>
      <c r="G34" s="45"/>
      <c r="H34" s="32"/>
    </row>
    <row r="35" spans="2:8" x14ac:dyDescent="0.25">
      <c r="F35" s="63"/>
      <c r="G35" s="44"/>
    </row>
    <row r="36" spans="2:8" x14ac:dyDescent="0.25">
      <c r="G36" s="9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30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osiguranja&amp;RKvartalno izvješće</oddHeader>
    <oddFooter>&amp;CU izvješće su uključeni podatci zaključno s 31.03.2017. godine.</oddFooter>
  </headerFooter>
  <ignoredErrors>
    <ignoredError sqref="G24 F28:F29 E24 E28" formula="1"/>
    <ignoredError sqref="B6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Muamer</cp:lastModifiedBy>
  <cp:lastPrinted>2017-05-12T15:01:54Z</cp:lastPrinted>
  <dcterms:created xsi:type="dcterms:W3CDTF">2011-07-19T08:09:31Z</dcterms:created>
  <dcterms:modified xsi:type="dcterms:W3CDTF">2020-02-14T10:21:33Z</dcterms:modified>
</cp:coreProperties>
</file>