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60" windowWidth="19185" windowHeight="510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H27" i="6" l="1"/>
  <c r="I27" i="6"/>
  <c r="H27" i="4" l="1"/>
  <c r="I27" i="4"/>
  <c r="F28" i="5"/>
  <c r="D28" i="4" l="1"/>
  <c r="D24" i="4"/>
  <c r="D28" i="5"/>
  <c r="D28" i="6"/>
  <c r="H17" i="5" l="1"/>
  <c r="H20" i="6"/>
  <c r="F26" i="4" l="1"/>
  <c r="F27" i="4"/>
  <c r="F2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7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H17" i="4" l="1"/>
  <c r="F28" i="4"/>
  <c r="F24" i="4"/>
  <c r="F29" i="4" l="1"/>
  <c r="F28" i="6"/>
  <c r="H23" i="6" l="1"/>
  <c r="H25" i="6"/>
  <c r="H26" i="6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9" i="4" l="1"/>
  <c r="H26" i="4"/>
  <c r="H25" i="4"/>
  <c r="H7" i="4" l="1"/>
  <c r="H8" i="4"/>
  <c r="H12" i="4"/>
  <c r="H13" i="4"/>
  <c r="H14" i="4"/>
  <c r="H15" i="4"/>
  <c r="H16" i="4"/>
  <c r="H18" i="4"/>
  <c r="H19" i="4"/>
  <c r="H20" i="4"/>
  <c r="H21" i="4"/>
  <c r="H22" i="4"/>
  <c r="H23" i="4"/>
  <c r="D24" i="6"/>
  <c r="D29" i="6" s="1"/>
  <c r="E27" i="6" s="1"/>
  <c r="H6" i="4"/>
  <c r="F24" i="5"/>
  <c r="E26" i="6" l="1"/>
  <c r="E25" i="6"/>
  <c r="H7" i="6"/>
  <c r="H8" i="6"/>
  <c r="H12" i="6"/>
  <c r="H13" i="6"/>
  <c r="H14" i="6"/>
  <c r="H15" i="6"/>
  <c r="H16" i="6"/>
  <c r="H18" i="6"/>
  <c r="H21" i="6"/>
  <c r="F24" i="6"/>
  <c r="F29" i="6" l="1"/>
  <c r="G27" i="6" s="1"/>
  <c r="E28" i="6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G13" i="5"/>
  <c r="G15" i="5"/>
  <c r="I15" i="5" s="1"/>
  <c r="G17" i="5"/>
  <c r="I17" i="5" s="1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I20" i="6" s="1"/>
  <c r="G22" i="6"/>
  <c r="H24" i="4"/>
  <c r="I6" i="5"/>
  <c r="H28" i="4"/>
  <c r="I14" i="5"/>
  <c r="I23" i="5"/>
  <c r="I18" i="5"/>
  <c r="E24" i="6" l="1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I17" i="4" s="1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<sst xmlns="http://schemas.openxmlformats.org/spreadsheetml/2006/main" count="188" uniqueCount="55">
  <si>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</si>
  <si>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</si>
  <si>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</si>
  <si>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</si>
  <si>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</si>
  <si>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</si>
  <si>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</si>
  <si>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</si>
  <si>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</si>
  <si>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</si>
  <si>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</si>
  <si>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</si>
  <si>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</si>
  <si>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</si>
  <si>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</si>
  <si>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</si>
  <si>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</si>
  <si>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</si>
  <si>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</si>
  <si>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</si>
  <si>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</si>
  <si>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</si>
  <si>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</si>
  <si>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</si>
  <si>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</si>
  <si>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</si>
  <si>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</si>
  <si>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Osiguranje imovine od požara i prirodnih sila</t>
  </si>
  <si>
    <t>II 2016.*</t>
  </si>
  <si>
    <t>II 2017.**</t>
  </si>
  <si>
    <t>Premije po skupinama/vrstama osiguranja u BiH (u KM) za veljaču 2016. i 2017. godine</t>
  </si>
  <si>
    <t>Premije po skupinama/vrstama osiguranja u FBiH (u KM) za veljaču 2016. i 2017. godine</t>
  </si>
  <si>
    <t>Premije po skupinama/vrstama osiguranja u RS (u KM) za veljaču 2016. i 2017. godine</t>
  </si>
  <si>
    <t>Promjena u udjelu</t>
  </si>
  <si>
    <t>*Podatci se odnose na razdoblje od 01.01. do 29.02.2016. godine.</t>
  </si>
  <si>
    <t>**Podatci se odnose na razdoblje od 01.01. do 28.02.2017. godine.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</si>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</sst>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8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Bookman Old Style"/>
      <family val="1"/>
      <charset val="238"/>
    </font>
    <font>
      <sz val="9"/>
      <color theme="1"/>
      <name val="Arial"/>
      <family val="2"/>
      <charset val="238"/>
    </font>
    <font>
      <sz val="9"/>
      <color theme="1"/>
      <name val="Bookman Old Style"/>
      <family val="1"/>
      <charset val="238"/>
    </font>
    <font>
      <b/>
      <sz val="12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2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5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23" fillId="0" borderId="0"/>
    <xf numFmtId="0" fontId="12" fillId="23" borderId="7" applyNumberFormat="0" applyFont="0" applyAlignment="0" applyProtection="0"/>
    <xf numFmtId="0" fontId="24" fillId="20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5" fillId="0" borderId="0"/>
    <xf numFmtId="0" fontId="6" fillId="0" borderId="0"/>
    <xf numFmtId="0" fontId="45" fillId="0" borderId="0"/>
    <xf numFmtId="0" fontId="6" fillId="0" borderId="0"/>
    <xf numFmtId="0" fontId="45" fillId="0" borderId="0"/>
    <xf numFmtId="0" fontId="5" fillId="0" borderId="0"/>
    <xf numFmtId="0" fontId="4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5" fillId="0" borderId="0"/>
    <xf numFmtId="0" fontId="45" fillId="0" borderId="0"/>
  </cellStyleXfs>
  <cellXfs count="149">
    <xf numFmtId="0" fontId="0" fillId="0" borderId="0" xfId="0"/>
    <xf numFmtId="0" fontId="29" fillId="0" borderId="0" xfId="197" applyFont="1"/>
    <xf numFmtId="0" fontId="31" fillId="0" borderId="0" xfId="197" applyFont="1"/>
    <xf numFmtId="0" fontId="30" fillId="0" borderId="0" xfId="197" applyFont="1"/>
    <xf numFmtId="0" fontId="29" fillId="0" borderId="0" xfId="197" applyFont="1" applyBorder="1"/>
    <xf numFmtId="0" fontId="32" fillId="0" borderId="0" xfId="197" applyFont="1" applyFill="1" applyBorder="1"/>
    <xf numFmtId="3" fontId="30" fillId="0" borderId="0" xfId="197" applyNumberFormat="1" applyFont="1" applyBorder="1" applyAlignment="1">
      <alignment horizontal="right"/>
    </xf>
    <xf numFmtId="3" fontId="29" fillId="0" borderId="0" xfId="197" applyNumberFormat="1" applyFont="1" applyBorder="1"/>
    <xf numFmtId="3" fontId="33" fillId="0" borderId="0" xfId="197" applyNumberFormat="1" applyFont="1" applyBorder="1" applyAlignment="1">
      <alignment horizontal="right"/>
    </xf>
    <xf numFmtId="3" fontId="29" fillId="0" borderId="0" xfId="197" applyNumberFormat="1" applyFont="1"/>
    <xf numFmtId="0" fontId="29" fillId="0" borderId="0" xfId="197" applyFont="1" applyBorder="1" applyAlignment="1">
      <alignment horizontal="justify"/>
    </xf>
    <xf numFmtId="0" fontId="30" fillId="0" borderId="0" xfId="197" applyFont="1" applyBorder="1" applyAlignment="1">
      <alignment horizontal="left" wrapText="1"/>
    </xf>
    <xf numFmtId="0" fontId="30" fillId="0" borderId="0" xfId="197" applyFont="1" applyBorder="1" applyAlignment="1">
      <alignment horizontal="right" wrapText="1"/>
    </xf>
    <xf numFmtId="0" fontId="29" fillId="0" borderId="0" xfId="197" applyFont="1" applyAlignment="1">
      <alignment wrapText="1"/>
    </xf>
    <xf numFmtId="0" fontId="29" fillId="0" borderId="0" xfId="197" applyFont="1" applyBorder="1" applyAlignment="1"/>
    <xf numFmtId="0" fontId="30" fillId="0" borderId="0" xfId="197" applyFont="1" applyBorder="1" applyAlignment="1">
      <alignment wrapText="1"/>
    </xf>
    <xf numFmtId="0" fontId="30" fillId="0" borderId="0" xfId="197" applyFont="1" applyBorder="1" applyAlignment="1"/>
    <xf numFmtId="0" fontId="37" fillId="0" borderId="11" xfId="197" applyFont="1" applyBorder="1" applyAlignment="1">
      <alignment horizontal="right" vertical="center"/>
    </xf>
    <xf numFmtId="10" fontId="37" fillId="0" borderId="10" xfId="197" applyNumberFormat="1" applyFont="1" applyBorder="1" applyAlignment="1">
      <alignment horizontal="right" vertical="center" wrapText="1"/>
    </xf>
    <xf numFmtId="10" fontId="38" fillId="0" borderId="10" xfId="197" applyNumberFormat="1" applyFont="1" applyBorder="1" applyAlignment="1">
      <alignment vertical="center" wrapText="1"/>
    </xf>
    <xf numFmtId="10" fontId="38" fillId="0" borderId="13" xfId="197" applyNumberFormat="1" applyFont="1" applyBorder="1" applyAlignment="1">
      <alignment vertical="center" wrapText="1"/>
    </xf>
    <xf numFmtId="0" fontId="37" fillId="0" borderId="10" xfId="197" applyFont="1" applyBorder="1" applyAlignment="1">
      <alignment horizontal="left" vertical="center" wrapText="1"/>
    </xf>
    <xf numFmtId="10" fontId="38" fillId="0" borderId="10" xfId="197" applyNumberFormat="1" applyFont="1" applyBorder="1" applyAlignment="1">
      <alignment horizontal="right" vertical="center" wrapText="1"/>
    </xf>
    <xf numFmtId="10" fontId="38" fillId="0" borderId="13" xfId="197" applyNumberFormat="1" applyFont="1" applyBorder="1" applyAlignment="1">
      <alignment horizontal="right" vertical="center" wrapText="1"/>
    </xf>
    <xf numFmtId="0" fontId="34" fillId="24" borderId="11" xfId="197" applyFont="1" applyFill="1" applyBorder="1" applyAlignment="1">
      <alignment horizontal="right" vertical="center"/>
    </xf>
    <xf numFmtId="0" fontId="34" fillId="24" borderId="10" xfId="197" applyFont="1" applyFill="1" applyBorder="1" applyAlignment="1">
      <alignment horizontal="right" vertical="center" wrapText="1"/>
    </xf>
    <xf numFmtId="10" fontId="34" fillId="24" borderId="10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horizontal="right" vertical="center" wrapText="1"/>
    </xf>
    <xf numFmtId="10" fontId="36" fillId="24" borderId="13" xfId="197" applyNumberFormat="1" applyFont="1" applyFill="1" applyBorder="1" applyAlignment="1">
      <alignment horizontal="right" vertical="center" wrapText="1"/>
    </xf>
    <xf numFmtId="10" fontId="36" fillId="24" borderId="10" xfId="197" applyNumberFormat="1" applyFont="1" applyFill="1" applyBorder="1" applyAlignment="1">
      <alignment vertical="center" wrapText="1"/>
    </xf>
    <xf numFmtId="10" fontId="36" fillId="24" borderId="13" xfId="197" applyNumberFormat="1" applyFont="1" applyFill="1" applyBorder="1" applyAlignment="1">
      <alignment vertical="center" wrapText="1"/>
    </xf>
    <xf numFmtId="0" fontId="34" fillId="25" borderId="15" xfId="197" applyFont="1" applyFill="1" applyBorder="1" applyAlignment="1">
      <alignment horizontal="justify" vertical="center"/>
    </xf>
    <xf numFmtId="0" fontId="34" fillId="25" borderId="12" xfId="197" applyFont="1" applyFill="1" applyBorder="1" applyAlignment="1">
      <alignment horizontal="right" vertical="center" wrapText="1"/>
    </xf>
    <xf numFmtId="10" fontId="36" fillId="25" borderId="12" xfId="197" applyNumberFormat="1" applyFont="1" applyFill="1" applyBorder="1" applyAlignment="1">
      <alignment vertical="center" wrapText="1"/>
    </xf>
    <xf numFmtId="10" fontId="36" fillId="25" borderId="14" xfId="197" applyNumberFormat="1" applyFont="1" applyFill="1" applyBorder="1" applyAlignment="1">
      <alignment vertical="center" wrapText="1"/>
    </xf>
    <xf numFmtId="0" fontId="34" fillId="25" borderId="15" xfId="197" applyFont="1" applyFill="1" applyBorder="1" applyAlignment="1">
      <alignment horizontal="right" vertical="center"/>
    </xf>
    <xf numFmtId="4" fontId="0" fillId="0" borderId="0" xfId="0" applyNumberFormat="1" applyBorder="1"/>
    <xf numFmtId="0" fontId="39" fillId="0" borderId="0" xfId="197" applyFont="1" applyBorder="1" applyAlignment="1">
      <alignment wrapText="1"/>
    </xf>
    <xf numFmtId="4" fontId="40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3" fontId="41" fillId="0" borderId="0" xfId="0" applyNumberFormat="1" applyFont="1" applyFill="1" applyBorder="1"/>
    <xf numFmtId="10" fontId="37" fillId="0" borderId="24" xfId="197" applyNumberFormat="1" applyFont="1" applyBorder="1" applyAlignment="1">
      <alignment horizontal="right" vertical="center" wrapText="1"/>
    </xf>
    <xf numFmtId="0" fontId="30" fillId="0" borderId="0" xfId="197" applyFont="1" applyBorder="1"/>
    <xf numFmtId="4" fontId="46" fillId="0" borderId="0" xfId="205" applyNumberFormat="1" applyFont="1" applyBorder="1" applyAlignment="1"/>
    <xf numFmtId="9" fontId="34" fillId="25" borderId="12" xfId="197" applyNumberFormat="1" applyFont="1" applyFill="1" applyBorder="1" applyAlignment="1">
      <alignment vertical="center"/>
    </xf>
    <xf numFmtId="9" fontId="34" fillId="25" borderId="12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49" fillId="0" borderId="0" xfId="197" applyNumberFormat="1" applyFont="1"/>
    <xf numFmtId="1" fontId="29" fillId="0" borderId="0" xfId="197" applyNumberFormat="1" applyFont="1" applyBorder="1"/>
    <xf numFmtId="1" fontId="49" fillId="0" borderId="0" xfId="197" applyNumberFormat="1" applyFont="1" applyBorder="1"/>
    <xf numFmtId="0" fontId="50" fillId="0" borderId="0" xfId="211" applyFont="1" applyFill="1" applyBorder="1" applyAlignment="1" applyProtection="1">
      <alignment horizontal="left" wrapText="1"/>
    </xf>
    <xf numFmtId="3" fontId="46" fillId="0" borderId="0" xfId="211" applyNumberFormat="1" applyFont="1" applyFill="1" applyBorder="1" applyAlignment="1" applyProtection="1">
      <alignment horizontal="right"/>
    </xf>
    <xf numFmtId="3" fontId="51" fillId="0" borderId="0" xfId="197" applyNumberFormat="1" applyFont="1" applyFill="1" applyBorder="1"/>
    <xf numFmtId="0" fontId="29" fillId="0" borderId="0" xfId="197" applyFont="1" applyFill="1" applyBorder="1"/>
    <xf numFmtId="4" fontId="46" fillId="0" borderId="0" xfId="205" applyNumberFormat="1" applyFont="1" applyFill="1" applyBorder="1" applyAlignment="1"/>
    <xf numFmtId="0" fontId="50" fillId="0" borderId="0" xfId="211" applyFont="1" applyFill="1" applyBorder="1" applyAlignment="1" applyProtection="1">
      <alignment wrapText="1"/>
    </xf>
    <xf numFmtId="3" fontId="29" fillId="0" borderId="0" xfId="197" applyNumberFormat="1" applyFont="1" applyFill="1" applyBorder="1"/>
    <xf numFmtId="3" fontId="49" fillId="0" borderId="0" xfId="197" applyNumberFormat="1" applyFont="1" applyFill="1" applyBorder="1"/>
    <xf numFmtId="3" fontId="46" fillId="0" borderId="0" xfId="205" applyNumberFormat="1" applyFont="1" applyFill="1" applyBorder="1" applyAlignment="1"/>
    <xf numFmtId="0" fontId="34" fillId="25" borderId="23" xfId="197" applyFont="1" applyFill="1" applyBorder="1" applyAlignment="1">
      <alignment horizontal="center" vertical="center" wrapText="1"/>
    </xf>
    <xf numFmtId="0" fontId="34" fillId="25" borderId="22" xfId="197" applyFont="1" applyFill="1" applyBorder="1" applyAlignment="1">
      <alignment horizontal="center" vertical="center" wrapText="1"/>
    </xf>
    <xf numFmtId="0" fontId="53" fillId="0" borderId="0" xfId="197" applyFont="1"/>
    <xf numFmtId="0" fontId="0" fillId="0" borderId="0" xfId="0" applyAlignment="1">
      <alignment horizontal="center"/>
    </xf>
    <xf numFmtId="10" fontId="47" fillId="0" borderId="10" xfId="197" applyNumberFormat="1" applyFont="1" applyFill="1" applyBorder="1" applyAlignment="1">
      <alignment horizontal="right" vertical="center"/>
    </xf>
    <xf numFmtId="10" fontId="55" fillId="0" borderId="10" xfId="197" applyNumberFormat="1" applyFont="1" applyBorder="1" applyAlignment="1">
      <alignment vertical="center" wrapText="1"/>
    </xf>
    <xf numFmtId="10" fontId="55" fillId="0" borderId="13" xfId="197" applyNumberFormat="1" applyFont="1" applyBorder="1" applyAlignment="1">
      <alignment vertical="center" wrapText="1"/>
    </xf>
    <xf numFmtId="10" fontId="55" fillId="0" borderId="10" xfId="197" applyNumberFormat="1" applyFont="1" applyBorder="1" applyAlignment="1">
      <alignment horizontal="right" vertical="center" wrapText="1"/>
    </xf>
    <xf numFmtId="10" fontId="55" fillId="0" borderId="13" xfId="197" applyNumberFormat="1" applyFont="1" applyBorder="1" applyAlignment="1">
      <alignment horizontal="right" vertical="center" wrapText="1"/>
    </xf>
    <xf numFmtId="0" fontId="48" fillId="24" borderId="11" xfId="197" applyFont="1" applyFill="1" applyBorder="1" applyAlignment="1">
      <alignment horizontal="right" vertical="center"/>
    </xf>
    <xf numFmtId="10" fontId="48" fillId="24" borderId="10" xfId="197" applyNumberFormat="1" applyFont="1" applyFill="1" applyBorder="1" applyAlignment="1">
      <alignment horizontal="right" vertical="center"/>
    </xf>
    <xf numFmtId="10" fontId="54" fillId="24" borderId="10" xfId="197" applyNumberFormat="1" applyFont="1" applyFill="1" applyBorder="1" applyAlignment="1">
      <alignment vertical="center" wrapText="1"/>
    </xf>
    <xf numFmtId="10" fontId="54" fillId="24" borderId="13" xfId="197" applyNumberFormat="1" applyFont="1" applyFill="1" applyBorder="1" applyAlignment="1">
      <alignment vertical="center" wrapText="1"/>
    </xf>
    <xf numFmtId="0" fontId="47" fillId="0" borderId="11" xfId="197" applyFont="1" applyBorder="1" applyAlignment="1">
      <alignment horizontal="right" vertical="center"/>
    </xf>
    <xf numFmtId="0" fontId="48" fillId="25" borderId="15" xfId="197" applyFont="1" applyFill="1" applyBorder="1" applyAlignment="1">
      <alignment horizontal="right" vertical="center"/>
    </xf>
    <xf numFmtId="9" fontId="48" fillId="25" borderId="12" xfId="197" applyNumberFormat="1" applyFont="1" applyFill="1" applyBorder="1" applyAlignment="1">
      <alignment horizontal="right" vertical="center"/>
    </xf>
    <xf numFmtId="10" fontId="54" fillId="25" borderId="12" xfId="197" applyNumberFormat="1" applyFont="1" applyFill="1" applyBorder="1" applyAlignment="1">
      <alignment vertical="center" wrapText="1"/>
    </xf>
    <xf numFmtId="10" fontId="54" fillId="25" borderId="14" xfId="197" applyNumberFormat="1" applyFont="1" applyFill="1" applyBorder="1" applyAlignment="1">
      <alignment vertical="center" wrapText="1"/>
    </xf>
    <xf numFmtId="0" fontId="56" fillId="0" borderId="0" xfId="197" applyFont="1" applyBorder="1" applyAlignment="1"/>
    <xf numFmtId="4" fontId="57" fillId="0" borderId="0" xfId="0" applyNumberFormat="1" applyFont="1" applyBorder="1"/>
    <xf numFmtId="4" fontId="58" fillId="0" borderId="0" xfId="197" applyNumberFormat="1" applyFont="1" applyBorder="1" applyAlignment="1"/>
    <xf numFmtId="0" fontId="60" fillId="0" borderId="0" xfId="197" applyFont="1" applyBorder="1"/>
    <xf numFmtId="0" fontId="59" fillId="0" borderId="0" xfId="197" applyFont="1" applyBorder="1"/>
    <xf numFmtId="1" fontId="60" fillId="0" borderId="0" xfId="197" applyNumberFormat="1" applyFont="1" applyBorder="1"/>
    <xf numFmtId="3" fontId="57" fillId="0" borderId="0" xfId="0" applyNumberFormat="1" applyFont="1" applyBorder="1"/>
    <xf numFmtId="4" fontId="59" fillId="0" borderId="0" xfId="197" applyNumberFormat="1" applyFont="1" applyBorder="1"/>
    <xf numFmtId="4" fontId="61" fillId="0" borderId="0" xfId="211" applyNumberFormat="1" applyFont="1" applyBorder="1" applyAlignment="1" applyProtection="1">
      <alignment horizontal="right"/>
      <protection locked="0"/>
    </xf>
    <xf numFmtId="4" fontId="61" fillId="0" borderId="0" xfId="211" applyNumberFormat="1" applyFont="1" applyBorder="1" applyAlignment="1" applyProtection="1">
      <alignment horizontal="right"/>
    </xf>
    <xf numFmtId="4" fontId="47" fillId="0" borderId="0" xfId="197" applyNumberFormat="1" applyFont="1" applyBorder="1"/>
    <xf numFmtId="4" fontId="62" fillId="0" borderId="0" xfId="0" applyNumberFormat="1" applyFont="1" applyBorder="1"/>
    <xf numFmtId="4" fontId="52" fillId="0" borderId="0" xfId="197" applyNumberFormat="1" applyFont="1" applyBorder="1"/>
    <xf numFmtId="0" fontId="52" fillId="0" borderId="0" xfId="197" applyFont="1" applyBorder="1"/>
    <xf numFmtId="0" fontId="57" fillId="0" borderId="0" xfId="0" applyFont="1" applyBorder="1"/>
    <xf numFmtId="0" fontId="64" fillId="0" borderId="0" xfId="197" applyFont="1" applyBorder="1"/>
    <xf numFmtId="0" fontId="62" fillId="0" borderId="0" xfId="0" applyFont="1" applyBorder="1"/>
    <xf numFmtId="3" fontId="48" fillId="24" borderId="10" xfId="197" applyNumberFormat="1" applyFont="1" applyFill="1" applyBorder="1" applyAlignment="1">
      <alignment horizontal="right" vertical="center"/>
    </xf>
    <xf numFmtId="3" fontId="47" fillId="0" borderId="10" xfId="197" applyNumberFormat="1" applyFont="1" applyFill="1" applyBorder="1" applyAlignment="1">
      <alignment horizontal="right" vertical="center"/>
    </xf>
    <xf numFmtId="49" fontId="47" fillId="0" borderId="11" xfId="197" applyNumberFormat="1" applyFont="1" applyBorder="1" applyAlignment="1">
      <alignment horizontal="center" vertical="center"/>
    </xf>
    <xf numFmtId="0" fontId="48" fillId="24" borderId="11" xfId="197" applyFont="1" applyFill="1" applyBorder="1" applyAlignment="1">
      <alignment horizontal="center" vertical="center"/>
    </xf>
    <xf numFmtId="0" fontId="47" fillId="0" borderId="11" xfId="197" applyFont="1" applyBorder="1" applyAlignment="1">
      <alignment horizontal="center" vertical="center"/>
    </xf>
    <xf numFmtId="0" fontId="37" fillId="0" borderId="11" xfId="197" applyFont="1" applyBorder="1" applyAlignment="1">
      <alignment horizontal="center" vertical="center"/>
    </xf>
    <xf numFmtId="0" fontId="34" fillId="24" borderId="11" xfId="197" applyFont="1" applyFill="1" applyBorder="1" applyAlignment="1">
      <alignment horizontal="center" vertical="center"/>
    </xf>
    <xf numFmtId="3" fontId="65" fillId="0" borderId="0" xfId="211" applyNumberFormat="1" applyFont="1" applyFill="1" applyBorder="1" applyAlignment="1" applyProtection="1">
      <alignment horizontal="right" vertical="center"/>
    </xf>
    <xf numFmtId="4" fontId="63" fillId="0" borderId="0" xfId="205" applyNumberFormat="1" applyFont="1" applyFill="1" applyBorder="1" applyAlignment="1"/>
    <xf numFmtId="4" fontId="52" fillId="0" borderId="0" xfId="197" applyNumberFormat="1" applyFont="1" applyFill="1" applyBorder="1"/>
    <xf numFmtId="3" fontId="48" fillId="25" borderId="12" xfId="197" applyNumberFormat="1" applyFont="1" applyFill="1" applyBorder="1" applyAlignment="1">
      <alignment horizontal="right" vertical="center"/>
    </xf>
    <xf numFmtId="3" fontId="47" fillId="0" borderId="10" xfId="205" applyNumberFormat="1" applyFont="1" applyBorder="1"/>
    <xf numFmtId="3" fontId="66" fillId="0" borderId="10" xfId="0" applyNumberFormat="1" applyFont="1" applyBorder="1" applyAlignment="1">
      <alignment vertical="center"/>
    </xf>
    <xf numFmtId="3" fontId="48" fillId="24" borderId="10" xfId="197" applyNumberFormat="1" applyFont="1" applyFill="1" applyBorder="1" applyAlignment="1">
      <alignment vertical="center" wrapText="1"/>
    </xf>
    <xf numFmtId="9" fontId="48" fillId="25" borderId="12" xfId="197" applyNumberFormat="1" applyFont="1" applyFill="1" applyBorder="1" applyAlignment="1">
      <alignment horizontal="right" vertical="center" wrapText="1"/>
    </xf>
    <xf numFmtId="0" fontId="44" fillId="0" borderId="0" xfId="197" applyFont="1" applyBorder="1" applyAlignment="1">
      <alignment vertical="center"/>
    </xf>
    <xf numFmtId="0" fontId="39" fillId="0" borderId="0" xfId="197" applyFont="1" applyBorder="1" applyAlignment="1">
      <alignment vertical="center" wrapText="1"/>
    </xf>
    <xf numFmtId="0" fontId="29" fillId="0" borderId="0" xfId="197" applyFont="1" applyAlignment="1">
      <alignment vertical="center"/>
    </xf>
    <xf numFmtId="3" fontId="47" fillId="0" borderId="10" xfId="0" applyNumberFormat="1" applyFont="1" applyBorder="1"/>
    <xf numFmtId="3" fontId="48" fillId="24" borderId="10" xfId="197" applyNumberFormat="1" applyFont="1" applyFill="1" applyBorder="1" applyAlignment="1">
      <alignment horizontal="right" vertical="center" wrapText="1"/>
    </xf>
    <xf numFmtId="9" fontId="48" fillId="25" borderId="12" xfId="197" applyNumberFormat="1" applyFont="1" applyFill="1" applyBorder="1" applyAlignment="1">
      <alignment vertical="center"/>
    </xf>
    <xf numFmtId="0" fontId="67" fillId="0" borderId="10" xfId="197" applyFont="1" applyBorder="1" applyAlignment="1">
      <alignment horizontal="left" vertical="center" wrapText="1"/>
    </xf>
    <xf numFmtId="0" fontId="37" fillId="0" borderId="10" xfId="197" applyFont="1" applyFill="1" applyBorder="1" applyAlignment="1">
      <alignment horizontal="left" vertical="center" wrapText="1"/>
    </xf>
    <xf numFmtId="0" fontId="30" fillId="0" borderId="19" xfId="197" applyFont="1" applyBorder="1" applyAlignment="1">
      <alignment horizontal="center"/>
    </xf>
    <xf numFmtId="0" fontId="30" fillId="0" borderId="20" xfId="197" applyFont="1" applyBorder="1" applyAlignment="1">
      <alignment horizontal="center"/>
    </xf>
    <xf numFmtId="0" fontId="30" fillId="0" borderId="21" xfId="197" applyFont="1" applyBorder="1" applyAlignment="1">
      <alignment horizontal="center"/>
    </xf>
    <xf numFmtId="0" fontId="34" fillId="25" borderId="17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54" fillId="25" borderId="17" xfId="197" applyFont="1" applyFill="1" applyBorder="1" applyAlignment="1">
      <alignment horizontal="center" vertical="center" wrapText="1"/>
    </xf>
    <xf numFmtId="0" fontId="55" fillId="25" borderId="10" xfId="197" applyFont="1" applyFill="1" applyBorder="1" applyAlignment="1">
      <alignment horizontal="center" vertical="center" wrapText="1"/>
    </xf>
    <xf numFmtId="0" fontId="54" fillId="25" borderId="18" xfId="197" applyFont="1" applyFill="1" applyBorder="1" applyAlignment="1">
      <alignment horizontal="center" vertical="center" wrapText="1"/>
    </xf>
    <xf numFmtId="0" fontId="55" fillId="25" borderId="13" xfId="197" applyFont="1" applyFill="1" applyBorder="1" applyAlignment="1">
      <alignment horizontal="center" vertical="center" wrapText="1"/>
    </xf>
    <xf numFmtId="0" fontId="48" fillId="25" borderId="16" xfId="197" applyFont="1" applyFill="1" applyBorder="1" applyAlignment="1">
      <alignment horizontal="center" vertical="center" wrapText="1"/>
    </xf>
    <xf numFmtId="0" fontId="48" fillId="25" borderId="11" xfId="197" applyFont="1" applyFill="1" applyBorder="1" applyAlignment="1">
      <alignment horizontal="center" vertical="center" wrapText="1"/>
    </xf>
    <xf numFmtId="0" fontId="34" fillId="25" borderId="10" xfId="197" applyFont="1" applyFill="1" applyBorder="1" applyAlignment="1">
      <alignment horizontal="center" vertical="center" wrapText="1"/>
    </xf>
    <xf numFmtId="0" fontId="35" fillId="25" borderId="17" xfId="197" applyFont="1" applyFill="1" applyBorder="1" applyAlignment="1">
      <alignment horizontal="center" vertical="center"/>
    </xf>
    <xf numFmtId="0" fontId="35" fillId="25" borderId="10" xfId="197" applyFont="1" applyFill="1" applyBorder="1" applyAlignment="1">
      <alignment horizontal="center" vertical="center"/>
    </xf>
    <xf numFmtId="0" fontId="36" fillId="25" borderId="27" xfId="197" applyFont="1" applyFill="1" applyBorder="1" applyAlignment="1">
      <alignment horizontal="center" vertical="center" wrapText="1"/>
    </xf>
    <xf numFmtId="0" fontId="36" fillId="25" borderId="28" xfId="197" applyFont="1" applyFill="1" applyBorder="1" applyAlignment="1">
      <alignment horizontal="center" vertical="center" wrapText="1"/>
    </xf>
    <xf numFmtId="0" fontId="52" fillId="0" borderId="19" xfId="197" applyFont="1" applyBorder="1" applyAlignment="1">
      <alignment horizontal="center"/>
    </xf>
    <xf numFmtId="0" fontId="52" fillId="0" borderId="20" xfId="197" applyFont="1" applyBorder="1" applyAlignment="1">
      <alignment horizontal="center"/>
    </xf>
    <xf numFmtId="0" fontId="52" fillId="0" borderId="24" xfId="197" applyFont="1" applyBorder="1" applyAlignment="1">
      <alignment horizontal="center"/>
    </xf>
    <xf numFmtId="0" fontId="36" fillId="25" borderId="25" xfId="197" applyFont="1" applyFill="1" applyBorder="1" applyAlignment="1">
      <alignment horizontal="center" vertical="center" wrapText="1"/>
    </xf>
    <xf numFmtId="0" fontId="36" fillId="25" borderId="26" xfId="197" applyFont="1" applyFill="1" applyBorder="1" applyAlignment="1">
      <alignment horizontal="center" vertical="center" wrapText="1"/>
    </xf>
    <xf numFmtId="0" fontId="36" fillId="25" borderId="17" xfId="197" applyFont="1" applyFill="1" applyBorder="1" applyAlignment="1">
      <alignment horizontal="center" vertical="center" wrapText="1"/>
    </xf>
    <xf numFmtId="0" fontId="38" fillId="25" borderId="10" xfId="197" applyFont="1" applyFill="1" applyBorder="1" applyAlignment="1">
      <alignment horizontal="center" vertical="center" wrapText="1"/>
    </xf>
    <xf numFmtId="0" fontId="36" fillId="25" borderId="18" xfId="197" applyFont="1" applyFill="1" applyBorder="1" applyAlignment="1">
      <alignment horizontal="center" vertical="center" wrapText="1"/>
    </xf>
    <xf numFmtId="0" fontId="38" fillId="25" borderId="13" xfId="197" applyFont="1" applyFill="1" applyBorder="1" applyAlignment="1">
      <alignment horizontal="center" vertical="center" wrapText="1"/>
    </xf>
    <xf numFmtId="0" fontId="34" fillId="25" borderId="16" xfId="197" applyFont="1" applyFill="1" applyBorder="1" applyAlignment="1">
      <alignment horizontal="center" vertical="center" wrapText="1"/>
    </xf>
    <xf numFmtId="0" fontId="34" fillId="25" borderId="11" xfId="197" applyFont="1" applyFill="1" applyBorder="1" applyAlignment="1">
      <alignment horizontal="center" vertical="center" wrapText="1"/>
    </xf>
  </cellXfs>
  <cellStyles count="22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64" xfId="221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2 2" xfId="224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3 6" xfId="222"/>
    <cellStyle name="Obično 4" xfId="209"/>
    <cellStyle name="Obično 4 2" xfId="225"/>
    <cellStyle name="Obično_12a Izvjestaji drustava za osiguranje" xfId="214"/>
    <cellStyle name="Output" xfId="200" builtinId="21" customBuiltin="1"/>
    <cellStyle name="Percent 2" xfId="223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7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2" t="s">
        <v>30</v>
      </c>
      <c r="C2" s="123"/>
      <c r="D2" s="123"/>
      <c r="E2" s="123"/>
      <c r="F2" s="123"/>
      <c r="G2" s="123"/>
      <c r="H2" s="123"/>
      <c r="I2" s="124"/>
    </row>
    <row r="3" spans="2:9" ht="16.5" thickBot="1" x14ac:dyDescent="0.3">
      <c r="B3" s="2"/>
      <c r="C3" s="3"/>
    </row>
    <row r="4" spans="2:9" x14ac:dyDescent="0.25">
      <c r="B4" s="131"/>
      <c r="C4" s="125" t="s">
        <v>2</v>
      </c>
      <c r="D4" s="134" t="s">
        <v>28</v>
      </c>
      <c r="E4" s="125" t="s">
        <v>3</v>
      </c>
      <c r="F4" s="134" t="s">
        <v>29</v>
      </c>
      <c r="G4" s="125" t="s">
        <v>3</v>
      </c>
      <c r="H4" s="127" t="s">
        <v>8</v>
      </c>
      <c r="I4" s="129" t="s">
        <v>33</v>
      </c>
    </row>
    <row r="5" spans="2:9" x14ac:dyDescent="0.25">
      <c r="B5" s="132"/>
      <c r="C5" s="133"/>
      <c r="D5" s="135"/>
      <c r="E5" s="126" t="s">
        <v>0</v>
      </c>
      <c r="F5" s="135"/>
      <c r="G5" s="126" t="s">
        <v>0</v>
      </c>
      <c r="H5" s="128"/>
      <c r="I5" s="130"/>
    </row>
    <row r="6" spans="2:9" x14ac:dyDescent="0.25">
      <c r="B6" s="101" t="s">
        <v>9</v>
      </c>
      <c r="C6" s="120" t="s">
        <v>41</v>
      </c>
      <c r="D6" s="100">
        <f>'FBiH '!D6+RS!D6</f>
        <v>7961114.3400000008</v>
      </c>
      <c r="E6" s="68">
        <f>D6/$D$29</f>
        <v>8.7730537206298073E-2</v>
      </c>
      <c r="F6" s="100">
        <f>'FBiH '!F6+RS!F6</f>
        <v>8561114.2369999997</v>
      </c>
      <c r="G6" s="68">
        <f t="shared" ref="G6:G23" si="0">F6/$F$29</f>
        <v>8.6429246164695175E-2</v>
      </c>
      <c r="H6" s="69">
        <f>(F6-D6)/D6</f>
        <v>7.536632076559259E-2</v>
      </c>
      <c r="I6" s="70">
        <f>(G6-E6)/E6</f>
        <v>-1.483281743212077E-2</v>
      </c>
    </row>
    <row r="7" spans="2:9" x14ac:dyDescent="0.25">
      <c r="B7" s="101" t="s">
        <v>10</v>
      </c>
      <c r="C7" s="21" t="s">
        <v>4</v>
      </c>
      <c r="D7" s="100">
        <f>'FBiH '!D7+RS!D7</f>
        <v>1022286.76</v>
      </c>
      <c r="E7" s="68">
        <f t="shared" ref="E7:E27" si="1">D7/$D$29</f>
        <v>1.126547902761134E-2</v>
      </c>
      <c r="F7" s="100">
        <f>'FBiH '!F7+RS!F7</f>
        <v>1251863.79</v>
      </c>
      <c r="G7" s="68">
        <f t="shared" si="0"/>
        <v>1.263826654747374E-2</v>
      </c>
      <c r="H7" s="69">
        <f t="shared" ref="H7:H26" si="2">(F7-D7)/D7</f>
        <v>0.2245720466926521</v>
      </c>
      <c r="I7" s="70">
        <f t="shared" ref="I7:I23" si="3">(G7-E7)/E7</f>
        <v>0.12185789139527403</v>
      </c>
    </row>
    <row r="8" spans="2:9" x14ac:dyDescent="0.25">
      <c r="B8" s="101" t="s">
        <v>11</v>
      </c>
      <c r="C8" s="121" t="s">
        <v>42</v>
      </c>
      <c r="D8" s="100">
        <f>'FBiH '!D8+RS!D8</f>
        <v>8307323.6100000003</v>
      </c>
      <c r="E8" s="68">
        <f t="shared" si="1"/>
        <v>9.1545722360754769E-2</v>
      </c>
      <c r="F8" s="100">
        <f>'FBiH '!F8+RS!F8</f>
        <v>8730178.6300000008</v>
      </c>
      <c r="G8" s="68">
        <f t="shared" si="0"/>
        <v>8.8136045961517209E-2</v>
      </c>
      <c r="H8" s="69">
        <f t="shared" si="2"/>
        <v>5.0901474391943237E-2</v>
      </c>
      <c r="I8" s="70">
        <f t="shared" si="3"/>
        <v>-3.7245611387510036E-2</v>
      </c>
    </row>
    <row r="9" spans="2:9" x14ac:dyDescent="0.25">
      <c r="B9" s="101" t="s">
        <v>12</v>
      </c>
      <c r="C9" s="121" t="s">
        <v>43</v>
      </c>
      <c r="D9" s="100">
        <f>'FBiH '!D9+RS!D9</f>
        <v>0</v>
      </c>
      <c r="E9" s="68">
        <f t="shared" si="1"/>
        <v>0</v>
      </c>
      <c r="F9" s="100">
        <f>'FBiH '!F9+RS!F9</f>
        <v>0</v>
      </c>
      <c r="G9" s="68">
        <f t="shared" si="0"/>
        <v>0</v>
      </c>
      <c r="H9" s="71" t="s">
        <v>1</v>
      </c>
      <c r="I9" s="72" t="s">
        <v>1</v>
      </c>
    </row>
    <row r="10" spans="2:9" x14ac:dyDescent="0.25">
      <c r="B10" s="101" t="s">
        <v>13</v>
      </c>
      <c r="C10" s="121" t="s">
        <v>44</v>
      </c>
      <c r="D10" s="100">
        <f>'FBiH '!D10+RS!D10</f>
        <v>0</v>
      </c>
      <c r="E10" s="68">
        <f t="shared" si="1"/>
        <v>0</v>
      </c>
      <c r="F10" s="100">
        <f>'FBiH '!F10+RS!F10</f>
        <v>0</v>
      </c>
      <c r="G10" s="68">
        <f t="shared" si="0"/>
        <v>0</v>
      </c>
      <c r="H10" s="71" t="s">
        <v>1</v>
      </c>
      <c r="I10" s="72" t="s">
        <v>1</v>
      </c>
    </row>
    <row r="11" spans="2:9" x14ac:dyDescent="0.25">
      <c r="B11" s="101" t="s">
        <v>14</v>
      </c>
      <c r="C11" s="121" t="s">
        <v>45</v>
      </c>
      <c r="D11" s="100">
        <f>'FBiH '!D11+RS!D11</f>
        <v>0</v>
      </c>
      <c r="E11" s="68">
        <f t="shared" si="1"/>
        <v>0</v>
      </c>
      <c r="F11" s="100">
        <f>'FBiH '!F11+RS!F11</f>
        <v>0</v>
      </c>
      <c r="G11" s="68">
        <f t="shared" si="0"/>
        <v>0</v>
      </c>
      <c r="H11" s="71" t="s">
        <v>1</v>
      </c>
      <c r="I11" s="72" t="s">
        <v>1</v>
      </c>
    </row>
    <row r="12" spans="2:9" x14ac:dyDescent="0.25">
      <c r="B12" s="101" t="s">
        <v>15</v>
      </c>
      <c r="C12" s="121" t="s">
        <v>36</v>
      </c>
      <c r="D12" s="100">
        <f>'FBiH '!D12+RS!D12</f>
        <v>1436808.8100000005</v>
      </c>
      <c r="E12" s="68">
        <f t="shared" si="1"/>
        <v>1.5833462927507948E-2</v>
      </c>
      <c r="F12" s="100">
        <f>'FBiH '!F12+RS!F12</f>
        <v>1485537.1798999999</v>
      </c>
      <c r="G12" s="68">
        <f t="shared" si="0"/>
        <v>1.499733037710009E-2</v>
      </c>
      <c r="H12" s="69">
        <f t="shared" si="2"/>
        <v>3.3914303392947133E-2</v>
      </c>
      <c r="I12" s="70">
        <f t="shared" si="3"/>
        <v>-5.2807939377255239E-2</v>
      </c>
    </row>
    <row r="13" spans="2:9" x14ac:dyDescent="0.25">
      <c r="B13" s="101" t="s">
        <v>16</v>
      </c>
      <c r="C13" s="121" t="s">
        <v>27</v>
      </c>
      <c r="D13" s="100">
        <f>'FBiH '!D13+RS!D13</f>
        <v>5527401.96</v>
      </c>
      <c r="E13" s="68">
        <f t="shared" si="1"/>
        <v>6.0911314998893087E-2</v>
      </c>
      <c r="F13" s="100">
        <f>'FBiH '!F13+RS!F13</f>
        <v>7126901.919999999</v>
      </c>
      <c r="G13" s="68">
        <f t="shared" si="0"/>
        <v>7.1950069042784878E-2</v>
      </c>
      <c r="H13" s="69">
        <f t="shared" si="2"/>
        <v>0.28937645055942324</v>
      </c>
      <c r="I13" s="70">
        <f t="shared" si="3"/>
        <v>0.18122665787288278</v>
      </c>
    </row>
    <row r="14" spans="2:9" x14ac:dyDescent="0.25">
      <c r="B14" s="101" t="s">
        <v>17</v>
      </c>
      <c r="C14" s="121" t="s">
        <v>46</v>
      </c>
      <c r="D14" s="100">
        <f>'FBiH '!D14+RS!D14</f>
        <v>6041599.4600000009</v>
      </c>
      <c r="E14" s="68">
        <f t="shared" si="1"/>
        <v>6.6577710553404806E-2</v>
      </c>
      <c r="F14" s="100">
        <f>'FBiH '!F14+RS!F14</f>
        <v>5961746.9100000001</v>
      </c>
      <c r="G14" s="68">
        <f t="shared" si="0"/>
        <v>6.0187176223986748E-2</v>
      </c>
      <c r="H14" s="69">
        <f t="shared" si="2"/>
        <v>-1.3217120818532505E-2</v>
      </c>
      <c r="I14" s="70">
        <f t="shared" si="3"/>
        <v>-9.5986093187928709E-2</v>
      </c>
    </row>
    <row r="15" spans="2:9" x14ac:dyDescent="0.25">
      <c r="B15" s="101" t="s">
        <v>18</v>
      </c>
      <c r="C15" s="121" t="s">
        <v>47</v>
      </c>
      <c r="D15" s="100">
        <f>'FBiH '!D15+RS!D15</f>
        <v>39958590.100000001</v>
      </c>
      <c r="E15" s="68">
        <f t="shared" si="1"/>
        <v>0.4403389306777955</v>
      </c>
      <c r="F15" s="100">
        <f>'FBiH '!F15+RS!F15</f>
        <v>42645481.493730001</v>
      </c>
      <c r="G15" s="68">
        <f t="shared" si="0"/>
        <v>0.43053003567034903</v>
      </c>
      <c r="H15" s="69">
        <f t="shared" si="2"/>
        <v>6.7241896848858021E-2</v>
      </c>
      <c r="I15" s="70">
        <f t="shared" si="3"/>
        <v>-2.2275784229089275E-2</v>
      </c>
    </row>
    <row r="16" spans="2:9" x14ac:dyDescent="0.25">
      <c r="B16" s="101" t="s">
        <v>19</v>
      </c>
      <c r="C16" s="121" t="s">
        <v>48</v>
      </c>
      <c r="D16" s="100">
        <f>'FBiH '!D16+RS!D16</f>
        <v>26135.919999999998</v>
      </c>
      <c r="E16" s="68">
        <f t="shared" si="1"/>
        <v>2.8801474316983991E-4</v>
      </c>
      <c r="F16" s="100">
        <f>'FBiH '!F16+RS!F16</f>
        <v>11025.6</v>
      </c>
      <c r="G16" s="68">
        <f t="shared" si="0"/>
        <v>1.1130961112456689E-4</v>
      </c>
      <c r="H16" s="69">
        <f t="shared" si="2"/>
        <v>-0.57814379597121501</v>
      </c>
      <c r="I16" s="70">
        <f t="shared" si="3"/>
        <v>-0.61352807880765836</v>
      </c>
    </row>
    <row r="17" spans="2:9" x14ac:dyDescent="0.25">
      <c r="B17" s="101" t="s">
        <v>20</v>
      </c>
      <c r="C17" s="121" t="s">
        <v>49</v>
      </c>
      <c r="D17" s="100">
        <f>'FBiH '!D17+RS!D17</f>
        <v>1180</v>
      </c>
      <c r="E17" s="68">
        <f t="shared" si="1"/>
        <v>1.300346025471501E-5</v>
      </c>
      <c r="F17" s="100">
        <f>'FBiH '!F17+RS!F17</f>
        <v>1023</v>
      </c>
      <c r="G17" s="68">
        <f t="shared" si="0"/>
        <v>1.0327758324302706E-5</v>
      </c>
      <c r="H17" s="69">
        <f t="shared" si="2"/>
        <v>-0.13305084745762713</v>
      </c>
      <c r="I17" s="70">
        <f t="shared" si="3"/>
        <v>-0.20576845531881435</v>
      </c>
    </row>
    <row r="18" spans="2:9" x14ac:dyDescent="0.25">
      <c r="B18" s="101" t="s">
        <v>21</v>
      </c>
      <c r="C18" s="121" t="s">
        <v>50</v>
      </c>
      <c r="D18" s="100">
        <f>'FBiH '!D18+RS!D18</f>
        <v>1318305.51</v>
      </c>
      <c r="E18" s="68">
        <f t="shared" si="1"/>
        <v>1.4527570595641357E-2</v>
      </c>
      <c r="F18" s="100">
        <f>'FBiH '!F18+RS!F18</f>
        <v>1472792.26</v>
      </c>
      <c r="G18" s="68">
        <f t="shared" si="0"/>
        <v>1.4868663268019156E-2</v>
      </c>
      <c r="H18" s="69">
        <f t="shared" si="2"/>
        <v>0.11718584867327149</v>
      </c>
      <c r="I18" s="70">
        <f t="shared" si="3"/>
        <v>2.347898914909663E-2</v>
      </c>
    </row>
    <row r="19" spans="2:9" x14ac:dyDescent="0.25">
      <c r="B19" s="101" t="s">
        <v>22</v>
      </c>
      <c r="C19" s="121" t="s">
        <v>5</v>
      </c>
      <c r="D19" s="100">
        <f>'FBiH '!D19+RS!D19</f>
        <v>54217.639999999898</v>
      </c>
      <c r="E19" s="68">
        <f t="shared" si="1"/>
        <v>5.9747197190207241E-4</v>
      </c>
      <c r="F19" s="100">
        <f>'FBiH '!F19+RS!F19</f>
        <v>1316983.1599999997</v>
      </c>
      <c r="G19" s="68">
        <f t="shared" si="0"/>
        <v>1.3295683082753158E-2</v>
      </c>
      <c r="H19" s="69">
        <f t="shared" si="2"/>
        <v>23.290676613736824</v>
      </c>
      <c r="I19" s="70">
        <f t="shared" si="3"/>
        <v>21.253233135649687</v>
      </c>
    </row>
    <row r="20" spans="2:9" x14ac:dyDescent="0.25">
      <c r="B20" s="101" t="s">
        <v>23</v>
      </c>
      <c r="C20" s="121" t="s">
        <v>51</v>
      </c>
      <c r="D20" s="100">
        <f>'FBiH '!D20+RS!D20</f>
        <v>79273.81</v>
      </c>
      <c r="E20" s="68">
        <f t="shared" si="1"/>
        <v>8.7358799794477054E-4</v>
      </c>
      <c r="F20" s="100">
        <f>'FBiH '!F20+RS!F20</f>
        <v>97935.060000000012</v>
      </c>
      <c r="G20" s="68">
        <f t="shared" si="0"/>
        <v>9.8870931686811849E-4</v>
      </c>
      <c r="H20" s="69">
        <f t="shared" si="2"/>
        <v>0.23540246141821636</v>
      </c>
      <c r="I20" s="70">
        <f t="shared" si="3"/>
        <v>0.13177987700630714</v>
      </c>
    </row>
    <row r="21" spans="2:9" x14ac:dyDescent="0.25">
      <c r="B21" s="101" t="s">
        <v>24</v>
      </c>
      <c r="C21" s="121" t="s">
        <v>37</v>
      </c>
      <c r="D21" s="100">
        <f>'FBiH '!D21+RS!D21</f>
        <v>173701.51</v>
      </c>
      <c r="E21" s="68">
        <f t="shared" si="1"/>
        <v>1.9141700690415101E-3</v>
      </c>
      <c r="F21" s="100">
        <f>'FBiH '!F21+RS!F21</f>
        <v>371390.31</v>
      </c>
      <c r="G21" s="68">
        <f t="shared" si="0"/>
        <v>3.7493933193234242E-3</v>
      </c>
      <c r="H21" s="69">
        <f t="shared" si="2"/>
        <v>1.1380948847249512</v>
      </c>
      <c r="I21" s="70">
        <f t="shared" si="3"/>
        <v>0.95875663294686908</v>
      </c>
    </row>
    <row r="22" spans="2:9" x14ac:dyDescent="0.25">
      <c r="B22" s="101" t="s">
        <v>25</v>
      </c>
      <c r="C22" s="121" t="s">
        <v>52</v>
      </c>
      <c r="D22" s="100">
        <f>'FBiH '!D22+RS!D22</f>
        <v>352</v>
      </c>
      <c r="E22" s="68">
        <f t="shared" si="1"/>
        <v>3.8789983132709182E-6</v>
      </c>
      <c r="F22" s="100">
        <f>'FBiH '!F22+RS!F22</f>
        <v>408</v>
      </c>
      <c r="G22" s="68">
        <f t="shared" si="0"/>
        <v>4.1189886571999062E-6</v>
      </c>
      <c r="H22" s="69">
        <f t="shared" si="2"/>
        <v>0.15909090909090909</v>
      </c>
      <c r="I22" s="70">
        <f t="shared" si="3"/>
        <v>6.1869153979244487E-2</v>
      </c>
    </row>
    <row r="23" spans="2:9" x14ac:dyDescent="0.25">
      <c r="B23" s="101" t="s">
        <v>26</v>
      </c>
      <c r="C23" s="121" t="s">
        <v>53</v>
      </c>
      <c r="D23" s="100">
        <f>'FBiH '!D23+RS!D23</f>
        <v>4984.67</v>
      </c>
      <c r="E23" s="68">
        <f t="shared" si="1"/>
        <v>5.493047307446633E-5</v>
      </c>
      <c r="F23" s="100">
        <f>'FBiH '!F23+RS!F23</f>
        <v>58624.72</v>
      </c>
      <c r="G23" s="68">
        <f t="shared" si="0"/>
        <v>5.9184940370470712E-4</v>
      </c>
      <c r="H23" s="69">
        <f t="shared" si="2"/>
        <v>10.761003235921335</v>
      </c>
      <c r="I23" s="70">
        <f t="shared" si="3"/>
        <v>9.7745185973979911</v>
      </c>
    </row>
    <row r="24" spans="2:9" s="3" customFormat="1" x14ac:dyDescent="0.25">
      <c r="B24" s="102"/>
      <c r="C24" s="25" t="s">
        <v>38</v>
      </c>
      <c r="D24" s="99">
        <f>SUM(D6:D23)</f>
        <v>71913276.100000024</v>
      </c>
      <c r="E24" s="74">
        <f>SUM(E6:E23)</f>
        <v>0.79247578606160751</v>
      </c>
      <c r="F24" s="99">
        <f>SUM(F6:F23)</f>
        <v>79093006.270629987</v>
      </c>
      <c r="G24" s="74">
        <f>SUM(G6:G23)</f>
        <v>0.79848822473668157</v>
      </c>
      <c r="H24" s="75">
        <f t="shared" ref="H24:I29" si="4">(F24-D24)/D24</f>
        <v>9.9838730203948539E-2</v>
      </c>
      <c r="I24" s="76">
        <f t="shared" si="4"/>
        <v>7.5869052163149006E-3</v>
      </c>
    </row>
    <row r="25" spans="2:9" ht="15.75" customHeight="1" x14ac:dyDescent="0.25">
      <c r="B25" s="103">
        <v>19</v>
      </c>
      <c r="C25" s="21" t="s">
        <v>6</v>
      </c>
      <c r="D25" s="100">
        <f>'FBiH '!D25+RS!D25</f>
        <v>17457702.32</v>
      </c>
      <c r="E25" s="68">
        <f t="shared" si="1"/>
        <v>0.19238181208200511</v>
      </c>
      <c r="F25" s="100">
        <f>'FBiH '!F25+RS!F25</f>
        <v>18514522.780005332</v>
      </c>
      <c r="G25" s="68">
        <f>F25/$F$29</f>
        <v>0.18691448363801777</v>
      </c>
      <c r="H25" s="69">
        <f t="shared" si="2"/>
        <v>6.0536056843781251E-2</v>
      </c>
      <c r="I25" s="70">
        <f t="shared" si="4"/>
        <v>-2.8419154517875238E-2</v>
      </c>
    </row>
    <row r="26" spans="2:9" x14ac:dyDescent="0.25">
      <c r="B26" s="77"/>
      <c r="C26" s="21" t="s">
        <v>54</v>
      </c>
      <c r="D26" s="100">
        <f>'FBiH '!D26+RS!D26</f>
        <v>1345389.7799999998</v>
      </c>
      <c r="E26" s="68">
        <f t="shared" si="1"/>
        <v>1.4826036043499803E-2</v>
      </c>
      <c r="F26" s="100">
        <f>'FBiH '!F26+RS!F26</f>
        <v>1411125.2549946858</v>
      </c>
      <c r="G26" s="68">
        <f>F26/$F$29</f>
        <v>1.4246100292184894E-2</v>
      </c>
      <c r="H26" s="69">
        <f t="shared" si="2"/>
        <v>4.8859799570267266E-2</v>
      </c>
      <c r="I26" s="70">
        <f>(G26-E26)/E26</f>
        <v>-3.9116035440179012E-2</v>
      </c>
    </row>
    <row r="27" spans="2:9" x14ac:dyDescent="0.25">
      <c r="B27" s="77"/>
      <c r="C27" s="21" t="s">
        <v>7</v>
      </c>
      <c r="D27" s="100">
        <f>'FBiH '!D27+RS!D27</f>
        <v>28708.639999999999</v>
      </c>
      <c r="E27" s="68">
        <f t="shared" si="1"/>
        <v>3.163658128872216E-4</v>
      </c>
      <c r="F27" s="100">
        <f>'FBiH '!F27+RS!F27</f>
        <v>34786.71</v>
      </c>
      <c r="G27" s="68">
        <f>F27/$F$29</f>
        <v>3.5119133311593766E-4</v>
      </c>
      <c r="H27" s="69">
        <f t="shared" ref="H27" si="5">(F27-D27)/D27</f>
        <v>0.2117157064911469</v>
      </c>
      <c r="I27" s="70">
        <f>(G27-E27)/E27</f>
        <v>0.11007991006010087</v>
      </c>
    </row>
    <row r="28" spans="2:9" s="3" customFormat="1" x14ac:dyDescent="0.25">
      <c r="B28" s="73"/>
      <c r="C28" s="25" t="s">
        <v>39</v>
      </c>
      <c r="D28" s="99">
        <f>SUM(D25:D27)</f>
        <v>18831800.740000002</v>
      </c>
      <c r="E28" s="74">
        <f>SUM(E25:E26)</f>
        <v>0.20720784812550491</v>
      </c>
      <c r="F28" s="99">
        <f>SUM(F25:F27)</f>
        <v>19960434.74500002</v>
      </c>
      <c r="G28" s="74">
        <f>SUM(G25:G26)</f>
        <v>0.20116058393020267</v>
      </c>
      <c r="H28" s="75">
        <f t="shared" si="4"/>
        <v>5.9932346384842718E-2</v>
      </c>
      <c r="I28" s="76">
        <f t="shared" si="4"/>
        <v>-2.9184532584110624E-2</v>
      </c>
    </row>
    <row r="29" spans="2:9" s="3" customFormat="1" ht="16.5" thickBot="1" x14ac:dyDescent="0.3">
      <c r="B29" s="78"/>
      <c r="C29" s="32" t="s">
        <v>40</v>
      </c>
      <c r="D29" s="109">
        <f>D24+D28</f>
        <v>90745076.840000033</v>
      </c>
      <c r="E29" s="79">
        <f>E24+E28</f>
        <v>0.99968363418711248</v>
      </c>
      <c r="F29" s="109">
        <f>F24+F28</f>
        <v>99053441.015630007</v>
      </c>
      <c r="G29" s="79">
        <f>G24+G28</f>
        <v>0.99964880866688421</v>
      </c>
      <c r="H29" s="80">
        <f>(F29-D29)/D29</f>
        <v>9.1557189270764741E-2</v>
      </c>
      <c r="I29" s="81">
        <f t="shared" si="4"/>
        <v>-3.4836541318978029E-5</v>
      </c>
    </row>
    <row r="30" spans="2:9" x14ac:dyDescent="0.25">
      <c r="B30" s="4"/>
      <c r="C30" s="5"/>
      <c r="D30" s="6"/>
      <c r="E30" s="7"/>
      <c r="F30" s="8"/>
      <c r="G30" s="4"/>
    </row>
    <row r="31" spans="2:9" ht="15.75" customHeight="1" x14ac:dyDescent="0.25">
      <c r="B31" s="114" t="s">
        <v>34</v>
      </c>
      <c r="C31" s="115"/>
      <c r="D31" s="7"/>
      <c r="E31" s="7"/>
      <c r="F31" s="7"/>
      <c r="G31" s="4"/>
    </row>
    <row r="32" spans="2:9" ht="15.75" customHeight="1" x14ac:dyDescent="0.25">
      <c r="B32" s="116"/>
      <c r="C32" s="116"/>
      <c r="F32" s="7"/>
    </row>
    <row r="33" spans="2:6" ht="15.75" customHeight="1" x14ac:dyDescent="0.25">
      <c r="B33" s="114" t="s">
        <v>35</v>
      </c>
      <c r="C33" s="116"/>
      <c r="F33" s="9"/>
    </row>
    <row r="34" spans="2:6" ht="15.75" customHeight="1" x14ac:dyDescent="0.25"/>
    <row r="35" spans="2:6" ht="15.75" customHeight="1" x14ac:dyDescent="0.25"/>
    <row r="36" spans="2:6" ht="15.75" customHeight="1" x14ac:dyDescent="0.25"/>
    <row r="37" spans="2:6" ht="15.75" customHeight="1" x14ac:dyDescent="0.25"/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28.02.2017.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  <col min="11" max="11" width="12.7109375" bestFit="1" customWidth="1"/>
    <col min="12" max="12" width="9.28515625" bestFit="1" customWidth="1"/>
    <col min="13" max="13" width="10.140625" bestFit="1" customWidth="1"/>
    <col min="14" max="15" width="12.7109375" bestFit="1" customWidth="1"/>
    <col min="16" max="16" width="9.28515625" bestFit="1" customWidth="1"/>
    <col min="17" max="17" width="12.28515625" bestFit="1" customWidth="1"/>
    <col min="18" max="18" width="14.28515625" bestFit="1" customWidth="1"/>
    <col min="19" max="19" width="13.140625" bestFit="1" customWidth="1"/>
    <col min="21" max="21" width="12.7109375" bestFit="1" customWidth="1"/>
    <col min="22" max="22" width="9.28515625" bestFit="1" customWidth="1"/>
    <col min="23" max="23" width="10.140625" bestFit="1" customWidth="1"/>
    <col min="24" max="24" width="12.7109375" bestFit="1" customWidth="1"/>
    <col min="25" max="25" width="11.7109375" bestFit="1" customWidth="1"/>
    <col min="26" max="27" width="9.28515625" bestFit="1" customWidth="1"/>
    <col min="28" max="28" width="11.7109375" bestFit="1" customWidth="1"/>
    <col min="29" max="29" width="12.28515625" bestFit="1" customWidth="1"/>
  </cols>
  <sheetData>
    <row r="1" spans="2:29" ht="15.75" customHeight="1" x14ac:dyDescent="0.2"/>
    <row r="2" spans="2:29" ht="15.75" x14ac:dyDescent="0.25">
      <c r="B2" s="138" t="s">
        <v>31</v>
      </c>
      <c r="C2" s="139"/>
      <c r="D2" s="139"/>
      <c r="E2" s="139"/>
      <c r="F2" s="139"/>
      <c r="G2" s="139"/>
      <c r="H2" s="139"/>
      <c r="I2" s="140"/>
    </row>
    <row r="3" spans="2:29" ht="16.5" thickBot="1" x14ac:dyDescent="0.3">
      <c r="B3" s="67"/>
      <c r="C3" s="3"/>
    </row>
    <row r="4" spans="2:29" ht="15.75" customHeight="1" x14ac:dyDescent="0.25">
      <c r="B4" s="64"/>
      <c r="C4" s="125" t="s">
        <v>2</v>
      </c>
      <c r="D4" s="134" t="s">
        <v>28</v>
      </c>
      <c r="E4" s="125" t="s">
        <v>3</v>
      </c>
      <c r="F4" s="134" t="s">
        <v>29</v>
      </c>
      <c r="G4" s="125" t="s">
        <v>3</v>
      </c>
      <c r="H4" s="141" t="s">
        <v>8</v>
      </c>
      <c r="I4" s="136" t="s">
        <v>33</v>
      </c>
      <c r="K4" s="42"/>
    </row>
    <row r="5" spans="2:29" ht="15.75" customHeight="1" x14ac:dyDescent="0.25">
      <c r="B5" s="65"/>
      <c r="C5" s="133"/>
      <c r="D5" s="135"/>
      <c r="E5" s="126" t="s">
        <v>0</v>
      </c>
      <c r="F5" s="135"/>
      <c r="G5" s="126" t="s">
        <v>0</v>
      </c>
      <c r="H5" s="142"/>
      <c r="I5" s="137"/>
      <c r="K5" s="42"/>
    </row>
    <row r="6" spans="2:29" ht="15.75" customHeight="1" x14ac:dyDescent="0.25">
      <c r="B6" s="104" t="s">
        <v>9</v>
      </c>
      <c r="C6" s="120" t="s">
        <v>41</v>
      </c>
      <c r="D6" s="110">
        <v>6238400.2300000004</v>
      </c>
      <c r="E6" s="50">
        <f>D6/$D$29</f>
        <v>9.6152111681936214E-2</v>
      </c>
      <c r="F6" s="110">
        <v>6603103.4170000004</v>
      </c>
      <c r="G6" s="43">
        <f>F6/$F$29</f>
        <v>9.5005220854182074E-2</v>
      </c>
      <c r="H6" s="19">
        <f>(F6-D6)/D6</f>
        <v>5.8461011405803932E-2</v>
      </c>
      <c r="I6" s="20">
        <f>(G6-E6)/E6</f>
        <v>-1.1927879769796083E-2</v>
      </c>
      <c r="J6" s="66"/>
      <c r="K6" s="106"/>
      <c r="L6" s="106"/>
      <c r="M6" s="90"/>
      <c r="N6" s="91"/>
      <c r="O6" s="90"/>
      <c r="P6" s="90"/>
      <c r="Q6" s="90"/>
      <c r="R6" s="91"/>
      <c r="S6" s="92"/>
      <c r="T6" s="86"/>
      <c r="U6" s="90"/>
      <c r="V6" s="90"/>
      <c r="W6" s="90"/>
      <c r="X6" s="91"/>
      <c r="Y6" s="90"/>
      <c r="Z6" s="90"/>
      <c r="AA6" s="90"/>
      <c r="AB6" s="91"/>
      <c r="AC6" s="93"/>
    </row>
    <row r="7" spans="2:29" ht="15.75" customHeight="1" x14ac:dyDescent="0.25">
      <c r="B7" s="104" t="s">
        <v>10</v>
      </c>
      <c r="C7" s="21" t="s">
        <v>4</v>
      </c>
      <c r="D7" s="110">
        <v>833335.07000000007</v>
      </c>
      <c r="E7" s="50">
        <f t="shared" ref="E7:E23" si="0">D7/$D$29</f>
        <v>1.2844146538368881E-2</v>
      </c>
      <c r="F7" s="110">
        <v>1039003.5</v>
      </c>
      <c r="G7" s="43">
        <f t="shared" ref="G7:G23" si="1">F7/$F$29</f>
        <v>1.494914599272104E-2</v>
      </c>
      <c r="H7" s="19">
        <f t="shared" ref="H7:H23" si="2">(F7-D7)/D7</f>
        <v>0.24680160166546203</v>
      </c>
      <c r="I7" s="20">
        <f t="shared" ref="I7:I23" si="3">(G7-E7)/E7</f>
        <v>0.16388784167667075</v>
      </c>
      <c r="J7" s="66"/>
      <c r="K7" s="106"/>
      <c r="L7" s="106"/>
      <c r="M7" s="90"/>
      <c r="N7" s="91"/>
      <c r="O7" s="90"/>
      <c r="P7" s="90"/>
      <c r="Q7" s="90"/>
      <c r="R7" s="91"/>
      <c r="S7" s="92"/>
      <c r="T7" s="86"/>
      <c r="U7" s="90"/>
      <c r="V7" s="90"/>
      <c r="W7" s="90"/>
      <c r="X7" s="91"/>
      <c r="Y7" s="90"/>
      <c r="Z7" s="90"/>
      <c r="AA7" s="90"/>
      <c r="AB7" s="91"/>
      <c r="AC7" s="93"/>
    </row>
    <row r="8" spans="2:29" ht="15.75" customHeight="1" x14ac:dyDescent="0.25">
      <c r="B8" s="104" t="s">
        <v>11</v>
      </c>
      <c r="C8" s="121" t="s">
        <v>42</v>
      </c>
      <c r="D8" s="110">
        <v>6860926.4199999999</v>
      </c>
      <c r="E8" s="50">
        <f t="shared" si="0"/>
        <v>0.10574707281603617</v>
      </c>
      <c r="F8" s="110">
        <v>7064006.9300000006</v>
      </c>
      <c r="G8" s="43">
        <f t="shared" si="1"/>
        <v>0.10163668446753371</v>
      </c>
      <c r="H8" s="19">
        <f t="shared" si="2"/>
        <v>2.9599575562858273E-2</v>
      </c>
      <c r="I8" s="20">
        <f t="shared" si="3"/>
        <v>-3.886999648352564E-2</v>
      </c>
      <c r="J8" s="66"/>
      <c r="K8" s="106"/>
      <c r="L8" s="106"/>
      <c r="M8" s="90"/>
      <c r="N8" s="91"/>
      <c r="O8" s="90"/>
      <c r="P8" s="90"/>
      <c r="Q8" s="90"/>
      <c r="R8" s="91"/>
      <c r="S8" s="92"/>
      <c r="T8" s="86"/>
      <c r="U8" s="90"/>
      <c r="V8" s="90"/>
      <c r="W8" s="90"/>
      <c r="X8" s="91"/>
      <c r="Y8" s="90"/>
      <c r="Z8" s="90"/>
      <c r="AA8" s="90"/>
      <c r="AB8" s="91"/>
      <c r="AC8" s="93"/>
    </row>
    <row r="9" spans="2:29" ht="15.75" customHeight="1" x14ac:dyDescent="0.25">
      <c r="B9" s="104" t="s">
        <v>12</v>
      </c>
      <c r="C9" s="121" t="s">
        <v>43</v>
      </c>
      <c r="D9" s="110">
        <v>0</v>
      </c>
      <c r="E9" s="50">
        <f t="shared" si="0"/>
        <v>0</v>
      </c>
      <c r="F9" s="110">
        <v>0</v>
      </c>
      <c r="G9" s="43">
        <f t="shared" si="1"/>
        <v>0</v>
      </c>
      <c r="H9" s="22" t="s">
        <v>1</v>
      </c>
      <c r="I9" s="23" t="s">
        <v>1</v>
      </c>
      <c r="J9" s="66"/>
      <c r="K9" s="106"/>
      <c r="L9" s="106"/>
      <c r="M9" s="90"/>
      <c r="N9" s="91"/>
      <c r="O9" s="90"/>
      <c r="P9" s="90"/>
      <c r="Q9" s="90"/>
      <c r="R9" s="91"/>
      <c r="S9" s="92"/>
      <c r="T9" s="86"/>
      <c r="U9" s="90"/>
      <c r="V9" s="90"/>
      <c r="W9" s="90"/>
      <c r="X9" s="91"/>
      <c r="Y9" s="90"/>
      <c r="Z9" s="90"/>
      <c r="AA9" s="90"/>
      <c r="AB9" s="91"/>
      <c r="AC9" s="93"/>
    </row>
    <row r="10" spans="2:29" ht="15.75" customHeight="1" x14ac:dyDescent="0.25">
      <c r="B10" s="104" t="s">
        <v>13</v>
      </c>
      <c r="C10" s="121" t="s">
        <v>44</v>
      </c>
      <c r="D10" s="110">
        <v>0</v>
      </c>
      <c r="E10" s="50">
        <f t="shared" si="0"/>
        <v>0</v>
      </c>
      <c r="F10" s="110">
        <v>0</v>
      </c>
      <c r="G10" s="43">
        <f t="shared" si="1"/>
        <v>0</v>
      </c>
      <c r="H10" s="22" t="s">
        <v>1</v>
      </c>
      <c r="I10" s="23" t="s">
        <v>1</v>
      </c>
      <c r="J10" s="66"/>
      <c r="K10" s="106"/>
      <c r="L10" s="106"/>
      <c r="M10" s="90"/>
      <c r="N10" s="91"/>
      <c r="O10" s="90"/>
      <c r="P10" s="90"/>
      <c r="Q10" s="90"/>
      <c r="R10" s="91"/>
      <c r="S10" s="92"/>
      <c r="T10" s="86"/>
      <c r="U10" s="90"/>
      <c r="V10" s="90"/>
      <c r="W10" s="90"/>
      <c r="X10" s="91"/>
      <c r="Y10" s="90"/>
      <c r="Z10" s="90"/>
      <c r="AA10" s="90"/>
      <c r="AB10" s="91"/>
      <c r="AC10" s="93"/>
    </row>
    <row r="11" spans="2:29" ht="15.75" customHeight="1" x14ac:dyDescent="0.25">
      <c r="B11" s="104" t="s">
        <v>14</v>
      </c>
      <c r="C11" s="121" t="s">
        <v>45</v>
      </c>
      <c r="D11" s="110">
        <v>0</v>
      </c>
      <c r="E11" s="50">
        <f t="shared" si="0"/>
        <v>0</v>
      </c>
      <c r="F11" s="110">
        <v>0</v>
      </c>
      <c r="G11" s="43">
        <f t="shared" si="1"/>
        <v>0</v>
      </c>
      <c r="H11" s="22" t="s">
        <v>1</v>
      </c>
      <c r="I11" s="23" t="s">
        <v>1</v>
      </c>
      <c r="J11" s="66"/>
      <c r="K11" s="106"/>
      <c r="L11" s="106"/>
      <c r="M11" s="90"/>
      <c r="N11" s="91"/>
      <c r="O11" s="90"/>
      <c r="P11" s="90"/>
      <c r="Q11" s="90"/>
      <c r="R11" s="91"/>
      <c r="S11" s="92"/>
      <c r="T11" s="86"/>
      <c r="U11" s="90"/>
      <c r="V11" s="90"/>
      <c r="W11" s="90"/>
      <c r="X11" s="91"/>
      <c r="Y11" s="90"/>
      <c r="Z11" s="90"/>
      <c r="AA11" s="90"/>
      <c r="AB11" s="91"/>
      <c r="AC11" s="93"/>
    </row>
    <row r="12" spans="2:29" ht="15.75" customHeight="1" x14ac:dyDescent="0.25">
      <c r="B12" s="104" t="s">
        <v>15</v>
      </c>
      <c r="C12" s="121" t="s">
        <v>36</v>
      </c>
      <c r="D12" s="110">
        <v>1096529.6800000004</v>
      </c>
      <c r="E12" s="50">
        <f t="shared" si="0"/>
        <v>1.6900750251145364E-2</v>
      </c>
      <c r="F12" s="110">
        <v>893544.8899999999</v>
      </c>
      <c r="G12" s="43">
        <f t="shared" si="1"/>
        <v>1.2856292603114293E-2</v>
      </c>
      <c r="H12" s="19">
        <f t="shared" si="2"/>
        <v>-0.18511563681523005</v>
      </c>
      <c r="I12" s="20">
        <f t="shared" si="3"/>
        <v>-0.23930639693092784</v>
      </c>
      <c r="J12" s="66"/>
      <c r="K12" s="106"/>
      <c r="L12" s="106"/>
      <c r="M12" s="90"/>
      <c r="N12" s="91"/>
      <c r="O12" s="90"/>
      <c r="P12" s="90"/>
      <c r="Q12" s="90"/>
      <c r="R12" s="91"/>
      <c r="S12" s="92"/>
      <c r="T12" s="86"/>
      <c r="U12" s="90"/>
      <c r="V12" s="90"/>
      <c r="W12" s="90"/>
      <c r="X12" s="91"/>
      <c r="Y12" s="90"/>
      <c r="Z12" s="90"/>
      <c r="AA12" s="90"/>
      <c r="AB12" s="91"/>
      <c r="AC12" s="93"/>
    </row>
    <row r="13" spans="2:29" ht="15.75" customHeight="1" x14ac:dyDescent="0.25">
      <c r="B13" s="104" t="s">
        <v>16</v>
      </c>
      <c r="C13" s="121" t="s">
        <v>27</v>
      </c>
      <c r="D13" s="110">
        <v>4098878.66</v>
      </c>
      <c r="E13" s="50">
        <f t="shared" si="0"/>
        <v>6.3175786124101407E-2</v>
      </c>
      <c r="F13" s="110">
        <v>5452805.3399999989</v>
      </c>
      <c r="G13" s="43">
        <f t="shared" si="1"/>
        <v>7.8454772382911958E-2</v>
      </c>
      <c r="H13" s="19">
        <f t="shared" si="2"/>
        <v>0.33031636023106836</v>
      </c>
      <c r="I13" s="20">
        <f t="shared" si="3"/>
        <v>0.241848771439057</v>
      </c>
      <c r="J13" s="66"/>
      <c r="K13" s="106"/>
      <c r="L13" s="106"/>
      <c r="M13" s="90"/>
      <c r="N13" s="91"/>
      <c r="O13" s="90"/>
      <c r="P13" s="90"/>
      <c r="Q13" s="90"/>
      <c r="R13" s="91"/>
      <c r="S13" s="92"/>
      <c r="T13" s="86"/>
      <c r="U13" s="90"/>
      <c r="V13" s="90"/>
      <c r="W13" s="90"/>
      <c r="X13" s="91"/>
      <c r="Y13" s="90"/>
      <c r="Z13" s="90"/>
      <c r="AA13" s="90"/>
      <c r="AB13" s="91"/>
      <c r="AC13" s="93"/>
    </row>
    <row r="14" spans="2:29" ht="15.75" customHeight="1" x14ac:dyDescent="0.25">
      <c r="B14" s="104" t="s">
        <v>17</v>
      </c>
      <c r="C14" s="121" t="s">
        <v>46</v>
      </c>
      <c r="D14" s="110">
        <v>2914061.7500000005</v>
      </c>
      <c r="E14" s="50">
        <f t="shared" si="0"/>
        <v>4.491426976528861E-2</v>
      </c>
      <c r="F14" s="110">
        <v>2719879.94</v>
      </c>
      <c r="G14" s="43">
        <f t="shared" si="1"/>
        <v>3.913353738051252E-2</v>
      </c>
      <c r="H14" s="19">
        <f t="shared" si="2"/>
        <v>-6.663613425487655E-2</v>
      </c>
      <c r="I14" s="20">
        <f t="shared" si="3"/>
        <v>-0.12870591941013035</v>
      </c>
      <c r="J14" s="66"/>
      <c r="K14" s="106"/>
      <c r="L14" s="106"/>
      <c r="M14" s="90"/>
      <c r="N14" s="91"/>
      <c r="O14" s="90"/>
      <c r="P14" s="90"/>
      <c r="Q14" s="90"/>
      <c r="R14" s="91"/>
      <c r="S14" s="92"/>
      <c r="T14" s="86"/>
      <c r="U14" s="90"/>
      <c r="V14" s="90"/>
      <c r="W14" s="90"/>
      <c r="X14" s="91"/>
      <c r="Y14" s="90"/>
      <c r="Z14" s="90"/>
      <c r="AA14" s="90"/>
      <c r="AB14" s="91"/>
      <c r="AC14" s="93"/>
    </row>
    <row r="15" spans="2:29" ht="15.75" customHeight="1" x14ac:dyDescent="0.25">
      <c r="B15" s="104" t="s">
        <v>18</v>
      </c>
      <c r="C15" s="121" t="s">
        <v>47</v>
      </c>
      <c r="D15" s="110">
        <v>25047166.419999998</v>
      </c>
      <c r="E15" s="50">
        <f t="shared" si="0"/>
        <v>0.38605056651389008</v>
      </c>
      <c r="F15" s="110">
        <v>25884394.659729999</v>
      </c>
      <c r="G15" s="43">
        <f t="shared" si="1"/>
        <v>0.37242376440648428</v>
      </c>
      <c r="H15" s="19">
        <f t="shared" si="2"/>
        <v>3.3426066074343612E-2</v>
      </c>
      <c r="I15" s="20">
        <f t="shared" si="3"/>
        <v>-3.5297972051843908E-2</v>
      </c>
      <c r="J15" s="66"/>
      <c r="K15" s="106"/>
      <c r="L15" s="106"/>
      <c r="M15" s="90"/>
      <c r="N15" s="91"/>
      <c r="O15" s="90"/>
      <c r="P15" s="90"/>
      <c r="Q15" s="90"/>
      <c r="R15" s="91"/>
      <c r="S15" s="92"/>
      <c r="T15" s="86"/>
      <c r="U15" s="90"/>
      <c r="V15" s="90"/>
      <c r="W15" s="90"/>
      <c r="X15" s="91"/>
      <c r="Y15" s="90"/>
      <c r="Z15" s="90"/>
      <c r="AA15" s="90"/>
      <c r="AB15" s="91"/>
      <c r="AC15" s="93"/>
    </row>
    <row r="16" spans="2:29" ht="15.75" customHeight="1" x14ac:dyDescent="0.25">
      <c r="B16" s="104" t="s">
        <v>19</v>
      </c>
      <c r="C16" s="121" t="s">
        <v>48</v>
      </c>
      <c r="D16" s="110">
        <v>24747.119999999999</v>
      </c>
      <c r="E16" s="50">
        <f t="shared" si="0"/>
        <v>3.8142596792740198E-4</v>
      </c>
      <c r="F16" s="110">
        <v>9630.5</v>
      </c>
      <c r="G16" s="43">
        <f>F16/$F$29</f>
        <v>1.3856329693104978E-4</v>
      </c>
      <c r="H16" s="19">
        <f t="shared" si="2"/>
        <v>-0.61084360523567993</v>
      </c>
      <c r="I16" s="20">
        <f t="shared" si="3"/>
        <v>-0.63672295915252686</v>
      </c>
      <c r="J16" s="66"/>
      <c r="K16" s="106"/>
      <c r="L16" s="106"/>
      <c r="M16" s="90"/>
      <c r="N16" s="91"/>
      <c r="O16" s="90"/>
      <c r="P16" s="90"/>
      <c r="Q16" s="90"/>
      <c r="R16" s="91"/>
      <c r="S16" s="92"/>
      <c r="T16" s="86"/>
      <c r="U16" s="90"/>
      <c r="V16" s="90"/>
      <c r="W16" s="90"/>
      <c r="X16" s="91"/>
      <c r="Y16" s="90"/>
      <c r="Z16" s="90"/>
      <c r="AA16" s="90"/>
      <c r="AB16" s="91"/>
      <c r="AC16" s="93"/>
    </row>
    <row r="17" spans="2:29" ht="15.75" customHeight="1" x14ac:dyDescent="0.25">
      <c r="B17" s="104" t="s">
        <v>20</v>
      </c>
      <c r="C17" s="121" t="s">
        <v>49</v>
      </c>
      <c r="D17" s="110">
        <v>1180</v>
      </c>
      <c r="E17" s="50">
        <f t="shared" si="0"/>
        <v>1.8187273596052159E-5</v>
      </c>
      <c r="F17" s="110">
        <v>1023</v>
      </c>
      <c r="G17" s="43">
        <f t="shared" si="1"/>
        <v>1.471888819484595E-5</v>
      </c>
      <c r="H17" s="19">
        <f t="shared" si="2"/>
        <v>-0.13305084745762713</v>
      </c>
      <c r="I17" s="20">
        <f t="shared" si="3"/>
        <v>-0.19070397676093015</v>
      </c>
      <c r="J17" s="66"/>
      <c r="K17" s="106"/>
      <c r="L17" s="106"/>
      <c r="M17" s="90"/>
      <c r="N17" s="91"/>
      <c r="O17" s="90"/>
      <c r="P17" s="90"/>
      <c r="Q17" s="90"/>
      <c r="R17" s="91"/>
      <c r="S17" s="92"/>
      <c r="T17" s="86"/>
      <c r="U17" s="90"/>
      <c r="V17" s="90"/>
      <c r="W17" s="90"/>
      <c r="X17" s="91"/>
      <c r="Y17" s="90"/>
      <c r="Z17" s="90"/>
      <c r="AA17" s="90"/>
      <c r="AB17" s="91"/>
      <c r="AC17" s="93"/>
    </row>
    <row r="18" spans="2:29" ht="15.75" customHeight="1" x14ac:dyDescent="0.25">
      <c r="B18" s="104" t="s">
        <v>21</v>
      </c>
      <c r="C18" s="121" t="s">
        <v>50</v>
      </c>
      <c r="D18" s="110">
        <v>1059982.18</v>
      </c>
      <c r="E18" s="50">
        <f t="shared" si="0"/>
        <v>1.633744569033882E-2</v>
      </c>
      <c r="F18" s="110">
        <v>1117509.98</v>
      </c>
      <c r="G18" s="43">
        <f t="shared" si="1"/>
        <v>1.6078694479222416E-2</v>
      </c>
      <c r="H18" s="19">
        <f t="shared" si="2"/>
        <v>5.4272421825053749E-2</v>
      </c>
      <c r="I18" s="20">
        <f t="shared" si="3"/>
        <v>-1.5837923260514138E-2</v>
      </c>
      <c r="J18" s="66"/>
      <c r="K18" s="106"/>
      <c r="L18" s="106"/>
      <c r="M18" s="90"/>
      <c r="N18" s="91"/>
      <c r="O18" s="90"/>
      <c r="P18" s="90"/>
      <c r="Q18" s="90"/>
      <c r="R18" s="91"/>
      <c r="S18" s="92"/>
      <c r="T18" s="86"/>
      <c r="U18" s="90"/>
      <c r="V18" s="90"/>
      <c r="W18" s="90"/>
      <c r="X18" s="91"/>
      <c r="Y18" s="90"/>
      <c r="Z18" s="90"/>
      <c r="AA18" s="90"/>
      <c r="AB18" s="91"/>
      <c r="AC18" s="93"/>
    </row>
    <row r="19" spans="2:29" ht="15.75" customHeight="1" x14ac:dyDescent="0.25">
      <c r="B19" s="104" t="s">
        <v>22</v>
      </c>
      <c r="C19" s="121" t="s">
        <v>5</v>
      </c>
      <c r="D19" s="110">
        <v>54217.639999999898</v>
      </c>
      <c r="E19" s="50">
        <f t="shared" si="0"/>
        <v>8.3565343424767764E-4</v>
      </c>
      <c r="F19" s="110">
        <v>1316983.1599999997</v>
      </c>
      <c r="G19" s="43">
        <f t="shared" si="1"/>
        <v>1.8948707611471074E-2</v>
      </c>
      <c r="H19" s="19">
        <f t="shared" si="2"/>
        <v>23.290676613736824</v>
      </c>
      <c r="I19" s="20">
        <f t="shared" si="3"/>
        <v>21.675318301695512</v>
      </c>
      <c r="J19" s="66"/>
      <c r="K19" s="106"/>
      <c r="L19" s="106"/>
      <c r="M19" s="90"/>
      <c r="N19" s="91"/>
      <c r="O19" s="90"/>
      <c r="P19" s="90"/>
      <c r="Q19" s="90"/>
      <c r="R19" s="91"/>
      <c r="S19" s="92"/>
      <c r="T19" s="86"/>
      <c r="U19" s="90"/>
      <c r="V19" s="90"/>
      <c r="W19" s="90"/>
      <c r="X19" s="91"/>
      <c r="Y19" s="90"/>
      <c r="Z19" s="90"/>
      <c r="AA19" s="90"/>
      <c r="AB19" s="91"/>
      <c r="AC19" s="93"/>
    </row>
    <row r="20" spans="2:29" ht="15.75" customHeight="1" x14ac:dyDescent="0.25">
      <c r="B20" s="104" t="s">
        <v>23</v>
      </c>
      <c r="C20" s="121" t="s">
        <v>51</v>
      </c>
      <c r="D20" s="110">
        <v>77977.81</v>
      </c>
      <c r="E20" s="50">
        <f t="shared" si="0"/>
        <v>1.2018675973652305E-3</v>
      </c>
      <c r="F20" s="110">
        <v>96063.060000000012</v>
      </c>
      <c r="G20" s="43">
        <f t="shared" si="1"/>
        <v>1.3821519450584344E-3</v>
      </c>
      <c r="H20" s="19">
        <f t="shared" si="2"/>
        <v>0.23192816007528316</v>
      </c>
      <c r="I20" s="20">
        <f t="shared" si="3"/>
        <v>0.1500035012911809</v>
      </c>
      <c r="J20" s="66"/>
      <c r="K20" s="106"/>
      <c r="L20" s="106"/>
      <c r="M20" s="90"/>
      <c r="N20" s="91"/>
      <c r="O20" s="90"/>
      <c r="P20" s="90"/>
      <c r="Q20" s="90"/>
      <c r="R20" s="91"/>
      <c r="S20" s="92"/>
      <c r="T20" s="86"/>
      <c r="U20" s="90"/>
      <c r="V20" s="90"/>
      <c r="W20" s="90"/>
      <c r="X20" s="91"/>
      <c r="Y20" s="90"/>
      <c r="Z20" s="90"/>
      <c r="AA20" s="90"/>
      <c r="AB20" s="91"/>
      <c r="AC20" s="93"/>
    </row>
    <row r="21" spans="2:29" ht="15.75" customHeight="1" x14ac:dyDescent="0.25">
      <c r="B21" s="104" t="s">
        <v>24</v>
      </c>
      <c r="C21" s="121" t="s">
        <v>37</v>
      </c>
      <c r="D21" s="110">
        <v>164168.1</v>
      </c>
      <c r="E21" s="50">
        <f t="shared" si="0"/>
        <v>2.5303136868169919E-3</v>
      </c>
      <c r="F21" s="110">
        <v>342817.21</v>
      </c>
      <c r="G21" s="43">
        <f t="shared" si="1"/>
        <v>4.9324420188260262E-3</v>
      </c>
      <c r="H21" s="19">
        <f t="shared" si="2"/>
        <v>1.0882084278248942</v>
      </c>
      <c r="I21" s="20">
        <f t="shared" si="3"/>
        <v>0.94934013301362319</v>
      </c>
      <c r="J21" s="66"/>
      <c r="K21" s="106"/>
      <c r="L21" s="106"/>
      <c r="M21" s="90"/>
      <c r="N21" s="91"/>
      <c r="O21" s="90"/>
      <c r="P21" s="90"/>
      <c r="Q21" s="90"/>
      <c r="R21" s="91"/>
      <c r="S21" s="92"/>
      <c r="T21" s="86"/>
      <c r="U21" s="90"/>
      <c r="V21" s="90"/>
      <c r="W21" s="90"/>
      <c r="X21" s="91"/>
      <c r="Y21" s="90"/>
      <c r="Z21" s="90"/>
      <c r="AA21" s="90"/>
      <c r="AB21" s="91"/>
      <c r="AC21" s="93"/>
    </row>
    <row r="22" spans="2:29" ht="15.75" customHeight="1" x14ac:dyDescent="0.25">
      <c r="B22" s="104" t="s">
        <v>25</v>
      </c>
      <c r="C22" s="121" t="s">
        <v>52</v>
      </c>
      <c r="D22" s="110">
        <v>352</v>
      </c>
      <c r="E22" s="50">
        <f t="shared" si="0"/>
        <v>5.4253561913647118E-6</v>
      </c>
      <c r="F22" s="110">
        <v>408</v>
      </c>
      <c r="G22" s="43">
        <f t="shared" si="1"/>
        <v>5.8702897199385608E-6</v>
      </c>
      <c r="H22" s="19">
        <f t="shared" si="2"/>
        <v>0.15909090909090909</v>
      </c>
      <c r="I22" s="20">
        <f t="shared" si="3"/>
        <v>8.2010012408407232E-2</v>
      </c>
      <c r="J22" s="66"/>
      <c r="K22" s="106"/>
      <c r="L22" s="106"/>
      <c r="M22" s="90"/>
      <c r="N22" s="91"/>
      <c r="O22" s="90"/>
      <c r="P22" s="90"/>
      <c r="Q22" s="90"/>
      <c r="R22" s="91"/>
      <c r="S22" s="92"/>
      <c r="T22" s="86"/>
      <c r="U22" s="90"/>
      <c r="V22" s="90"/>
      <c r="W22" s="90"/>
      <c r="X22" s="91"/>
      <c r="Y22" s="90"/>
      <c r="Z22" s="90"/>
      <c r="AA22" s="90"/>
      <c r="AB22" s="91"/>
      <c r="AC22" s="93"/>
    </row>
    <row r="23" spans="2:29" ht="15.75" customHeight="1" x14ac:dyDescent="0.25">
      <c r="B23" s="104" t="s">
        <v>26</v>
      </c>
      <c r="C23" s="121" t="s">
        <v>53</v>
      </c>
      <c r="D23" s="110">
        <v>4713.7700000000004</v>
      </c>
      <c r="E23" s="50">
        <f t="shared" si="0"/>
        <v>7.2653071744798982E-5</v>
      </c>
      <c r="F23" s="110">
        <v>58170.06</v>
      </c>
      <c r="G23" s="43">
        <f t="shared" si="1"/>
        <v>8.3694878731914034E-4</v>
      </c>
      <c r="H23" s="19">
        <f t="shared" si="2"/>
        <v>11.340453607197633</v>
      </c>
      <c r="I23" s="20">
        <f t="shared" si="3"/>
        <v>10.519799056246441</v>
      </c>
      <c r="J23" s="66"/>
      <c r="K23" s="106"/>
      <c r="L23" s="106"/>
      <c r="M23" s="90"/>
      <c r="N23" s="91"/>
      <c r="O23" s="90"/>
      <c r="P23" s="90"/>
      <c r="Q23" s="90"/>
      <c r="R23" s="91"/>
      <c r="S23" s="92"/>
      <c r="T23" s="86"/>
      <c r="U23" s="90"/>
      <c r="V23" s="90"/>
      <c r="W23" s="90"/>
      <c r="X23" s="91"/>
      <c r="Y23" s="90"/>
      <c r="Z23" s="90"/>
      <c r="AA23" s="90"/>
      <c r="AB23" s="91"/>
      <c r="AC23" s="93"/>
    </row>
    <row r="24" spans="2:29" ht="15.75" customHeight="1" x14ac:dyDescent="0.25">
      <c r="B24" s="105"/>
      <c r="C24" s="25" t="s">
        <v>38</v>
      </c>
      <c r="D24" s="99">
        <f>SUM(D6:D23)</f>
        <v>48476636.850000009</v>
      </c>
      <c r="E24" s="51">
        <f>SUM(E6:E23)</f>
        <v>0.74716767576899501</v>
      </c>
      <c r="F24" s="99">
        <f>SUM(F6:F23)</f>
        <v>52599343.646729998</v>
      </c>
      <c r="G24" s="26">
        <f>SUM(G6:G23)</f>
        <v>0.75679751540420281</v>
      </c>
      <c r="H24" s="27">
        <f>(F24-D24)/D24</f>
        <v>8.5045231365508567E-2</v>
      </c>
      <c r="I24" s="28">
        <f>(G24-E24)/E24</f>
        <v>1.2888458571627371E-2</v>
      </c>
      <c r="K24" s="107"/>
      <c r="L24" s="108"/>
      <c r="M24" s="94"/>
      <c r="N24" s="95"/>
      <c r="O24" s="95"/>
      <c r="P24" s="95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</row>
    <row r="25" spans="2:29" ht="15.75" customHeight="1" x14ac:dyDescent="0.25">
      <c r="B25" s="104">
        <v>19</v>
      </c>
      <c r="C25" s="21" t="s">
        <v>6</v>
      </c>
      <c r="D25" s="111">
        <v>15298694.260000002</v>
      </c>
      <c r="E25" s="50">
        <f>D25/$D$29</f>
        <v>0.23579791370251929</v>
      </c>
      <c r="F25" s="111">
        <v>15746945.260005333</v>
      </c>
      <c r="G25" s="43">
        <f>F25/$F$29</f>
        <v>0.22656649725550135</v>
      </c>
      <c r="H25" s="19">
        <f>(F25-D25)/D25</f>
        <v>2.9299951511373681E-2</v>
      </c>
      <c r="I25" s="20">
        <f>(G25-E25)/E25</f>
        <v>-3.9149695186295082E-2</v>
      </c>
      <c r="K25" s="106"/>
      <c r="L25" s="106"/>
      <c r="M25" s="94"/>
      <c r="N25" s="83"/>
      <c r="O25" s="83"/>
      <c r="P25" s="96"/>
      <c r="Q25" s="93"/>
      <c r="R25" s="94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</row>
    <row r="26" spans="2:29" ht="15.75" customHeight="1" x14ac:dyDescent="0.25">
      <c r="B26" s="17"/>
      <c r="C26" s="21" t="s">
        <v>54</v>
      </c>
      <c r="D26" s="111">
        <v>1105201.6299999999</v>
      </c>
      <c r="E26" s="50">
        <f t="shared" ref="E26:E27" si="4">D26/$D$29</f>
        <v>1.7034410528485429E-2</v>
      </c>
      <c r="F26" s="111">
        <v>1156243.2449946858</v>
      </c>
      <c r="G26" s="43">
        <f t="shared" ref="G26:G27" si="5">F26/$F$29</f>
        <v>1.6635987340295848E-2</v>
      </c>
      <c r="H26" s="19">
        <f>(F26-D26)/D26</f>
        <v>4.6183079728796518E-2</v>
      </c>
      <c r="I26" s="20">
        <f t="shared" ref="I26" si="6">(G26-E26)/E26</f>
        <v>-2.3389314677095856E-2</v>
      </c>
      <c r="K26" s="106"/>
      <c r="L26" s="106"/>
      <c r="M26" s="95"/>
      <c r="N26" s="94"/>
      <c r="O26" s="96"/>
      <c r="P26" s="96"/>
      <c r="Q26" s="93"/>
      <c r="R26" s="95"/>
      <c r="S26" s="95"/>
      <c r="T26" s="96"/>
      <c r="U26" s="96"/>
      <c r="V26" s="96"/>
      <c r="W26" s="96"/>
      <c r="X26" s="96"/>
      <c r="Y26" s="96"/>
      <c r="Z26" s="96"/>
      <c r="AA26" s="96"/>
      <c r="AB26" s="96"/>
      <c r="AC26" s="96"/>
    </row>
    <row r="27" spans="2:29" ht="15.75" customHeight="1" x14ac:dyDescent="0.25">
      <c r="B27" s="17"/>
      <c r="C27" s="21" t="s">
        <v>7</v>
      </c>
      <c r="D27" s="111">
        <v>0</v>
      </c>
      <c r="E27" s="50">
        <f t="shared" si="4"/>
        <v>0</v>
      </c>
      <c r="F27" s="111">
        <v>0</v>
      </c>
      <c r="G27" s="43">
        <f t="shared" si="5"/>
        <v>0</v>
      </c>
      <c r="H27" s="22" t="s">
        <v>1</v>
      </c>
      <c r="I27" s="23" t="s">
        <v>1</v>
      </c>
      <c r="K27" s="106"/>
      <c r="L27" s="106"/>
      <c r="M27" s="94"/>
      <c r="N27" s="83"/>
      <c r="O27" s="96"/>
      <c r="P27" s="96"/>
      <c r="Q27" s="93"/>
      <c r="R27" s="95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</row>
    <row r="28" spans="2:29" ht="15.75" customHeight="1" x14ac:dyDescent="0.25">
      <c r="B28" s="24"/>
      <c r="C28" s="25" t="s">
        <v>39</v>
      </c>
      <c r="D28" s="112">
        <f>SUM(D25:D27)</f>
        <v>16403895.890000001</v>
      </c>
      <c r="E28" s="51">
        <f>E25+E26+E27</f>
        <v>0.25283232423100471</v>
      </c>
      <c r="F28" s="112">
        <f>SUM(F25:F27)</f>
        <v>16903188.505000018</v>
      </c>
      <c r="G28" s="26">
        <f>SUM(G25:G27)</f>
        <v>0.24320248459579719</v>
      </c>
      <c r="H28" s="29">
        <f t="shared" ref="H28" si="7">(F28-D28)/D28</f>
        <v>3.0437441102292743E-2</v>
      </c>
      <c r="I28" s="30">
        <f t="shared" ref="I28" si="8">(G28-E28)/E28</f>
        <v>-3.8087849979218061E-2</v>
      </c>
      <c r="K28" s="106"/>
      <c r="L28" s="106"/>
      <c r="M28" s="97"/>
      <c r="N28" s="96"/>
      <c r="O28" s="96"/>
      <c r="P28" s="96"/>
      <c r="Q28" s="98"/>
      <c r="R28" s="97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</row>
    <row r="29" spans="2:29" ht="16.5" customHeight="1" thickBot="1" x14ac:dyDescent="0.3">
      <c r="B29" s="31"/>
      <c r="C29" s="32" t="s">
        <v>40</v>
      </c>
      <c r="D29" s="109">
        <f>SUM(D24:D27)</f>
        <v>64880532.740000017</v>
      </c>
      <c r="E29" s="113">
        <f>E24+E28</f>
        <v>0.99999999999999978</v>
      </c>
      <c r="F29" s="109">
        <f>SUM(F24:F27)</f>
        <v>69502532.151730016</v>
      </c>
      <c r="G29" s="47">
        <f>G24+G28</f>
        <v>1</v>
      </c>
      <c r="H29" s="33">
        <f t="shared" ref="H29" si="9">(F29-D29)/D29</f>
        <v>7.1238616832140361E-2</v>
      </c>
      <c r="I29" s="34">
        <f t="shared" ref="I29" si="10">(G29-E29)/E29</f>
        <v>2.2204460492503136E-16</v>
      </c>
      <c r="K29" s="95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</row>
    <row r="30" spans="2:29" ht="15.75" x14ac:dyDescent="0.25">
      <c r="B30" s="10"/>
      <c r="C30" s="11"/>
      <c r="D30" s="6"/>
      <c r="E30" s="12"/>
      <c r="F30" s="6"/>
      <c r="G30" s="12"/>
      <c r="H30" s="13"/>
    </row>
    <row r="31" spans="2:29" ht="15.75" customHeight="1" x14ac:dyDescent="0.25">
      <c r="B31" s="114" t="s">
        <v>34</v>
      </c>
      <c r="C31" s="37"/>
      <c r="D31" s="6"/>
      <c r="E31" s="12"/>
      <c r="F31" s="38"/>
      <c r="G31" s="12"/>
      <c r="H31" s="13"/>
    </row>
    <row r="32" spans="2:29" ht="15.75" customHeight="1" x14ac:dyDescent="0.2">
      <c r="B32" s="116"/>
      <c r="F32" s="38"/>
    </row>
    <row r="33" spans="2:9" ht="15.75" customHeight="1" x14ac:dyDescent="0.2">
      <c r="B33" s="114" t="s">
        <v>35</v>
      </c>
      <c r="C33" s="67"/>
      <c r="F33" s="39"/>
    </row>
    <row r="34" spans="2:9" ht="15.75" customHeight="1" x14ac:dyDescent="0.25">
      <c r="B34" s="41"/>
      <c r="C34" s="45"/>
      <c r="F34" s="40"/>
    </row>
    <row r="35" spans="2:9" ht="15.75" customHeight="1" x14ac:dyDescent="0.3">
      <c r="B35" s="41"/>
      <c r="C35" s="55"/>
      <c r="D35" s="56"/>
      <c r="E35" s="56"/>
      <c r="F35" s="57"/>
      <c r="G35" s="58"/>
      <c r="H35" s="59"/>
      <c r="I35" s="58"/>
    </row>
    <row r="36" spans="2:9" ht="15.75" customHeight="1" x14ac:dyDescent="0.3">
      <c r="C36" s="60"/>
      <c r="D36" s="56"/>
      <c r="E36" s="56"/>
      <c r="F36" s="57"/>
      <c r="G36" s="58"/>
      <c r="H36" s="59"/>
      <c r="I36" s="61"/>
    </row>
    <row r="37" spans="2:9" ht="15.75" customHeight="1" x14ac:dyDescent="0.3">
      <c r="C37" s="60"/>
      <c r="D37" s="56"/>
      <c r="E37" s="56"/>
      <c r="F37" s="57"/>
      <c r="G37" s="58"/>
      <c r="H37" s="59"/>
      <c r="I37" s="59"/>
    </row>
    <row r="38" spans="2:9" ht="15.75" customHeight="1" x14ac:dyDescent="0.3">
      <c r="C38" s="60"/>
      <c r="D38" s="56"/>
      <c r="E38" s="56"/>
      <c r="F38" s="57"/>
      <c r="G38" s="58"/>
      <c r="H38" s="59"/>
      <c r="I38" s="59"/>
    </row>
    <row r="39" spans="2:9" ht="16.5" x14ac:dyDescent="0.3">
      <c r="C39" s="60"/>
      <c r="D39" s="56"/>
      <c r="E39" s="56"/>
      <c r="F39" s="57"/>
      <c r="G39" s="58"/>
      <c r="H39" s="58"/>
      <c r="I39" s="62"/>
    </row>
    <row r="40" spans="2:9" ht="16.5" x14ac:dyDescent="0.3">
      <c r="C40" s="60"/>
      <c r="D40" s="56"/>
      <c r="E40" s="56"/>
      <c r="F40" s="57"/>
      <c r="G40" s="58"/>
      <c r="H40" s="58"/>
      <c r="I40" s="58"/>
    </row>
    <row r="41" spans="2:9" ht="16.5" x14ac:dyDescent="0.3">
      <c r="C41" s="60"/>
      <c r="D41" s="56"/>
      <c r="E41" s="56"/>
      <c r="F41" s="57"/>
      <c r="G41" s="58"/>
      <c r="H41" s="59"/>
      <c r="I41" s="58"/>
    </row>
    <row r="42" spans="2:9" ht="16.5" x14ac:dyDescent="0.3">
      <c r="C42" s="60"/>
      <c r="D42" s="56"/>
      <c r="E42" s="56"/>
      <c r="F42" s="57"/>
      <c r="G42" s="58"/>
      <c r="H42" s="59"/>
      <c r="I42" s="61"/>
    </row>
    <row r="43" spans="2:9" ht="16.5" x14ac:dyDescent="0.3">
      <c r="C43" s="60"/>
      <c r="D43" s="56"/>
      <c r="E43" s="56"/>
      <c r="F43" s="57"/>
      <c r="G43" s="58"/>
      <c r="H43" s="59"/>
      <c r="I43" s="63"/>
    </row>
    <row r="44" spans="2:9" ht="16.5" x14ac:dyDescent="0.3">
      <c r="C44" s="60"/>
      <c r="D44" s="56"/>
      <c r="E44" s="56"/>
      <c r="F44" s="57"/>
      <c r="G44" s="58"/>
      <c r="H44" s="59"/>
      <c r="I44" s="63"/>
    </row>
    <row r="45" spans="2:9" ht="16.5" x14ac:dyDescent="0.3">
      <c r="C45" s="60"/>
      <c r="D45" s="56"/>
      <c r="E45" s="56"/>
      <c r="F45" s="57"/>
      <c r="G45" s="58"/>
      <c r="H45" s="58"/>
      <c r="I45" s="62"/>
    </row>
    <row r="46" spans="2:9" ht="16.5" x14ac:dyDescent="0.3">
      <c r="C46" s="60"/>
      <c r="D46" s="56"/>
      <c r="E46" s="56"/>
      <c r="F46" s="57"/>
      <c r="G46" s="58"/>
      <c r="H46" s="58"/>
      <c r="I46" s="58"/>
    </row>
    <row r="47" spans="2:9" ht="16.5" x14ac:dyDescent="0.3">
      <c r="C47" s="60"/>
      <c r="D47" s="56"/>
      <c r="E47" s="56"/>
      <c r="F47" s="57"/>
      <c r="G47" s="58"/>
      <c r="H47" s="58"/>
      <c r="I47" s="58"/>
    </row>
    <row r="48" spans="2:9" ht="16.5" x14ac:dyDescent="0.3">
      <c r="C48" s="60"/>
      <c r="D48" s="56"/>
      <c r="E48" s="56"/>
      <c r="F48" s="57"/>
      <c r="G48" s="58"/>
      <c r="H48" s="58"/>
      <c r="I48" s="58"/>
    </row>
    <row r="49" spans="3:9" ht="16.5" x14ac:dyDescent="0.3">
      <c r="C49" s="60"/>
      <c r="D49" s="56"/>
      <c r="E49" s="56"/>
      <c r="F49" s="57"/>
      <c r="G49" s="58"/>
      <c r="H49" s="58"/>
      <c r="I49" s="58"/>
    </row>
    <row r="50" spans="3:9" ht="16.5" x14ac:dyDescent="0.3">
      <c r="C50" s="60"/>
      <c r="D50" s="56"/>
      <c r="E50" s="56"/>
      <c r="F50" s="57"/>
      <c r="G50" s="58"/>
      <c r="H50" s="58"/>
      <c r="I50" s="58"/>
    </row>
    <row r="51" spans="3:9" ht="16.5" x14ac:dyDescent="0.3">
      <c r="C51" s="60"/>
      <c r="D51" s="56"/>
      <c r="E51" s="56"/>
      <c r="F51" s="57"/>
      <c r="G51" s="58"/>
      <c r="H51" s="58"/>
      <c r="I51" s="58"/>
    </row>
    <row r="52" spans="3:9" ht="16.5" x14ac:dyDescent="0.3">
      <c r="C52" s="60"/>
      <c r="D52" s="56"/>
      <c r="E52" s="56"/>
      <c r="F52" s="57"/>
      <c r="G52" s="58"/>
      <c r="H52" s="58"/>
      <c r="I52" s="58"/>
    </row>
    <row r="53" spans="3:9" ht="15.75" x14ac:dyDescent="0.25">
      <c r="C53" s="58"/>
      <c r="D53" s="61"/>
      <c r="E53" s="61"/>
      <c r="F53" s="61"/>
      <c r="G53" s="58"/>
      <c r="H53" s="58"/>
      <c r="I53" s="58"/>
    </row>
  </sheetData>
  <mergeCells count="8">
    <mergeCell ref="I4:I5"/>
    <mergeCell ref="B2:I2"/>
    <mergeCell ref="C4:C5"/>
    <mergeCell ref="D4:D5"/>
    <mergeCell ref="E4:E5"/>
    <mergeCell ref="F4:F5"/>
    <mergeCell ref="G4:G5"/>
    <mergeCell ref="H4:H5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 Mjesečno izvješće</oddHeader>
    <oddFooter>&amp;CU izvješće su uključeni podatci zaključno s 28.02.2017. godine.</oddFooter>
  </headerFooter>
  <ignoredErrors>
    <ignoredError sqref="B6:B23" numberStoredAsText="1"/>
    <ignoredError sqref="E24:I24 E29:I29 E25:E27 G25:I27 E28 G28:I28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2" t="s">
        <v>32</v>
      </c>
      <c r="C2" s="123"/>
      <c r="D2" s="123"/>
      <c r="E2" s="123"/>
      <c r="F2" s="123"/>
      <c r="G2" s="123"/>
      <c r="H2" s="123"/>
      <c r="I2" s="124"/>
    </row>
    <row r="3" spans="2:9" ht="16.5" thickBot="1" x14ac:dyDescent="0.3">
      <c r="B3" s="2"/>
      <c r="C3" s="3"/>
    </row>
    <row r="4" spans="2:9" ht="15.75" customHeight="1" x14ac:dyDescent="0.25">
      <c r="B4" s="147"/>
      <c r="C4" s="125" t="s">
        <v>2</v>
      </c>
      <c r="D4" s="134" t="s">
        <v>28</v>
      </c>
      <c r="E4" s="125" t="s">
        <v>3</v>
      </c>
      <c r="F4" s="134" t="s">
        <v>29</v>
      </c>
      <c r="G4" s="125" t="s">
        <v>3</v>
      </c>
      <c r="H4" s="143" t="s">
        <v>8</v>
      </c>
      <c r="I4" s="145" t="s">
        <v>33</v>
      </c>
    </row>
    <row r="5" spans="2:9" x14ac:dyDescent="0.25">
      <c r="B5" s="148"/>
      <c r="C5" s="133"/>
      <c r="D5" s="135"/>
      <c r="E5" s="126" t="s">
        <v>0</v>
      </c>
      <c r="F5" s="135"/>
      <c r="G5" s="126" t="s">
        <v>0</v>
      </c>
      <c r="H5" s="144"/>
      <c r="I5" s="146"/>
    </row>
    <row r="6" spans="2:9" x14ac:dyDescent="0.25">
      <c r="B6" s="104" t="s">
        <v>9</v>
      </c>
      <c r="C6" s="120" t="s">
        <v>41</v>
      </c>
      <c r="D6" s="117">
        <v>1722714.1100000003</v>
      </c>
      <c r="E6" s="50">
        <f t="shared" ref="E6:E23" si="0">D6/$D$29</f>
        <v>6.6605237785730007E-2</v>
      </c>
      <c r="F6" s="117">
        <v>1958010.8199999998</v>
      </c>
      <c r="G6" s="18">
        <f t="shared" ref="G6:G27" si="1">F6/$F$29</f>
        <v>6.6258903542284808E-2</v>
      </c>
      <c r="H6" s="19">
        <f>(F6-D6)/D6</f>
        <v>0.13658488581137787</v>
      </c>
      <c r="I6" s="20">
        <f>(G6-E6)/E6</f>
        <v>-5.1998049246421195E-3</v>
      </c>
    </row>
    <row r="7" spans="2:9" x14ac:dyDescent="0.25">
      <c r="B7" s="104" t="s">
        <v>10</v>
      </c>
      <c r="C7" s="21" t="s">
        <v>4</v>
      </c>
      <c r="D7" s="117">
        <v>188951.68999999994</v>
      </c>
      <c r="E7" s="50">
        <f t="shared" si="0"/>
        <v>7.3054328454217731E-3</v>
      </c>
      <c r="F7" s="117">
        <v>212860.28999999998</v>
      </c>
      <c r="G7" s="18">
        <f t="shared" si="1"/>
        <v>7.2031723619856046E-3</v>
      </c>
      <c r="H7" s="19">
        <f t="shared" ref="H7:H21" si="2">(F7-D7)/D7</f>
        <v>0.12653287197378357</v>
      </c>
      <c r="I7" s="20">
        <f t="shared" ref="I7:I23" si="3">(G7-E7)/E7</f>
        <v>-1.3997867833423994E-2</v>
      </c>
    </row>
    <row r="8" spans="2:9" x14ac:dyDescent="0.25">
      <c r="B8" s="104" t="s">
        <v>11</v>
      </c>
      <c r="C8" s="121" t="s">
        <v>42</v>
      </c>
      <c r="D8" s="117">
        <v>1446397.1900000002</v>
      </c>
      <c r="E8" s="50">
        <f t="shared" si="0"/>
        <v>5.5922005986565992E-2</v>
      </c>
      <c r="F8" s="117">
        <v>1666171.7</v>
      </c>
      <c r="G8" s="18">
        <f t="shared" si="1"/>
        <v>5.638309493876275E-2</v>
      </c>
      <c r="H8" s="19">
        <f t="shared" si="2"/>
        <v>0.1519461677051514</v>
      </c>
      <c r="I8" s="20">
        <f t="shared" si="3"/>
        <v>8.245214814138169E-3</v>
      </c>
    </row>
    <row r="9" spans="2:9" x14ac:dyDescent="0.25">
      <c r="B9" s="104" t="s">
        <v>12</v>
      </c>
      <c r="C9" s="121" t="s">
        <v>43</v>
      </c>
      <c r="D9" s="117">
        <v>0</v>
      </c>
      <c r="E9" s="50">
        <f t="shared" si="0"/>
        <v>0</v>
      </c>
      <c r="F9" s="117">
        <v>0</v>
      </c>
      <c r="G9" s="18">
        <f t="shared" si="1"/>
        <v>0</v>
      </c>
      <c r="H9" s="22" t="s">
        <v>1</v>
      </c>
      <c r="I9" s="23" t="s">
        <v>1</v>
      </c>
    </row>
    <row r="10" spans="2:9" x14ac:dyDescent="0.25">
      <c r="B10" s="104" t="s">
        <v>13</v>
      </c>
      <c r="C10" s="121" t="s">
        <v>44</v>
      </c>
      <c r="D10" s="117">
        <v>0</v>
      </c>
      <c r="E10" s="50">
        <f t="shared" si="0"/>
        <v>0</v>
      </c>
      <c r="F10" s="117">
        <v>0</v>
      </c>
      <c r="G10" s="18">
        <f t="shared" si="1"/>
        <v>0</v>
      </c>
      <c r="H10" s="22" t="s">
        <v>1</v>
      </c>
      <c r="I10" s="23" t="s">
        <v>1</v>
      </c>
    </row>
    <row r="11" spans="2:9" x14ac:dyDescent="0.25">
      <c r="B11" s="104" t="s">
        <v>14</v>
      </c>
      <c r="C11" s="121" t="s">
        <v>45</v>
      </c>
      <c r="D11" s="117">
        <v>0</v>
      </c>
      <c r="E11" s="50">
        <f t="shared" si="0"/>
        <v>0</v>
      </c>
      <c r="F11" s="117">
        <v>0</v>
      </c>
      <c r="G11" s="18">
        <f t="shared" si="1"/>
        <v>0</v>
      </c>
      <c r="H11" s="22" t="s">
        <v>1</v>
      </c>
      <c r="I11" s="23" t="s">
        <v>1</v>
      </c>
    </row>
    <row r="12" spans="2:9" x14ac:dyDescent="0.25">
      <c r="B12" s="104" t="s">
        <v>15</v>
      </c>
      <c r="C12" s="121" t="s">
        <v>36</v>
      </c>
      <c r="D12" s="117">
        <v>340279.13</v>
      </c>
      <c r="E12" s="50">
        <f t="shared" si="0"/>
        <v>1.3156200576525915E-2</v>
      </c>
      <c r="F12" s="117">
        <v>591992.28989999997</v>
      </c>
      <c r="G12" s="18">
        <f t="shared" si="1"/>
        <v>2.0032963880281522E-2</v>
      </c>
      <c r="H12" s="19">
        <f t="shared" si="2"/>
        <v>0.73972553033152511</v>
      </c>
      <c r="I12" s="20">
        <f t="shared" si="3"/>
        <v>0.5227013121117613</v>
      </c>
    </row>
    <row r="13" spans="2:9" x14ac:dyDescent="0.25">
      <c r="B13" s="104" t="s">
        <v>16</v>
      </c>
      <c r="C13" s="121" t="s">
        <v>27</v>
      </c>
      <c r="D13" s="117">
        <v>1428523.3</v>
      </c>
      <c r="E13" s="50">
        <f t="shared" si="0"/>
        <v>5.5230948377705986E-2</v>
      </c>
      <c r="F13" s="117">
        <v>1674096.5799999998</v>
      </c>
      <c r="G13" s="18">
        <f t="shared" si="1"/>
        <v>5.6651272138878619E-2</v>
      </c>
      <c r="H13" s="19">
        <f t="shared" si="2"/>
        <v>0.1719070875497794</v>
      </c>
      <c r="I13" s="20">
        <f t="shared" si="3"/>
        <v>2.571608496489167E-2</v>
      </c>
    </row>
    <row r="14" spans="2:9" x14ac:dyDescent="0.25">
      <c r="B14" s="104" t="s">
        <v>17</v>
      </c>
      <c r="C14" s="121" t="s">
        <v>46</v>
      </c>
      <c r="D14" s="117">
        <v>3127537.7100000004</v>
      </c>
      <c r="E14" s="50">
        <f t="shared" si="0"/>
        <v>0.12091988545817826</v>
      </c>
      <c r="F14" s="117">
        <v>3241866.9699999997</v>
      </c>
      <c r="G14" s="18">
        <f t="shared" si="1"/>
        <v>0.10970447592426946</v>
      </c>
      <c r="H14" s="19">
        <f t="shared" si="2"/>
        <v>3.6555677533301204E-2</v>
      </c>
      <c r="I14" s="20">
        <f t="shared" si="3"/>
        <v>-9.2750745598314338E-2</v>
      </c>
    </row>
    <row r="15" spans="2:9" x14ac:dyDescent="0.25">
      <c r="B15" s="104" t="s">
        <v>18</v>
      </c>
      <c r="C15" s="121" t="s">
        <v>47</v>
      </c>
      <c r="D15" s="117">
        <v>14911423.680000002</v>
      </c>
      <c r="E15" s="50">
        <f t="shared" si="0"/>
        <v>0.57651987301024965</v>
      </c>
      <c r="F15" s="117">
        <v>16761086.834000001</v>
      </c>
      <c r="G15" s="18">
        <f t="shared" si="1"/>
        <v>0.56719361530283374</v>
      </c>
      <c r="H15" s="19">
        <f t="shared" si="2"/>
        <v>0.12404336391305588</v>
      </c>
      <c r="I15" s="20">
        <f t="shared" si="3"/>
        <v>-1.617681912458567E-2</v>
      </c>
    </row>
    <row r="16" spans="2:9" x14ac:dyDescent="0.25">
      <c r="B16" s="104" t="s">
        <v>19</v>
      </c>
      <c r="C16" s="121" t="s">
        <v>48</v>
      </c>
      <c r="D16" s="117">
        <v>1388.8</v>
      </c>
      <c r="E16" s="50">
        <f t="shared" si="0"/>
        <v>5.3695127763725008E-5</v>
      </c>
      <c r="F16" s="117">
        <v>1395.1</v>
      </c>
      <c r="G16" s="18">
        <f t="shared" si="1"/>
        <v>4.7210053891245372E-5</v>
      </c>
      <c r="H16" s="19">
        <f t="shared" si="2"/>
        <v>4.5362903225806125E-3</v>
      </c>
      <c r="I16" s="20">
        <f t="shared" si="3"/>
        <v>-0.12077583465330309</v>
      </c>
    </row>
    <row r="17" spans="2:18" x14ac:dyDescent="0.25">
      <c r="B17" s="104" t="s">
        <v>20</v>
      </c>
      <c r="C17" s="121" t="s">
        <v>49</v>
      </c>
      <c r="D17" s="117">
        <v>0</v>
      </c>
      <c r="E17" s="50">
        <f t="shared" si="0"/>
        <v>0</v>
      </c>
      <c r="F17" s="117">
        <v>0</v>
      </c>
      <c r="G17" s="18">
        <f t="shared" si="1"/>
        <v>0</v>
      </c>
      <c r="H17" s="22" t="s">
        <v>1</v>
      </c>
      <c r="I17" s="23" t="s">
        <v>1</v>
      </c>
    </row>
    <row r="18" spans="2:18" x14ac:dyDescent="0.25">
      <c r="B18" s="104" t="s">
        <v>21</v>
      </c>
      <c r="C18" s="121" t="s">
        <v>50</v>
      </c>
      <c r="D18" s="117">
        <v>258323.33</v>
      </c>
      <c r="E18" s="50">
        <f t="shared" si="0"/>
        <v>9.9875462332235723E-3</v>
      </c>
      <c r="F18" s="117">
        <v>355282.27999999997</v>
      </c>
      <c r="G18" s="18">
        <f t="shared" si="1"/>
        <v>1.2022719221134346E-2</v>
      </c>
      <c r="H18" s="19">
        <f t="shared" si="2"/>
        <v>0.37533950185606535</v>
      </c>
      <c r="I18" s="20">
        <f t="shared" si="3"/>
        <v>0.20377107052989363</v>
      </c>
    </row>
    <row r="19" spans="2:18" x14ac:dyDescent="0.25">
      <c r="B19" s="104" t="s">
        <v>22</v>
      </c>
      <c r="C19" s="121" t="s">
        <v>5</v>
      </c>
      <c r="D19" s="117">
        <v>0</v>
      </c>
      <c r="E19" s="50">
        <f t="shared" si="0"/>
        <v>0</v>
      </c>
      <c r="F19" s="117">
        <v>0</v>
      </c>
      <c r="G19" s="18">
        <f t="shared" si="1"/>
        <v>0</v>
      </c>
      <c r="H19" s="22" t="s">
        <v>1</v>
      </c>
      <c r="I19" s="23" t="s">
        <v>1</v>
      </c>
    </row>
    <row r="20" spans="2:18" x14ac:dyDescent="0.25">
      <c r="B20" s="104" t="s">
        <v>23</v>
      </c>
      <c r="C20" s="121" t="s">
        <v>51</v>
      </c>
      <c r="D20" s="117">
        <v>1296</v>
      </c>
      <c r="E20" s="50">
        <f t="shared" si="0"/>
        <v>5.0107204479973799E-5</v>
      </c>
      <c r="F20" s="117">
        <v>1872</v>
      </c>
      <c r="G20" s="18">
        <f t="shared" si="1"/>
        <v>6.3348305414960457E-5</v>
      </c>
      <c r="H20" s="19">
        <f t="shared" si="2"/>
        <v>0.44444444444444442</v>
      </c>
      <c r="I20" s="20">
        <f t="shared" si="3"/>
        <v>0.26425543137771118</v>
      </c>
    </row>
    <row r="21" spans="2:18" x14ac:dyDescent="0.25">
      <c r="B21" s="104" t="s">
        <v>24</v>
      </c>
      <c r="C21" s="121" t="s">
        <v>37</v>
      </c>
      <c r="D21" s="117">
        <v>9533.41</v>
      </c>
      <c r="E21" s="50">
        <f t="shared" si="0"/>
        <v>3.6858991069554556E-4</v>
      </c>
      <c r="F21" s="117">
        <v>28573.100000000002</v>
      </c>
      <c r="G21" s="18">
        <f t="shared" si="1"/>
        <v>9.6691103923728994E-4</v>
      </c>
      <c r="H21" s="19">
        <f t="shared" si="2"/>
        <v>1.9971542186898499</v>
      </c>
      <c r="I21" s="20">
        <f t="shared" si="3"/>
        <v>1.6232704997613359</v>
      </c>
    </row>
    <row r="22" spans="2:18" x14ac:dyDescent="0.25">
      <c r="B22" s="104" t="s">
        <v>25</v>
      </c>
      <c r="C22" s="121" t="s">
        <v>52</v>
      </c>
      <c r="D22" s="117">
        <v>0</v>
      </c>
      <c r="E22" s="50">
        <f t="shared" si="0"/>
        <v>0</v>
      </c>
      <c r="F22" s="117">
        <v>0</v>
      </c>
      <c r="G22" s="18">
        <f t="shared" si="1"/>
        <v>0</v>
      </c>
      <c r="H22" s="22" t="s">
        <v>1</v>
      </c>
      <c r="I22" s="23" t="s">
        <v>1</v>
      </c>
    </row>
    <row r="23" spans="2:18" x14ac:dyDescent="0.25">
      <c r="B23" s="104" t="s">
        <v>26</v>
      </c>
      <c r="C23" s="121" t="s">
        <v>53</v>
      </c>
      <c r="D23" s="117">
        <v>270.89999999999998</v>
      </c>
      <c r="E23" s="50">
        <f t="shared" si="0"/>
        <v>1.0473797603105634E-5</v>
      </c>
      <c r="F23" s="117">
        <v>454.66</v>
      </c>
      <c r="G23" s="18">
        <f t="shared" si="1"/>
        <v>1.5385651997845046E-5</v>
      </c>
      <c r="H23" s="19">
        <f>(F23-D23)/D23</f>
        <v>0.67833148763381346</v>
      </c>
      <c r="I23" s="20">
        <f t="shared" si="3"/>
        <v>0.46896594538765729</v>
      </c>
    </row>
    <row r="24" spans="2:18" s="3" customFormat="1" x14ac:dyDescent="0.25">
      <c r="B24" s="105"/>
      <c r="C24" s="25" t="s">
        <v>38</v>
      </c>
      <c r="D24" s="118">
        <f>SUM(D6:D23)</f>
        <v>23436639.25</v>
      </c>
      <c r="E24" s="51">
        <f>SUM(E6:E23)</f>
        <v>0.90612999631414359</v>
      </c>
      <c r="F24" s="118">
        <f>SUM(F6:F23)</f>
        <v>26493662.623900007</v>
      </c>
      <c r="G24" s="26">
        <f>SUM(G6:G23)</f>
        <v>0.89654307236097219</v>
      </c>
      <c r="H24" s="29">
        <f t="shared" ref="H24:H29" si="4">(F24-D24)/D24</f>
        <v>0.13043778765763131</v>
      </c>
      <c r="I24" s="30">
        <f t="shared" ref="I24:I29" si="5">(G24-E24)/E24</f>
        <v>-1.0580075697933011E-2</v>
      </c>
    </row>
    <row r="25" spans="2:18" ht="15.75" customHeight="1" x14ac:dyDescent="0.25">
      <c r="B25" s="104">
        <v>19</v>
      </c>
      <c r="C25" s="21" t="s">
        <v>6</v>
      </c>
      <c r="D25" s="117">
        <v>2159008.06</v>
      </c>
      <c r="E25" s="50">
        <f>D25/$D$29</f>
        <v>8.3473656123712617E-2</v>
      </c>
      <c r="F25" s="117">
        <v>2767577.52</v>
      </c>
      <c r="G25" s="18">
        <f t="shared" si="1"/>
        <v>9.3654565169091264E-2</v>
      </c>
      <c r="H25" s="19">
        <f>(F25-D25)/D25</f>
        <v>0.28187456604492711</v>
      </c>
      <c r="I25" s="20">
        <f t="shared" si="5"/>
        <v>0.12196553401578543</v>
      </c>
    </row>
    <row r="26" spans="2:18" x14ac:dyDescent="0.25">
      <c r="B26" s="17"/>
      <c r="C26" s="21" t="s">
        <v>54</v>
      </c>
      <c r="D26" s="117">
        <v>240188.15000000002</v>
      </c>
      <c r="E26" s="50">
        <f>D26/$D$29</f>
        <v>9.286386377867762E-3</v>
      </c>
      <c r="F26" s="117">
        <v>254882.01</v>
      </c>
      <c r="G26" s="18">
        <f t="shared" si="1"/>
        <v>8.6251834477879315E-3</v>
      </c>
      <c r="H26" s="19">
        <f>(F26-D26)/D26</f>
        <v>6.1176456873496821E-2</v>
      </c>
      <c r="I26" s="20">
        <f t="shared" si="5"/>
        <v>-7.1201315902133355E-2</v>
      </c>
    </row>
    <row r="27" spans="2:18" customFormat="1" ht="15.75" customHeight="1" x14ac:dyDescent="0.25">
      <c r="B27" s="17"/>
      <c r="C27" s="21" t="s">
        <v>7</v>
      </c>
      <c r="D27" s="111">
        <v>28708.639999999999</v>
      </c>
      <c r="E27" s="50">
        <f t="shared" ref="E27" si="6">D27/$D$29</f>
        <v>1.1099611842761998E-3</v>
      </c>
      <c r="F27" s="110">
        <v>34786.71</v>
      </c>
      <c r="G27" s="43">
        <f t="shared" si="1"/>
        <v>1.1771790221483222E-3</v>
      </c>
      <c r="H27" s="19">
        <f>(F27-D27)/D27</f>
        <v>0.2117157064911469</v>
      </c>
      <c r="I27" s="20">
        <f t="shared" ref="I27" si="7">(G27-E27)/E27</f>
        <v>6.0558728381078349E-2</v>
      </c>
      <c r="K27" s="45"/>
      <c r="L27" s="44"/>
      <c r="M27" s="3"/>
      <c r="R27" s="3"/>
    </row>
    <row r="28" spans="2:18" s="3" customFormat="1" x14ac:dyDescent="0.25">
      <c r="B28" s="24"/>
      <c r="C28" s="25" t="s">
        <v>39</v>
      </c>
      <c r="D28" s="99">
        <f>D25+D26+D27</f>
        <v>2427904.85</v>
      </c>
      <c r="E28" s="51">
        <f>E25+E26</f>
        <v>9.2760042501580375E-2</v>
      </c>
      <c r="F28" s="99">
        <f>F25+F26+F27</f>
        <v>3057246.24</v>
      </c>
      <c r="G28" s="26">
        <f>G25+G26</f>
        <v>0.10227974861687919</v>
      </c>
      <c r="H28" s="29">
        <f t="shared" si="4"/>
        <v>0.25921171910834978</v>
      </c>
      <c r="I28" s="30">
        <f t="shared" si="5"/>
        <v>0.10262722890771234</v>
      </c>
    </row>
    <row r="29" spans="2:18" s="3" customFormat="1" ht="16.5" thickBot="1" x14ac:dyDescent="0.3">
      <c r="B29" s="35"/>
      <c r="C29" s="32" t="s">
        <v>40</v>
      </c>
      <c r="D29" s="109">
        <f>D24+D28</f>
        <v>25864544.100000001</v>
      </c>
      <c r="E29" s="119">
        <f>E24+E28</f>
        <v>0.99889003881572402</v>
      </c>
      <c r="F29" s="109">
        <f>SUM(F24:F27)</f>
        <v>29550908.86390001</v>
      </c>
      <c r="G29" s="46">
        <f>G24+G28</f>
        <v>0.99882282097785136</v>
      </c>
      <c r="H29" s="33">
        <f t="shared" si="4"/>
        <v>0.1425257970775525</v>
      </c>
      <c r="I29" s="34">
        <f t="shared" si="5"/>
        <v>-6.729252996892567E-5</v>
      </c>
    </row>
    <row r="30" spans="2:18" x14ac:dyDescent="0.25">
      <c r="B30" s="14"/>
      <c r="C30" s="15"/>
      <c r="D30" s="6"/>
      <c r="E30" s="16"/>
      <c r="F30" s="6"/>
      <c r="G30" s="16"/>
      <c r="H30" s="13"/>
    </row>
    <row r="31" spans="2:18" ht="15.75" customHeight="1" x14ac:dyDescent="0.25">
      <c r="B31" s="114" t="s">
        <v>34</v>
      </c>
      <c r="C31" s="115"/>
      <c r="D31" s="36"/>
      <c r="E31" s="82"/>
      <c r="F31" s="83"/>
      <c r="G31" s="84"/>
      <c r="H31" s="83"/>
      <c r="I31" s="86"/>
    </row>
    <row r="32" spans="2:18" ht="15.75" customHeight="1" x14ac:dyDescent="0.25">
      <c r="B32" s="116"/>
      <c r="C32" s="116"/>
      <c r="D32" s="53"/>
      <c r="E32" s="85"/>
      <c r="F32" s="83"/>
      <c r="G32" s="86"/>
      <c r="H32" s="83"/>
      <c r="I32" s="86"/>
    </row>
    <row r="33" spans="2:9" ht="15.75" customHeight="1" x14ac:dyDescent="0.25">
      <c r="B33" s="114" t="s">
        <v>35</v>
      </c>
      <c r="C33" s="116"/>
      <c r="D33" s="4"/>
      <c r="E33" s="87"/>
      <c r="F33" s="83"/>
      <c r="G33" s="48"/>
      <c r="H33" s="83"/>
      <c r="I33" s="86"/>
    </row>
    <row r="34" spans="2:9" ht="15.75" customHeight="1" x14ac:dyDescent="0.25">
      <c r="D34" s="53"/>
      <c r="E34" s="86"/>
      <c r="F34" s="89"/>
      <c r="G34" s="88"/>
      <c r="H34" s="89"/>
      <c r="I34" s="86"/>
    </row>
    <row r="35" spans="2:9" ht="15.75" customHeight="1" x14ac:dyDescent="0.25">
      <c r="D35" s="4"/>
      <c r="E35" s="54"/>
      <c r="G35" s="48"/>
    </row>
    <row r="36" spans="2:9" ht="15.75" customHeight="1" x14ac:dyDescent="0.25">
      <c r="D36" s="4"/>
      <c r="E36" s="4"/>
      <c r="G36" s="9"/>
    </row>
    <row r="37" spans="2:9" x14ac:dyDescent="0.25">
      <c r="D37" s="36"/>
      <c r="E37" s="4"/>
    </row>
    <row r="39" spans="2:9" x14ac:dyDescent="0.25">
      <c r="D39" s="49"/>
    </row>
    <row r="40" spans="2:9" x14ac:dyDescent="0.25">
      <c r="D40" s="9"/>
    </row>
    <row r="41" spans="2:9" x14ac:dyDescent="0.25">
      <c r="D41" s="9"/>
    </row>
    <row r="42" spans="2:9" x14ac:dyDescent="0.25">
      <c r="D42" s="52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8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28.02.2017. godine.</oddFooter>
  </headerFooter>
  <ignoredErrors>
    <ignoredError sqref="G24 E24 F28:F29" formula="1"/>
    <ignoredError sqref="B6:B25" numberStoredAsText="1"/>
    <ignoredError sqref="E6:E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2017-05-05T08:57:19Z</cp:lastPrinted>
  <dcterms:created xsi:type="dcterms:W3CDTF">2011-07-19T08:09:31Z</dcterms:created>
  <dcterms:modified xsi:type="dcterms:W3CDTF">2020-02-14T15:35:26Z</dcterms:modified>
</cp:coreProperties>
</file>