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900" windowWidth="19185" windowHeight="5160" tabRatio="551"/>
  </bookViews>
  <sheets>
    <sheet name="BiH" sheetId="4" r:id="rId1"/>
    <sheet name="FBiH " sheetId="5" r:id="rId2"/>
    <sheet name="RS" sheetId="6" r:id="rId3"/>
  </sheets>
  <calcPr calcId="145621"/>
</workbook>
</file>

<file path=xl/calcChain.xml><?xml version="1.0" encoding="utf-8"?>
<calcChain xmlns="http://schemas.openxmlformats.org/spreadsheetml/2006/main">
  <c r="I21" i="6" l="1"/>
  <c r="H21" i="6"/>
  <c r="I18" i="6"/>
  <c r="H18" i="6"/>
  <c r="F24" i="6" l="1"/>
  <c r="F29" i="5"/>
  <c r="F27" i="4" l="1"/>
  <c r="D27" i="4"/>
  <c r="F26" i="4" l="1"/>
  <c r="F25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6" i="4"/>
  <c r="D26" i="4"/>
  <c r="D25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6" i="4"/>
  <c r="D28" i="5" l="1"/>
  <c r="F27" i="6" l="1"/>
  <c r="H25" i="6" l="1"/>
  <c r="H26" i="6"/>
  <c r="D27" i="6"/>
  <c r="F28" i="5" l="1"/>
  <c r="H26" i="5" l="1"/>
  <c r="H25" i="5"/>
  <c r="H7" i="5"/>
  <c r="H8" i="5"/>
  <c r="H12" i="5"/>
  <c r="H13" i="5"/>
  <c r="H14" i="5"/>
  <c r="H15" i="5"/>
  <c r="H18" i="5"/>
  <c r="H19" i="5"/>
  <c r="H20" i="5"/>
  <c r="H21" i="5"/>
  <c r="H6" i="5"/>
  <c r="D24" i="5"/>
  <c r="D29" i="5" s="1"/>
  <c r="E27" i="5" l="1"/>
  <c r="E7" i="5"/>
  <c r="E9" i="5"/>
  <c r="E11" i="5"/>
  <c r="E13" i="5"/>
  <c r="E15" i="5"/>
  <c r="E17" i="5"/>
  <c r="E19" i="5"/>
  <c r="E21" i="5"/>
  <c r="E23" i="5"/>
  <c r="E12" i="5"/>
  <c r="E16" i="5"/>
  <c r="E18" i="5"/>
  <c r="E22" i="5"/>
  <c r="E6" i="5"/>
  <c r="E26" i="5"/>
  <c r="E25" i="5"/>
  <c r="E8" i="5"/>
  <c r="E10" i="5"/>
  <c r="E14" i="5"/>
  <c r="E20" i="5"/>
  <c r="D28" i="4"/>
  <c r="D24" i="4"/>
  <c r="H26" i="4" l="1"/>
  <c r="H25" i="4"/>
  <c r="H7" i="4" l="1"/>
  <c r="H8" i="4"/>
  <c r="H12" i="4"/>
  <c r="H13" i="4"/>
  <c r="H14" i="4"/>
  <c r="H15" i="4"/>
  <c r="H18" i="4"/>
  <c r="H19" i="4"/>
  <c r="H20" i="4"/>
  <c r="H21" i="4"/>
  <c r="D24" i="6"/>
  <c r="D28" i="6" s="1"/>
  <c r="E7" i="6" s="1"/>
  <c r="H6" i="4"/>
  <c r="F24" i="5"/>
  <c r="E26" i="6" l="1"/>
  <c r="E25" i="6"/>
  <c r="D29" i="4"/>
  <c r="F24" i="4"/>
  <c r="F29" i="4" s="1"/>
  <c r="H7" i="6"/>
  <c r="H8" i="6"/>
  <c r="H12" i="6"/>
  <c r="H13" i="6"/>
  <c r="H14" i="6"/>
  <c r="H15" i="6"/>
  <c r="F28" i="6"/>
  <c r="E27" i="6" l="1"/>
  <c r="E26" i="4"/>
  <c r="E25" i="4"/>
  <c r="E27" i="4"/>
  <c r="G25" i="6"/>
  <c r="G26" i="6"/>
  <c r="E7" i="4"/>
  <c r="E9" i="4"/>
  <c r="E11" i="4"/>
  <c r="E13" i="4"/>
  <c r="E15" i="4"/>
  <c r="E17" i="4"/>
  <c r="E19" i="4"/>
  <c r="E21" i="4"/>
  <c r="E23" i="4"/>
  <c r="E8" i="4"/>
  <c r="E10" i="4"/>
  <c r="E12" i="4"/>
  <c r="E14" i="4"/>
  <c r="E16" i="4"/>
  <c r="E18" i="4"/>
  <c r="E20" i="4"/>
  <c r="E22" i="4"/>
  <c r="E6" i="4"/>
  <c r="G27" i="6" l="1"/>
  <c r="H28" i="5"/>
  <c r="H24" i="6" l="1"/>
  <c r="H6" i="6"/>
  <c r="F28" i="4"/>
  <c r="H29" i="5" l="1"/>
  <c r="G26" i="5"/>
  <c r="I26" i="5" s="1"/>
  <c r="G27" i="5"/>
  <c r="E17" i="6"/>
  <c r="G25" i="5"/>
  <c r="E21" i="6"/>
  <c r="E23" i="6"/>
  <c r="E15" i="6"/>
  <c r="H27" i="6"/>
  <c r="G16" i="5"/>
  <c r="G18" i="5"/>
  <c r="G20" i="5"/>
  <c r="G22" i="5"/>
  <c r="G7" i="5"/>
  <c r="I7" i="5" s="1"/>
  <c r="G9" i="5"/>
  <c r="G11" i="5"/>
  <c r="G13" i="5"/>
  <c r="G15" i="5"/>
  <c r="I15" i="5" s="1"/>
  <c r="G17" i="5"/>
  <c r="G19" i="5"/>
  <c r="I19" i="5" s="1"/>
  <c r="G21" i="5"/>
  <c r="G23" i="5"/>
  <c r="G8" i="5"/>
  <c r="G10" i="5"/>
  <c r="G12" i="5"/>
  <c r="I12" i="5" s="1"/>
  <c r="G14" i="5"/>
  <c r="G6" i="5"/>
  <c r="H24" i="5"/>
  <c r="E22" i="6"/>
  <c r="E20" i="6"/>
  <c r="E18" i="6"/>
  <c r="E16" i="6"/>
  <c r="E14" i="6"/>
  <c r="E12" i="6"/>
  <c r="E10" i="6"/>
  <c r="E8" i="6"/>
  <c r="G27" i="4" l="1"/>
  <c r="G24" i="5"/>
  <c r="E24" i="5"/>
  <c r="G28" i="5"/>
  <c r="E11" i="6"/>
  <c r="E19" i="6"/>
  <c r="E9" i="6"/>
  <c r="E6" i="6"/>
  <c r="E13" i="6"/>
  <c r="I8" i="5"/>
  <c r="I21" i="5"/>
  <c r="I13" i="5"/>
  <c r="I20" i="5"/>
  <c r="H28" i="6"/>
  <c r="G7" i="6"/>
  <c r="I7" i="6" s="1"/>
  <c r="G9" i="6"/>
  <c r="G11" i="6"/>
  <c r="G13" i="6"/>
  <c r="G15" i="6"/>
  <c r="I15" i="6" s="1"/>
  <c r="G17" i="6"/>
  <c r="G19" i="6"/>
  <c r="G21" i="6"/>
  <c r="G23" i="6"/>
  <c r="G6" i="6"/>
  <c r="G8" i="6"/>
  <c r="I8" i="6" s="1"/>
  <c r="G10" i="6"/>
  <c r="G12" i="6"/>
  <c r="I12" i="6" s="1"/>
  <c r="G14" i="6"/>
  <c r="I14" i="6" s="1"/>
  <c r="G16" i="6"/>
  <c r="G18" i="6"/>
  <c r="G20" i="6"/>
  <c r="G22" i="6"/>
  <c r="H24" i="4"/>
  <c r="I6" i="5"/>
  <c r="H28" i="4"/>
  <c r="I14" i="5"/>
  <c r="I18" i="5"/>
  <c r="G29" i="5" l="1"/>
  <c r="E24" i="6"/>
  <c r="E28" i="6" s="1"/>
  <c r="I13" i="6"/>
  <c r="G24" i="6"/>
  <c r="G28" i="6" s="1"/>
  <c r="I25" i="5"/>
  <c r="E28" i="5"/>
  <c r="I28" i="5" s="1"/>
  <c r="I26" i="6"/>
  <c r="H29" i="4"/>
  <c r="G25" i="4"/>
  <c r="G23" i="4"/>
  <c r="G20" i="4"/>
  <c r="I20" i="4" s="1"/>
  <c r="G16" i="4"/>
  <c r="G12" i="4"/>
  <c r="I12" i="4" s="1"/>
  <c r="G8" i="4"/>
  <c r="G26" i="4"/>
  <c r="G19" i="4"/>
  <c r="I19" i="4" s="1"/>
  <c r="G15" i="4"/>
  <c r="I15" i="4" s="1"/>
  <c r="G11" i="4"/>
  <c r="G7" i="4"/>
  <c r="I7" i="4" s="1"/>
  <c r="G22" i="4"/>
  <c r="G6" i="4"/>
  <c r="G18" i="4"/>
  <c r="I18" i="4" s="1"/>
  <c r="G14" i="4"/>
  <c r="I14" i="4" s="1"/>
  <c r="G10" i="4"/>
  <c r="G21" i="4"/>
  <c r="I21" i="4" s="1"/>
  <c r="G17" i="4"/>
  <c r="G13" i="4"/>
  <c r="I13" i="4" s="1"/>
  <c r="G9" i="4"/>
  <c r="I25" i="6"/>
  <c r="I27" i="6"/>
  <c r="I24" i="5"/>
  <c r="I6" i="6"/>
  <c r="E24" i="4"/>
  <c r="E28" i="4"/>
  <c r="E29" i="5" l="1"/>
  <c r="I29" i="5" s="1"/>
  <c r="I26" i="4"/>
  <c r="E29" i="4"/>
  <c r="I8" i="4"/>
  <c r="I24" i="6"/>
  <c r="I28" i="6"/>
  <c r="I6" i="4"/>
  <c r="G24" i="4"/>
  <c r="G28" i="4"/>
  <c r="I28" i="4" s="1"/>
  <c r="I25" i="4"/>
  <c r="I24" i="4" l="1"/>
  <c r="G29" i="4"/>
  <c r="I29" i="4" s="1"/>
</calcChain>
</file>

<file path=xl/sharedStrings.xml><?xml version="1.0" encoding="utf-8"?>
<sst xmlns="http://schemas.openxmlformats.org/spreadsheetml/2006/main" count="211" uniqueCount="55">
  <si>
    <t xml:space="preserve">(%)      </t>
  </si>
  <si>
    <t>-</t>
  </si>
  <si>
    <t>Vrsta osiguranja</t>
  </si>
  <si>
    <t>Udio (%)</t>
  </si>
  <si>
    <t>Zdravstveno osiguranje</t>
  </si>
  <si>
    <t>Osiguranje kredita</t>
  </si>
  <si>
    <t>Životna osiguranja (osiguranje života i rentna osiguranja)</t>
  </si>
  <si>
    <t>Druge vrste životnih osiguranja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</si>
  <si>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</si>
  <si>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</si>
  <si>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</si>
  <si>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</si>
  <si>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</si>
  <si>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</si>
  <si>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</si>
  <si>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</si>
  <si>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</si>
  <si>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</si>
  <si>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</si>
  <si>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</si>
  <si>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</si>
  <si>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</si>
  <si>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</si>
  <si>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</si>
  <si>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</si>
  <si>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</si>
  <si>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Osiguranje imovine od požara i prirodnih sila</t>
  </si>
  <si>
    <t>II 2016.*</t>
  </si>
  <si>
    <t>II 2017.**</t>
  </si>
  <si>
    <t>*Podatci se odnose na razdoblje od 01.01. do 29.02.2016. godine.</t>
  </si>
  <si>
    <t>**Podatci se odnose na razdoblje od 01.01. do 28.02.2017. godine.</t>
  </si>
  <si>
    <t>Promjena u udjelu</t>
  </si>
  <si>
    <t>Osiguranje robe u prijevozu</t>
  </si>
  <si>
    <t>Osiguranje od različitih financijskih gubitaka</t>
  </si>
  <si>
    <t>Ukupno (neživotna osiguranja - skupine osiguranja)</t>
  </si>
  <si>
    <t>Ukupno (životna osiguranja - skupine osiguranja)</t>
  </si>
  <si>
    <t>Sveukupno (skupine osiguranja 1-19)</t>
  </si>
  <si>
    <t>Isplaćene štete po skupinama/vrstama osiguranja u BiH (u KM) za veljaču 2016. i 2017. godine</t>
  </si>
  <si>
    <t>Isplaćene štete po skupinama/vrstama osiguranja u FBiH (u KM) za veljaču 2016. i 2017. godine</t>
  </si>
  <si>
    <t>Isplaćene štete po skupinama/vrstama osiguranja u RS (u KM) za veljaču 2016. i 2017. godine</t>
  </si>
  <si>
    <t>Promjena iznosa isplaćenih šteta</t>
  </si>
  <si>
    <t>Osiguranje nezgoda</t>
  </si>
  <si>
    <t>Osiguranje cestovnih vozila</t>
  </si>
  <si>
    <t>Osiguranje tračnih vozila</t>
  </si>
  <si>
    <t>Osiguranje zračnih letjelica</t>
  </si>
  <si>
    <t>Osiguranje plovila</t>
  </si>
  <si>
    <t>Osiguranja od ostalih šteta na imovini</t>
  </si>
  <si>
    <t>Osiguranje od odgovornosti za motorna vozila</t>
  </si>
  <si>
    <t>Osiguranje od civilne odgovornosti za zračne letjelice</t>
  </si>
  <si>
    <t>Osiguranje od civilne odgovornosti za plovila</t>
  </si>
  <si>
    <t>Osiguranje od opće civilne odgovornosti</t>
  </si>
  <si>
    <t>Osiguranje jamstva</t>
  </si>
  <si>
    <t>Osiguranje troškova pravne zaštite</t>
  </si>
  <si>
    <t>Osiguranje pomoći</t>
  </si>
  <si>
    <t>Dodatna osiguranja uz životno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</si>
</sst>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67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indexed="9"/>
      <name val="Calibri"/>
      <family val="2"/>
      <charset val="204"/>
      <scheme val="minor"/>
    </font>
    <font>
      <b/>
      <sz val="12"/>
      <color indexed="10"/>
      <name val="Calibri"/>
      <family val="2"/>
      <charset val="204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9"/>
      <color indexed="8"/>
      <name val="Calibri"/>
      <family val="2"/>
      <scheme val="minor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0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B050"/>
      <name val="Calibri"/>
      <family val="2"/>
      <charset val="204"/>
      <scheme val="minor"/>
    </font>
    <font>
      <sz val="10"/>
      <name val="Bookman Old Style"/>
      <family val="1"/>
      <charset val="238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  <font>
      <sz val="9"/>
      <color rgb="FF00B050"/>
      <name val="Calibri"/>
      <family val="2"/>
      <charset val="204"/>
      <scheme val="minor"/>
    </font>
    <font>
      <sz val="9"/>
      <color rgb="FF00B050"/>
      <name val="Bookman Old Style"/>
      <family val="1"/>
      <charset val="238"/>
    </font>
    <font>
      <sz val="12"/>
      <color theme="1"/>
      <name val="Calibri"/>
      <family val="2"/>
      <charset val="204"/>
      <scheme val="minor"/>
    </font>
    <font>
      <sz val="9"/>
      <color theme="1"/>
      <name val="Bookman Old Style"/>
      <family val="1"/>
      <charset val="238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30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165" fontId="15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1" applyNumberFormat="0" applyAlignment="0" applyProtection="0"/>
    <xf numFmtId="0" fontId="23" fillId="0" borderId="6" applyNumberFormat="0" applyFill="0" applyAlignment="0" applyProtection="0"/>
    <xf numFmtId="0" fontId="16" fillId="0" borderId="0"/>
    <xf numFmtId="0" fontId="24" fillId="22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25" fillId="0" borderId="0"/>
    <xf numFmtId="0" fontId="14" fillId="23" borderId="7" applyNumberFormat="0" applyFont="0" applyAlignment="0" applyProtection="0"/>
    <xf numFmtId="0" fontId="26" fillId="20" borderId="8" applyNumberFormat="0" applyAlignment="0" applyProtection="0"/>
    <xf numFmtId="0" fontId="16" fillId="0" borderId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47" fillId="0" borderId="0"/>
    <xf numFmtId="0" fontId="8" fillId="0" borderId="0"/>
    <xf numFmtId="0" fontId="47" fillId="0" borderId="0"/>
    <xf numFmtId="0" fontId="8" fillId="0" borderId="0"/>
    <xf numFmtId="0" fontId="47" fillId="0" borderId="0"/>
    <xf numFmtId="0" fontId="7" fillId="0" borderId="0"/>
    <xf numFmtId="0" fontId="47" fillId="0" borderId="0"/>
    <xf numFmtId="0" fontId="47" fillId="0" borderId="0"/>
    <xf numFmtId="0" fontId="7" fillId="0" borderId="0"/>
    <xf numFmtId="0" fontId="4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7" fillId="0" borderId="0"/>
    <xf numFmtId="0" fontId="47" fillId="0" borderId="0"/>
  </cellStyleXfs>
  <cellXfs count="143">
    <xf numFmtId="0" fontId="0" fillId="0" borderId="0" xfId="0"/>
    <xf numFmtId="0" fontId="31" fillId="0" borderId="0" xfId="197" applyFont="1"/>
    <xf numFmtId="0" fontId="33" fillId="0" borderId="0" xfId="197" applyFont="1"/>
    <xf numFmtId="0" fontId="32" fillId="0" borderId="0" xfId="197" applyFont="1"/>
    <xf numFmtId="0" fontId="31" fillId="0" borderId="0" xfId="197" applyFont="1" applyBorder="1"/>
    <xf numFmtId="0" fontId="34" fillId="0" borderId="0" xfId="197" applyFont="1" applyFill="1" applyBorder="1"/>
    <xf numFmtId="3" fontId="32" fillId="0" borderId="0" xfId="197" applyNumberFormat="1" applyFont="1" applyBorder="1" applyAlignment="1">
      <alignment horizontal="right"/>
    </xf>
    <xf numFmtId="3" fontId="31" fillId="0" borderId="0" xfId="197" applyNumberFormat="1" applyFont="1" applyBorder="1"/>
    <xf numFmtId="3" fontId="35" fillId="0" borderId="0" xfId="197" applyNumberFormat="1" applyFont="1" applyBorder="1" applyAlignment="1">
      <alignment horizontal="right"/>
    </xf>
    <xf numFmtId="3" fontId="31" fillId="0" borderId="0" xfId="197" applyNumberFormat="1" applyFont="1"/>
    <xf numFmtId="0" fontId="31" fillId="0" borderId="0" xfId="197" applyFont="1" applyBorder="1" applyAlignment="1">
      <alignment horizontal="justify"/>
    </xf>
    <xf numFmtId="0" fontId="32" fillId="0" borderId="0" xfId="197" applyFont="1" applyBorder="1" applyAlignment="1">
      <alignment horizontal="left" wrapText="1"/>
    </xf>
    <xf numFmtId="0" fontId="32" fillId="0" borderId="0" xfId="197" applyFont="1" applyBorder="1" applyAlignment="1">
      <alignment horizontal="right" wrapText="1"/>
    </xf>
    <xf numFmtId="0" fontId="31" fillId="0" borderId="0" xfId="197" applyFont="1" applyAlignment="1">
      <alignment wrapText="1"/>
    </xf>
    <xf numFmtId="0" fontId="31" fillId="0" borderId="0" xfId="197" applyFont="1" applyBorder="1" applyAlignment="1"/>
    <xf numFmtId="0" fontId="32" fillId="0" borderId="0" xfId="197" applyFont="1" applyBorder="1" applyAlignment="1">
      <alignment wrapText="1"/>
    </xf>
    <xf numFmtId="0" fontId="32" fillId="0" borderId="0" xfId="197" applyFont="1" applyBorder="1" applyAlignment="1"/>
    <xf numFmtId="0" fontId="36" fillId="0" borderId="0" xfId="197" applyFont="1"/>
    <xf numFmtId="0" fontId="40" fillId="0" borderId="11" xfId="197" applyFont="1" applyBorder="1" applyAlignment="1">
      <alignment horizontal="right" vertical="center"/>
    </xf>
    <xf numFmtId="10" fontId="40" fillId="0" borderId="10" xfId="197" applyNumberFormat="1" applyFont="1" applyBorder="1" applyAlignment="1">
      <alignment horizontal="right" vertical="center" wrapText="1"/>
    </xf>
    <xf numFmtId="10" fontId="41" fillId="0" borderId="10" xfId="197" applyNumberFormat="1" applyFont="1" applyBorder="1" applyAlignment="1">
      <alignment vertical="center" wrapText="1"/>
    </xf>
    <xf numFmtId="10" fontId="41" fillId="0" borderId="13" xfId="197" applyNumberFormat="1" applyFont="1" applyBorder="1" applyAlignment="1">
      <alignment vertical="center" wrapText="1"/>
    </xf>
    <xf numFmtId="0" fontId="40" fillId="0" borderId="10" xfId="197" applyFont="1" applyBorder="1" applyAlignment="1">
      <alignment horizontal="left" vertical="center" wrapText="1"/>
    </xf>
    <xf numFmtId="10" fontId="41" fillId="0" borderId="10" xfId="197" applyNumberFormat="1" applyFont="1" applyBorder="1" applyAlignment="1">
      <alignment horizontal="right" vertical="center" wrapText="1"/>
    </xf>
    <xf numFmtId="10" fontId="41" fillId="0" borderId="13" xfId="197" applyNumberFormat="1" applyFont="1" applyBorder="1" applyAlignment="1">
      <alignment horizontal="right" vertical="center" wrapText="1"/>
    </xf>
    <xf numFmtId="0" fontId="37" fillId="24" borderId="11" xfId="197" applyFont="1" applyFill="1" applyBorder="1" applyAlignment="1">
      <alignment horizontal="right" vertical="center"/>
    </xf>
    <xf numFmtId="0" fontId="37" fillId="24" borderId="10" xfId="197" applyFont="1" applyFill="1" applyBorder="1" applyAlignment="1">
      <alignment horizontal="right" vertical="center" wrapText="1"/>
    </xf>
    <xf numFmtId="10" fontId="37" fillId="24" borderId="10" xfId="197" applyNumberFormat="1" applyFont="1" applyFill="1" applyBorder="1" applyAlignment="1">
      <alignment horizontal="right" vertical="center" wrapText="1"/>
    </xf>
    <xf numFmtId="10" fontId="39" fillId="24" borderId="10" xfId="197" applyNumberFormat="1" applyFont="1" applyFill="1" applyBorder="1" applyAlignment="1">
      <alignment horizontal="right" vertical="center" wrapText="1"/>
    </xf>
    <xf numFmtId="10" fontId="39" fillId="24" borderId="13" xfId="197" applyNumberFormat="1" applyFont="1" applyFill="1" applyBorder="1" applyAlignment="1">
      <alignment horizontal="right" vertical="center" wrapText="1"/>
    </xf>
    <xf numFmtId="10" fontId="37" fillId="24" borderId="10" xfId="197" applyNumberFormat="1" applyFont="1" applyFill="1" applyBorder="1" applyAlignment="1">
      <alignment vertical="center" wrapText="1"/>
    </xf>
    <xf numFmtId="10" fontId="39" fillId="24" borderId="10" xfId="197" applyNumberFormat="1" applyFont="1" applyFill="1" applyBorder="1" applyAlignment="1">
      <alignment vertical="center" wrapText="1"/>
    </xf>
    <xf numFmtId="10" fontId="39" fillId="24" borderId="13" xfId="197" applyNumberFormat="1" applyFont="1" applyFill="1" applyBorder="1" applyAlignment="1">
      <alignment vertical="center" wrapText="1"/>
    </xf>
    <xf numFmtId="0" fontId="37" fillId="25" borderId="15" xfId="197" applyFont="1" applyFill="1" applyBorder="1" applyAlignment="1">
      <alignment horizontal="justify" vertical="center"/>
    </xf>
    <xf numFmtId="0" fontId="37" fillId="25" borderId="12" xfId="197" applyFont="1" applyFill="1" applyBorder="1" applyAlignment="1">
      <alignment horizontal="right" vertical="center" wrapText="1"/>
    </xf>
    <xf numFmtId="10" fontId="39" fillId="25" borderId="12" xfId="197" applyNumberFormat="1" applyFont="1" applyFill="1" applyBorder="1" applyAlignment="1">
      <alignment vertical="center" wrapText="1"/>
    </xf>
    <xf numFmtId="10" fontId="39" fillId="25" borderId="14" xfId="197" applyNumberFormat="1" applyFont="1" applyFill="1" applyBorder="1" applyAlignment="1">
      <alignment vertical="center" wrapText="1"/>
    </xf>
    <xf numFmtId="0" fontId="37" fillId="25" borderId="15" xfId="197" applyFont="1" applyFill="1" applyBorder="1" applyAlignment="1">
      <alignment horizontal="right" vertical="center"/>
    </xf>
    <xf numFmtId="10" fontId="40" fillId="0" borderId="10" xfId="197" applyNumberFormat="1" applyFont="1" applyFill="1" applyBorder="1" applyAlignment="1">
      <alignment horizontal="right" vertical="center"/>
    </xf>
    <xf numFmtId="10" fontId="37" fillId="24" borderId="10" xfId="197" applyNumberFormat="1" applyFont="1" applyFill="1" applyBorder="1" applyAlignment="1">
      <alignment horizontal="right" vertical="center"/>
    </xf>
    <xf numFmtId="4" fontId="31" fillId="0" borderId="0" xfId="197" applyNumberFormat="1" applyFont="1"/>
    <xf numFmtId="4" fontId="0" fillId="0" borderId="0" xfId="0" applyNumberFormat="1" applyBorder="1"/>
    <xf numFmtId="0" fontId="42" fillId="0" borderId="0" xfId="197" applyFont="1" applyBorder="1" applyAlignment="1">
      <alignment wrapText="1"/>
    </xf>
    <xf numFmtId="4" fontId="43" fillId="0" borderId="0" xfId="0" applyNumberFormat="1" applyFont="1"/>
    <xf numFmtId="3" fontId="44" fillId="0" borderId="0" xfId="0" applyNumberFormat="1" applyFont="1"/>
    <xf numFmtId="3" fontId="45" fillId="0" borderId="0" xfId="197" applyNumberFormat="1" applyFont="1"/>
    <xf numFmtId="0" fontId="46" fillId="0" borderId="0" xfId="197" applyFont="1"/>
    <xf numFmtId="9" fontId="37" fillId="25" borderId="12" xfId="197" applyNumberFormat="1" applyFont="1" applyFill="1" applyBorder="1" applyAlignment="1">
      <alignment horizontal="right" vertical="center"/>
    </xf>
    <xf numFmtId="10" fontId="40" fillId="0" borderId="24" xfId="197" applyNumberFormat="1" applyFont="1" applyBorder="1" applyAlignment="1">
      <alignment horizontal="right" vertical="center" wrapText="1"/>
    </xf>
    <xf numFmtId="4" fontId="48" fillId="0" borderId="0" xfId="205" applyNumberFormat="1" applyFont="1" applyBorder="1" applyAlignment="1"/>
    <xf numFmtId="0" fontId="46" fillId="0" borderId="0" xfId="197" applyFont="1" applyBorder="1"/>
    <xf numFmtId="9" fontId="37" fillId="25" borderId="12" xfId="197" applyNumberFormat="1" applyFont="1" applyFill="1" applyBorder="1" applyAlignment="1">
      <alignment vertical="center"/>
    </xf>
    <xf numFmtId="9" fontId="37" fillId="25" borderId="12" xfId="197" applyNumberFormat="1" applyFont="1" applyFill="1" applyBorder="1" applyAlignment="1">
      <alignment horizontal="right" vertical="center" wrapText="1"/>
    </xf>
    <xf numFmtId="3" fontId="49" fillId="0" borderId="0" xfId="0" applyNumberFormat="1" applyFont="1" applyBorder="1"/>
    <xf numFmtId="3" fontId="0" fillId="0" borderId="0" xfId="0" applyNumberFormat="1" applyBorder="1"/>
    <xf numFmtId="10" fontId="41" fillId="0" borderId="25" xfId="197" applyNumberFormat="1" applyFont="1" applyBorder="1" applyAlignment="1">
      <alignment horizontal="right" vertical="center" wrapText="1"/>
    </xf>
    <xf numFmtId="10" fontId="49" fillId="0" borderId="10" xfId="197" applyNumberFormat="1" applyFont="1" applyBorder="1" applyAlignment="1">
      <alignment horizontal="right" vertical="center" wrapText="1"/>
    </xf>
    <xf numFmtId="10" fontId="50" fillId="24" borderId="10" xfId="197" applyNumberFormat="1" applyFont="1" applyFill="1" applyBorder="1" applyAlignment="1">
      <alignment horizontal="right" vertical="center" wrapText="1"/>
    </xf>
    <xf numFmtId="4" fontId="40" fillId="0" borderId="0" xfId="197" applyNumberFormat="1" applyFont="1"/>
    <xf numFmtId="3" fontId="51" fillId="0" borderId="0" xfId="197" applyNumberFormat="1" applyFont="1"/>
    <xf numFmtId="4" fontId="48" fillId="0" borderId="0" xfId="211" applyNumberFormat="1" applyFont="1" applyFill="1" applyBorder="1" applyAlignment="1" applyProtection="1">
      <alignment horizontal="right"/>
    </xf>
    <xf numFmtId="4" fontId="31" fillId="0" borderId="0" xfId="197" applyNumberFormat="1" applyFont="1" applyFill="1" applyBorder="1"/>
    <xf numFmtId="0" fontId="31" fillId="0" borderId="0" xfId="197" applyFont="1" applyFill="1" applyBorder="1"/>
    <xf numFmtId="4" fontId="48" fillId="0" borderId="0" xfId="205" applyNumberFormat="1" applyFont="1" applyFill="1" applyBorder="1" applyAlignment="1"/>
    <xf numFmtId="4" fontId="32" fillId="0" borderId="0" xfId="197" applyNumberFormat="1" applyFont="1" applyFill="1" applyBorder="1"/>
    <xf numFmtId="0" fontId="32" fillId="0" borderId="0" xfId="197" applyFont="1" applyFill="1" applyBorder="1"/>
    <xf numFmtId="4" fontId="48" fillId="0" borderId="0" xfId="211" applyNumberFormat="1" applyFont="1" applyFill="1" applyBorder="1" applyAlignment="1" applyProtection="1">
      <alignment horizontal="right"/>
      <protection locked="0"/>
    </xf>
    <xf numFmtId="0" fontId="46" fillId="0" borderId="0" xfId="197" applyFont="1" applyFill="1" applyBorder="1"/>
    <xf numFmtId="0" fontId="52" fillId="0" borderId="0" xfId="211" applyFont="1" applyFill="1" applyBorder="1" applyAlignment="1" applyProtection="1">
      <alignment horizontal="left" wrapText="1"/>
    </xf>
    <xf numFmtId="4" fontId="53" fillId="0" borderId="0" xfId="197" applyNumberFormat="1" applyFont="1" applyFill="1" applyBorder="1"/>
    <xf numFmtId="4" fontId="51" fillId="0" borderId="0" xfId="197" applyNumberFormat="1" applyFont="1" applyFill="1" applyBorder="1"/>
    <xf numFmtId="0" fontId="52" fillId="0" borderId="0" xfId="211" applyFont="1" applyFill="1" applyBorder="1" applyAlignment="1" applyProtection="1">
      <alignment wrapText="1"/>
    </xf>
    <xf numFmtId="4" fontId="40" fillId="0" borderId="0" xfId="197" applyNumberFormat="1" applyFont="1" applyFill="1" applyBorder="1"/>
    <xf numFmtId="0" fontId="31" fillId="0" borderId="0" xfId="197" applyFont="1" applyFill="1" applyBorder="1" applyAlignment="1">
      <alignment horizontal="right"/>
    </xf>
    <xf numFmtId="10" fontId="49" fillId="0" borderId="10" xfId="197" applyNumberFormat="1" applyFont="1" applyFill="1" applyBorder="1" applyAlignment="1">
      <alignment horizontal="right" vertical="center"/>
    </xf>
    <xf numFmtId="10" fontId="50" fillId="24" borderId="10" xfId="197" applyNumberFormat="1" applyFont="1" applyFill="1" applyBorder="1" applyAlignment="1">
      <alignment horizontal="right" vertical="center"/>
    </xf>
    <xf numFmtId="9" fontId="50" fillId="25" borderId="12" xfId="197" applyNumberFormat="1" applyFont="1" applyFill="1" applyBorder="1" applyAlignment="1">
      <alignment horizontal="right" vertical="center"/>
    </xf>
    <xf numFmtId="0" fontId="54" fillId="0" borderId="0" xfId="197" applyFont="1" applyFill="1" applyBorder="1"/>
    <xf numFmtId="4" fontId="54" fillId="0" borderId="0" xfId="197" applyNumberFormat="1" applyFont="1" applyFill="1" applyBorder="1"/>
    <xf numFmtId="4" fontId="52" fillId="0" borderId="0" xfId="205" applyNumberFormat="1" applyFont="1" applyFill="1" applyBorder="1" applyAlignment="1"/>
    <xf numFmtId="0" fontId="31" fillId="0" borderId="0" xfId="197" applyFont="1" applyFill="1" applyBorder="1" applyAlignment="1">
      <alignment horizontal="left"/>
    </xf>
    <xf numFmtId="3" fontId="55" fillId="0" borderId="0" xfId="197" applyNumberFormat="1" applyFont="1" applyFill="1" applyBorder="1"/>
    <xf numFmtId="0" fontId="51" fillId="0" borderId="0" xfId="197" applyFont="1" applyFill="1" applyBorder="1"/>
    <xf numFmtId="0" fontId="48" fillId="0" borderId="0" xfId="205" applyFont="1" applyFill="1" applyBorder="1" applyAlignment="1">
      <alignment wrapText="1"/>
    </xf>
    <xf numFmtId="0" fontId="36" fillId="0" borderId="0" xfId="197" applyFont="1" applyFill="1" applyBorder="1"/>
    <xf numFmtId="4" fontId="56" fillId="0" borderId="0" xfId="197" applyNumberFormat="1" applyFont="1"/>
    <xf numFmtId="4" fontId="57" fillId="0" borderId="0" xfId="205" applyNumberFormat="1" applyFont="1" applyFill="1" applyBorder="1" applyAlignment="1"/>
    <xf numFmtId="0" fontId="58" fillId="0" borderId="0" xfId="197" applyFont="1"/>
    <xf numFmtId="4" fontId="58" fillId="0" borderId="0" xfId="197" applyNumberFormat="1" applyFont="1"/>
    <xf numFmtId="0" fontId="58" fillId="0" borderId="0" xfId="197" applyFont="1" applyFill="1" applyBorder="1"/>
    <xf numFmtId="3" fontId="58" fillId="0" borderId="0" xfId="197" applyNumberFormat="1" applyFont="1" applyFill="1" applyBorder="1"/>
    <xf numFmtId="4" fontId="59" fillId="0" borderId="0" xfId="211" applyNumberFormat="1" applyFont="1" applyFill="1" applyBorder="1" applyAlignment="1" applyProtection="1">
      <alignment horizontal="right"/>
    </xf>
    <xf numFmtId="3" fontId="60" fillId="0" borderId="0" xfId="197" applyNumberFormat="1" applyFont="1" applyFill="1" applyBorder="1"/>
    <xf numFmtId="0" fontId="60" fillId="0" borderId="0" xfId="197" applyFont="1" applyFill="1" applyBorder="1"/>
    <xf numFmtId="4" fontId="59" fillId="0" borderId="0" xfId="211" applyNumberFormat="1" applyFont="1" applyBorder="1" applyAlignment="1" applyProtection="1">
      <alignment horizontal="right"/>
      <protection locked="0"/>
    </xf>
    <xf numFmtId="4" fontId="59" fillId="0" borderId="0" xfId="211" applyNumberFormat="1" applyFont="1" applyBorder="1" applyAlignment="1" applyProtection="1">
      <alignment horizontal="right"/>
    </xf>
    <xf numFmtId="4" fontId="49" fillId="0" borderId="0" xfId="197" applyNumberFormat="1" applyFont="1" applyBorder="1"/>
    <xf numFmtId="0" fontId="49" fillId="0" borderId="0" xfId="197" applyFont="1" applyBorder="1"/>
    <xf numFmtId="0" fontId="60" fillId="0" borderId="0" xfId="197" applyFont="1" applyBorder="1"/>
    <xf numFmtId="3" fontId="50" fillId="25" borderId="12" xfId="197" applyNumberFormat="1" applyFont="1" applyFill="1" applyBorder="1" applyAlignment="1">
      <alignment horizontal="right" vertical="center"/>
    </xf>
    <xf numFmtId="3" fontId="50" fillId="24" borderId="10" xfId="197" applyNumberFormat="1" applyFont="1" applyFill="1" applyBorder="1" applyAlignment="1">
      <alignment horizontal="right" vertical="center"/>
    </xf>
    <xf numFmtId="3" fontId="61" fillId="24" borderId="10" xfId="197" applyNumberFormat="1" applyFont="1" applyFill="1" applyBorder="1" applyAlignment="1">
      <alignment horizontal="right" vertical="center"/>
    </xf>
    <xf numFmtId="3" fontId="61" fillId="24" borderId="10" xfId="197" applyNumberFormat="1" applyFont="1" applyFill="1" applyBorder="1" applyAlignment="1">
      <alignment vertical="center" wrapText="1"/>
    </xf>
    <xf numFmtId="3" fontId="49" fillId="0" borderId="10" xfId="197" applyNumberFormat="1" applyFont="1" applyFill="1" applyBorder="1" applyAlignment="1">
      <alignment horizontal="right" vertical="center"/>
    </xf>
    <xf numFmtId="3" fontId="62" fillId="0" borderId="0" xfId="197" applyNumberFormat="1" applyFont="1" applyFill="1" applyBorder="1"/>
    <xf numFmtId="4" fontId="59" fillId="0" borderId="0" xfId="211" applyNumberFormat="1" applyFont="1" applyFill="1" applyBorder="1" applyAlignment="1" applyProtection="1">
      <alignment horizontal="right"/>
      <protection locked="0"/>
    </xf>
    <xf numFmtId="4" fontId="49" fillId="0" borderId="0" xfId="197" applyNumberFormat="1" applyFont="1" applyFill="1" applyBorder="1"/>
    <xf numFmtId="49" fontId="40" fillId="0" borderId="11" xfId="197" applyNumberFormat="1" applyFont="1" applyBorder="1" applyAlignment="1">
      <alignment horizontal="center" vertical="center"/>
    </xf>
    <xf numFmtId="0" fontId="37" fillId="24" borderId="11" xfId="197" applyFont="1" applyFill="1" applyBorder="1" applyAlignment="1">
      <alignment horizontal="center" vertical="center"/>
    </xf>
    <xf numFmtId="0" fontId="40" fillId="0" borderId="11" xfId="197" applyFont="1" applyBorder="1" applyAlignment="1">
      <alignment horizontal="center" vertical="center"/>
    </xf>
    <xf numFmtId="3" fontId="63" fillId="0" borderId="0" xfId="211" applyNumberFormat="1" applyFont="1" applyFill="1" applyBorder="1" applyAlignment="1" applyProtection="1">
      <alignment horizontal="right" vertical="center"/>
    </xf>
    <xf numFmtId="3" fontId="63" fillId="0" borderId="0" xfId="207" applyNumberFormat="1" applyFont="1" applyFill="1" applyBorder="1" applyAlignment="1">
      <alignment horizontal="right" vertical="center"/>
    </xf>
    <xf numFmtId="3" fontId="49" fillId="0" borderId="10" xfId="0" applyNumberFormat="1" applyFont="1" applyBorder="1"/>
    <xf numFmtId="3" fontId="50" fillId="24" borderId="10" xfId="197" applyNumberFormat="1" applyFont="1" applyFill="1" applyBorder="1" applyAlignment="1">
      <alignment horizontal="right" vertical="center" wrapText="1"/>
    </xf>
    <xf numFmtId="9" fontId="50" fillId="25" borderId="12" xfId="197" applyNumberFormat="1" applyFont="1" applyFill="1" applyBorder="1" applyAlignment="1">
      <alignment vertical="center"/>
    </xf>
    <xf numFmtId="3" fontId="64" fillId="0" borderId="10" xfId="205" applyNumberFormat="1" applyFont="1" applyBorder="1"/>
    <xf numFmtId="10" fontId="64" fillId="0" borderId="10" xfId="197" applyNumberFormat="1" applyFont="1" applyBorder="1" applyAlignment="1">
      <alignment horizontal="right" vertical="center" wrapText="1"/>
    </xf>
    <xf numFmtId="10" fontId="61" fillId="24" borderId="10" xfId="197" applyNumberFormat="1" applyFont="1" applyFill="1" applyBorder="1" applyAlignment="1">
      <alignment horizontal="right" vertical="center" wrapText="1"/>
    </xf>
    <xf numFmtId="3" fontId="65" fillId="0" borderId="10" xfId="0" applyNumberFormat="1" applyFont="1" applyBorder="1" applyAlignment="1">
      <alignment vertical="center"/>
    </xf>
    <xf numFmtId="3" fontId="61" fillId="25" borderId="12" xfId="197" applyNumberFormat="1" applyFont="1" applyFill="1" applyBorder="1" applyAlignment="1">
      <alignment horizontal="right" vertical="center"/>
    </xf>
    <xf numFmtId="9" fontId="61" fillId="25" borderId="12" xfId="197" applyNumberFormat="1" applyFont="1" applyFill="1" applyBorder="1" applyAlignment="1">
      <alignment horizontal="right" vertical="center" wrapText="1"/>
    </xf>
    <xf numFmtId="0" fontId="66" fillId="0" borderId="10" xfId="197" applyFont="1" applyBorder="1" applyAlignment="1">
      <alignment horizontal="left" vertical="center" wrapText="1"/>
    </xf>
    <xf numFmtId="0" fontId="40" fillId="0" borderId="10" xfId="197" applyFont="1" applyFill="1" applyBorder="1" applyAlignment="1">
      <alignment horizontal="left" vertical="center" wrapText="1"/>
    </xf>
    <xf numFmtId="0" fontId="32" fillId="0" borderId="19" xfId="197" applyFont="1" applyBorder="1" applyAlignment="1">
      <alignment horizontal="center"/>
    </xf>
    <xf numFmtId="0" fontId="32" fillId="0" borderId="20" xfId="197" applyFont="1" applyBorder="1" applyAlignment="1">
      <alignment horizontal="center"/>
    </xf>
    <xf numFmtId="0" fontId="32" fillId="0" borderId="21" xfId="197" applyFont="1" applyBorder="1" applyAlignment="1">
      <alignment horizontal="center"/>
    </xf>
    <xf numFmtId="0" fontId="37" fillId="25" borderId="17" xfId="197" applyFont="1" applyFill="1" applyBorder="1" applyAlignment="1">
      <alignment horizontal="center" vertical="center" wrapText="1"/>
    </xf>
    <xf numFmtId="0" fontId="40" fillId="25" borderId="10" xfId="197" applyFont="1" applyFill="1" applyBorder="1" applyAlignment="1">
      <alignment horizontal="center" vertical="center" wrapText="1"/>
    </xf>
    <xf numFmtId="0" fontId="39" fillId="25" borderId="17" xfId="197" applyFont="1" applyFill="1" applyBorder="1" applyAlignment="1">
      <alignment horizontal="center" vertical="center" wrapText="1"/>
    </xf>
    <xf numFmtId="0" fontId="41" fillId="25" borderId="10" xfId="197" applyFont="1" applyFill="1" applyBorder="1" applyAlignment="1">
      <alignment horizontal="center" vertical="center" wrapText="1"/>
    </xf>
    <xf numFmtId="0" fontId="39" fillId="25" borderId="18" xfId="197" applyFont="1" applyFill="1" applyBorder="1" applyAlignment="1">
      <alignment horizontal="center" vertical="center" wrapText="1"/>
    </xf>
    <xf numFmtId="0" fontId="41" fillId="25" borderId="13" xfId="197" applyFont="1" applyFill="1" applyBorder="1" applyAlignment="1">
      <alignment horizontal="center" vertical="center" wrapText="1"/>
    </xf>
    <xf numFmtId="0" fontId="37" fillId="25" borderId="16" xfId="197" applyFont="1" applyFill="1" applyBorder="1" applyAlignment="1">
      <alignment horizontal="center" vertical="center" wrapText="1"/>
    </xf>
    <xf numFmtId="0" fontId="37" fillId="25" borderId="11" xfId="197" applyFont="1" applyFill="1" applyBorder="1" applyAlignment="1">
      <alignment horizontal="center" vertical="center" wrapText="1"/>
    </xf>
    <xf numFmtId="0" fontId="37" fillId="25" borderId="10" xfId="197" applyFont="1" applyFill="1" applyBorder="1" applyAlignment="1">
      <alignment horizontal="center" vertical="center" wrapText="1"/>
    </xf>
    <xf numFmtId="0" fontId="50" fillId="25" borderId="17" xfId="197" applyFont="1" applyFill="1" applyBorder="1" applyAlignment="1">
      <alignment horizontal="center" vertical="center"/>
    </xf>
    <xf numFmtId="0" fontId="50" fillId="25" borderId="10" xfId="197" applyFont="1" applyFill="1" applyBorder="1" applyAlignment="1">
      <alignment horizontal="center" vertical="center"/>
    </xf>
    <xf numFmtId="0" fontId="38" fillId="25" borderId="17" xfId="197" applyFont="1" applyFill="1" applyBorder="1" applyAlignment="1">
      <alignment horizontal="center" vertical="center"/>
    </xf>
    <xf numFmtId="0" fontId="38" fillId="25" borderId="10" xfId="197" applyFont="1" applyFill="1" applyBorder="1" applyAlignment="1">
      <alignment horizontal="center" vertical="center"/>
    </xf>
    <xf numFmtId="0" fontId="37" fillId="25" borderId="23" xfId="197" applyFont="1" applyFill="1" applyBorder="1" applyAlignment="1">
      <alignment horizontal="center" vertical="center" wrapText="1"/>
    </xf>
    <xf numFmtId="0" fontId="37" fillId="25" borderId="22" xfId="197" applyFont="1" applyFill="1" applyBorder="1" applyAlignment="1">
      <alignment horizontal="center" vertical="center" wrapText="1"/>
    </xf>
    <xf numFmtId="0" fontId="50" fillId="25" borderId="17" xfId="197" applyFont="1" applyFill="1" applyBorder="1" applyAlignment="1">
      <alignment horizontal="center" vertical="center" wrapText="1"/>
    </xf>
    <xf numFmtId="0" fontId="49" fillId="25" borderId="10" xfId="197" applyFont="1" applyFill="1" applyBorder="1" applyAlignment="1">
      <alignment horizontal="center" vertical="center" wrapText="1"/>
    </xf>
  </cellXfs>
  <cellStyles count="23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2" xfId="206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60" xfId="210"/>
    <cellStyle name="Normal 161" xfId="215"/>
    <cellStyle name="Normal 162" xfId="217"/>
    <cellStyle name="Normal 163" xfId="219"/>
    <cellStyle name="Normal 164" xfId="221"/>
    <cellStyle name="Normal 165" xfId="223"/>
    <cellStyle name="Normal 166" xfId="225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al_Pregled SP za SO u BiH" xfId="197"/>
    <cellStyle name="normální_Rezervy_prez_1_12_03" xfId="198"/>
    <cellStyle name="Normalno 2" xfId="211"/>
    <cellStyle name="Normalno 2 2" xfId="228"/>
    <cellStyle name="Normalno 3" xfId="212"/>
    <cellStyle name="Note" xfId="199" builtinId="10" customBuiltin="1"/>
    <cellStyle name="Obično 2" xfId="205"/>
    <cellStyle name="Obično 2 2" xfId="207"/>
    <cellStyle name="Obično 3" xfId="208"/>
    <cellStyle name="Obično 3 2" xfId="213"/>
    <cellStyle name="Obično 3 3" xfId="216"/>
    <cellStyle name="Obično 3 4" xfId="218"/>
    <cellStyle name="Obično 3 5" xfId="220"/>
    <cellStyle name="Obično 3 6" xfId="222"/>
    <cellStyle name="Obično 3 7" xfId="224"/>
    <cellStyle name="Obično 3 8" xfId="226"/>
    <cellStyle name="Obično 4" xfId="209"/>
    <cellStyle name="Obično 4 2" xfId="229"/>
    <cellStyle name="Obično_12a Izvjestaji drustava za osiguranje" xfId="214"/>
    <cellStyle name="Output" xfId="200" builtinId="21" customBuiltin="1"/>
    <cellStyle name="Percent 2" xfId="227"/>
    <cellStyle name="Standard_0103_s Versicherung" xfId="201"/>
    <cellStyle name="Title" xfId="202" builtinId="15" customBuiltin="1"/>
    <cellStyle name="Total" xfId="203" builtinId="25" customBuiltin="1"/>
    <cellStyle name="Warning Text" xfId="204" builtinId="11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3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123" t="s">
        <v>37</v>
      </c>
      <c r="C2" s="124"/>
      <c r="D2" s="124"/>
      <c r="E2" s="124"/>
      <c r="F2" s="124"/>
      <c r="G2" s="124"/>
      <c r="H2" s="124"/>
      <c r="I2" s="125"/>
    </row>
    <row r="3" spans="2:9" ht="16.5" thickBot="1" x14ac:dyDescent="0.3">
      <c r="B3" s="2"/>
      <c r="C3" s="3"/>
    </row>
    <row r="4" spans="2:9" x14ac:dyDescent="0.25">
      <c r="B4" s="132"/>
      <c r="C4" s="126" t="s">
        <v>2</v>
      </c>
      <c r="D4" s="135" t="s">
        <v>27</v>
      </c>
      <c r="E4" s="126" t="s">
        <v>3</v>
      </c>
      <c r="F4" s="137" t="s">
        <v>28</v>
      </c>
      <c r="G4" s="126" t="s">
        <v>3</v>
      </c>
      <c r="H4" s="128" t="s">
        <v>40</v>
      </c>
      <c r="I4" s="130" t="s">
        <v>31</v>
      </c>
    </row>
    <row r="5" spans="2:9" x14ac:dyDescent="0.25">
      <c r="B5" s="133"/>
      <c r="C5" s="134"/>
      <c r="D5" s="136"/>
      <c r="E5" s="127" t="s">
        <v>0</v>
      </c>
      <c r="F5" s="138"/>
      <c r="G5" s="127" t="s">
        <v>0</v>
      </c>
      <c r="H5" s="129"/>
      <c r="I5" s="131"/>
    </row>
    <row r="6" spans="2:9" x14ac:dyDescent="0.25">
      <c r="B6" s="107" t="s">
        <v>8</v>
      </c>
      <c r="C6" s="121" t="s">
        <v>41</v>
      </c>
      <c r="D6" s="103">
        <f>'FBiH '!D6+RS!D6</f>
        <v>3050471.2600000002</v>
      </c>
      <c r="E6" s="74">
        <f>D6/$D$29</f>
        <v>8.7132763280546505E-2</v>
      </c>
      <c r="F6" s="103">
        <f>'FBiH '!F6+RS!F6</f>
        <v>2846891.54</v>
      </c>
      <c r="G6" s="38">
        <f t="shared" ref="G6:G23" si="0">F6/$F$29</f>
        <v>7.70231688801922E-2</v>
      </c>
      <c r="H6" s="20">
        <f>(F6-D6)/D6</f>
        <v>-6.6737137526744039E-2</v>
      </c>
      <c r="I6" s="21">
        <f>(G6-E6)/E6</f>
        <v>-0.11602517835689254</v>
      </c>
    </row>
    <row r="7" spans="2:9" x14ac:dyDescent="0.25">
      <c r="B7" s="107" t="s">
        <v>9</v>
      </c>
      <c r="C7" s="22" t="s">
        <v>4</v>
      </c>
      <c r="D7" s="103">
        <f>'FBiH '!D7+RS!D7</f>
        <v>447399.95000000007</v>
      </c>
      <c r="E7" s="74">
        <f t="shared" ref="E7:E27" si="1">D7/$D$29</f>
        <v>1.2779400496655833E-2</v>
      </c>
      <c r="F7" s="103">
        <f>'FBiH '!F7+RS!F7</f>
        <v>494821.62</v>
      </c>
      <c r="G7" s="38">
        <f t="shared" si="0"/>
        <v>1.3387489009444416E-2</v>
      </c>
      <c r="H7" s="20">
        <f t="shared" ref="H7:H26" si="2">(F7-D7)/D7</f>
        <v>0.10599390992332457</v>
      </c>
      <c r="I7" s="21">
        <f t="shared" ref="I7:I21" si="3">(G7-E7)/E7</f>
        <v>4.758349289919437E-2</v>
      </c>
    </row>
    <row r="8" spans="2:9" x14ac:dyDescent="0.25">
      <c r="B8" s="107" t="s">
        <v>10</v>
      </c>
      <c r="C8" s="122" t="s">
        <v>42</v>
      </c>
      <c r="D8" s="103">
        <f>'FBiH '!D8+RS!D8</f>
        <v>5752639.0500000007</v>
      </c>
      <c r="E8" s="74">
        <f t="shared" si="1"/>
        <v>0.16431668875388059</v>
      </c>
      <c r="F8" s="103">
        <f>'FBiH '!F8+RS!F8</f>
        <v>6787901.1900000004</v>
      </c>
      <c r="G8" s="38">
        <f t="shared" si="0"/>
        <v>0.18364790240636553</v>
      </c>
      <c r="H8" s="20">
        <f t="shared" si="2"/>
        <v>0.17996299281109937</v>
      </c>
      <c r="I8" s="21">
        <f t="shared" si="3"/>
        <v>0.11764607599560337</v>
      </c>
    </row>
    <row r="9" spans="2:9" x14ac:dyDescent="0.25">
      <c r="B9" s="107" t="s">
        <v>11</v>
      </c>
      <c r="C9" s="122" t="s">
        <v>43</v>
      </c>
      <c r="D9" s="103">
        <f>'FBiH '!D9+RS!D9</f>
        <v>0</v>
      </c>
      <c r="E9" s="74">
        <f t="shared" si="1"/>
        <v>0</v>
      </c>
      <c r="F9" s="103">
        <f>'FBiH '!F9+RS!F9</f>
        <v>0</v>
      </c>
      <c r="G9" s="38">
        <f t="shared" si="0"/>
        <v>0</v>
      </c>
      <c r="H9" s="23" t="s">
        <v>1</v>
      </c>
      <c r="I9" s="24" t="s">
        <v>1</v>
      </c>
    </row>
    <row r="10" spans="2:9" x14ac:dyDescent="0.25">
      <c r="B10" s="107" t="s">
        <v>12</v>
      </c>
      <c r="C10" s="122" t="s">
        <v>44</v>
      </c>
      <c r="D10" s="103">
        <f>'FBiH '!D10+RS!D10</f>
        <v>0</v>
      </c>
      <c r="E10" s="74">
        <f t="shared" si="1"/>
        <v>0</v>
      </c>
      <c r="F10" s="103">
        <f>'FBiH '!F10+RS!F10</f>
        <v>0</v>
      </c>
      <c r="G10" s="38">
        <f t="shared" si="0"/>
        <v>0</v>
      </c>
      <c r="H10" s="23" t="s">
        <v>1</v>
      </c>
      <c r="I10" s="24" t="s">
        <v>1</v>
      </c>
    </row>
    <row r="11" spans="2:9" x14ac:dyDescent="0.25">
      <c r="B11" s="107" t="s">
        <v>13</v>
      </c>
      <c r="C11" s="122" t="s">
        <v>45</v>
      </c>
      <c r="D11" s="103">
        <f>'FBiH '!D11+RS!D11</f>
        <v>0</v>
      </c>
      <c r="E11" s="74">
        <f t="shared" si="1"/>
        <v>0</v>
      </c>
      <c r="F11" s="103">
        <f>'FBiH '!F11+RS!F11</f>
        <v>0</v>
      </c>
      <c r="G11" s="38">
        <f t="shared" si="0"/>
        <v>0</v>
      </c>
      <c r="H11" s="23" t="s">
        <v>1</v>
      </c>
      <c r="I11" s="24" t="s">
        <v>1</v>
      </c>
    </row>
    <row r="12" spans="2:9" x14ac:dyDescent="0.25">
      <c r="B12" s="107" t="s">
        <v>14</v>
      </c>
      <c r="C12" s="122" t="s">
        <v>32</v>
      </c>
      <c r="D12" s="103">
        <f>'FBiH '!D12+RS!D12</f>
        <v>37412.35</v>
      </c>
      <c r="E12" s="74">
        <f t="shared" si="1"/>
        <v>1.0686353544989483E-3</v>
      </c>
      <c r="F12" s="103">
        <f>'FBiH '!F12+RS!F12</f>
        <v>15477.52</v>
      </c>
      <c r="G12" s="38">
        <f t="shared" si="0"/>
        <v>4.1874712122210052E-4</v>
      </c>
      <c r="H12" s="20">
        <f t="shared" si="2"/>
        <v>-0.5862991766087936</v>
      </c>
      <c r="I12" s="21">
        <f t="shared" si="3"/>
        <v>-0.60814779385767304</v>
      </c>
    </row>
    <row r="13" spans="2:9" x14ac:dyDescent="0.25">
      <c r="B13" s="107" t="s">
        <v>15</v>
      </c>
      <c r="C13" s="122" t="s">
        <v>26</v>
      </c>
      <c r="D13" s="103">
        <f>'FBiH '!D13+RS!D13</f>
        <v>447092.97</v>
      </c>
      <c r="E13" s="74">
        <f t="shared" si="1"/>
        <v>1.2770632010283707E-2</v>
      </c>
      <c r="F13" s="103">
        <f>'FBiH '!F13+RS!F13</f>
        <v>722702.05</v>
      </c>
      <c r="G13" s="38">
        <f t="shared" si="0"/>
        <v>1.9552835527837185E-2</v>
      </c>
      <c r="H13" s="20">
        <f t="shared" si="2"/>
        <v>0.61644691035960619</v>
      </c>
      <c r="I13" s="21">
        <f t="shared" si="3"/>
        <v>0.53107814179376767</v>
      </c>
    </row>
    <row r="14" spans="2:9" x14ac:dyDescent="0.25">
      <c r="B14" s="107" t="s">
        <v>16</v>
      </c>
      <c r="C14" s="122" t="s">
        <v>46</v>
      </c>
      <c r="D14" s="103">
        <f>'FBiH '!D14+RS!D14</f>
        <v>1636780.2899999996</v>
      </c>
      <c r="E14" s="74">
        <f t="shared" si="1"/>
        <v>4.675251047958872E-2</v>
      </c>
      <c r="F14" s="103">
        <f>'FBiH '!F14+RS!F14</f>
        <v>670325.12999999989</v>
      </c>
      <c r="G14" s="38">
        <f t="shared" si="0"/>
        <v>1.8135768422223343E-2</v>
      </c>
      <c r="H14" s="20">
        <f t="shared" si="2"/>
        <v>-0.59046114246646986</v>
      </c>
      <c r="I14" s="21">
        <f t="shared" si="3"/>
        <v>-0.61208995546579081</v>
      </c>
    </row>
    <row r="15" spans="2:9" x14ac:dyDescent="0.25">
      <c r="B15" s="107" t="s">
        <v>17</v>
      </c>
      <c r="C15" s="122" t="s">
        <v>47</v>
      </c>
      <c r="D15" s="103">
        <f>'FBiH '!D15+RS!D15</f>
        <v>15648489.439999999</v>
      </c>
      <c r="E15" s="74">
        <f t="shared" si="1"/>
        <v>0.44697884682698225</v>
      </c>
      <c r="F15" s="103">
        <f>'FBiH '!F15+RS!F15</f>
        <v>16137102.209999999</v>
      </c>
      <c r="G15" s="38">
        <f t="shared" si="0"/>
        <v>0.43659223798801716</v>
      </c>
      <c r="H15" s="20">
        <f t="shared" si="2"/>
        <v>3.1224277069902256E-2</v>
      </c>
      <c r="I15" s="21">
        <f t="shared" si="3"/>
        <v>-2.3237361035533657E-2</v>
      </c>
    </row>
    <row r="16" spans="2:9" x14ac:dyDescent="0.25">
      <c r="B16" s="107" t="s">
        <v>18</v>
      </c>
      <c r="C16" s="122" t="s">
        <v>48</v>
      </c>
      <c r="D16" s="103">
        <f>'FBiH '!D16+RS!D16</f>
        <v>0</v>
      </c>
      <c r="E16" s="74">
        <f t="shared" si="1"/>
        <v>0</v>
      </c>
      <c r="F16" s="103">
        <f>'FBiH '!F16+RS!F16</f>
        <v>0</v>
      </c>
      <c r="G16" s="38">
        <f t="shared" si="0"/>
        <v>0</v>
      </c>
      <c r="H16" s="23" t="s">
        <v>1</v>
      </c>
      <c r="I16" s="24" t="s">
        <v>1</v>
      </c>
    </row>
    <row r="17" spans="2:9" x14ac:dyDescent="0.25">
      <c r="B17" s="107" t="s">
        <v>19</v>
      </c>
      <c r="C17" s="122" t="s">
        <v>49</v>
      </c>
      <c r="D17" s="103">
        <f>'FBiH '!D17+RS!D17</f>
        <v>0</v>
      </c>
      <c r="E17" s="74">
        <f t="shared" si="1"/>
        <v>0</v>
      </c>
      <c r="F17" s="103">
        <f>'FBiH '!F17+RS!F17</f>
        <v>0</v>
      </c>
      <c r="G17" s="38">
        <f t="shared" si="0"/>
        <v>0</v>
      </c>
      <c r="H17" s="23" t="s">
        <v>1</v>
      </c>
      <c r="I17" s="24" t="s">
        <v>1</v>
      </c>
    </row>
    <row r="18" spans="2:9" x14ac:dyDescent="0.25">
      <c r="B18" s="107" t="s">
        <v>20</v>
      </c>
      <c r="C18" s="122" t="s">
        <v>50</v>
      </c>
      <c r="D18" s="103">
        <f>'FBiH '!D18+RS!D18</f>
        <v>163661.82</v>
      </c>
      <c r="E18" s="74">
        <f t="shared" si="1"/>
        <v>4.6747880588533753E-3</v>
      </c>
      <c r="F18" s="103">
        <f>'FBiH '!F18+RS!F18</f>
        <v>96862.939999999988</v>
      </c>
      <c r="G18" s="38">
        <f t="shared" si="0"/>
        <v>2.6206444752201285E-3</v>
      </c>
      <c r="H18" s="20">
        <f t="shared" si="2"/>
        <v>-0.40815188294985366</v>
      </c>
      <c r="I18" s="21">
        <f t="shared" si="3"/>
        <v>-0.43940892245221569</v>
      </c>
    </row>
    <row r="19" spans="2:9" x14ac:dyDescent="0.25">
      <c r="B19" s="107" t="s">
        <v>21</v>
      </c>
      <c r="C19" s="122" t="s">
        <v>5</v>
      </c>
      <c r="D19" s="103">
        <f>'FBiH '!D19+RS!D19</f>
        <v>5517.3600000000151</v>
      </c>
      <c r="E19" s="74">
        <f t="shared" si="1"/>
        <v>1.5759624721511302E-4</v>
      </c>
      <c r="F19" s="103">
        <f>'FBiH '!F19+RS!F19</f>
        <v>113160.26000000001</v>
      </c>
      <c r="G19" s="38">
        <f t="shared" si="0"/>
        <v>3.0615714346836197E-3</v>
      </c>
      <c r="H19" s="20">
        <f t="shared" si="2"/>
        <v>19.50985616309244</v>
      </c>
      <c r="I19" s="21">
        <f t="shared" si="3"/>
        <v>18.426677276805258</v>
      </c>
    </row>
    <row r="20" spans="2:9" x14ac:dyDescent="0.25">
      <c r="B20" s="107" t="s">
        <v>22</v>
      </c>
      <c r="C20" s="122" t="s">
        <v>51</v>
      </c>
      <c r="D20" s="103">
        <f>'FBiH '!D20+RS!D20</f>
        <v>7519.52</v>
      </c>
      <c r="E20" s="74">
        <f t="shared" si="1"/>
        <v>2.1478535619553254E-4</v>
      </c>
      <c r="F20" s="103">
        <f>'FBiH '!F20+RS!F20</f>
        <v>7236.24</v>
      </c>
      <c r="G20" s="38">
        <f t="shared" si="0"/>
        <v>1.957777905292458E-4</v>
      </c>
      <c r="H20" s="20">
        <f t="shared" si="2"/>
        <v>-3.7672617401110796E-2</v>
      </c>
      <c r="I20" s="21">
        <f t="shared" si="3"/>
        <v>-8.8495631187179083E-2</v>
      </c>
    </row>
    <row r="21" spans="2:9" x14ac:dyDescent="0.25">
      <c r="B21" s="107" t="s">
        <v>23</v>
      </c>
      <c r="C21" s="122" t="s">
        <v>33</v>
      </c>
      <c r="D21" s="103">
        <f>'FBiH '!D21+RS!D21</f>
        <v>110567.77</v>
      </c>
      <c r="E21" s="74">
        <f t="shared" si="1"/>
        <v>3.1582252408658687E-3</v>
      </c>
      <c r="F21" s="103">
        <f>'FBiH '!F21+RS!F21</f>
        <v>12349.52</v>
      </c>
      <c r="G21" s="38">
        <f t="shared" si="0"/>
        <v>3.3411851178191047E-4</v>
      </c>
      <c r="H21" s="20">
        <f t="shared" si="2"/>
        <v>-0.88830813898118766</v>
      </c>
      <c r="I21" s="21">
        <f t="shared" si="3"/>
        <v>-0.89420687686914069</v>
      </c>
    </row>
    <row r="22" spans="2:9" x14ac:dyDescent="0.25">
      <c r="B22" s="107" t="s">
        <v>24</v>
      </c>
      <c r="C22" s="122" t="s">
        <v>52</v>
      </c>
      <c r="D22" s="103">
        <f>'FBiH '!D22+RS!D22</f>
        <v>0</v>
      </c>
      <c r="E22" s="74">
        <f t="shared" si="1"/>
        <v>0</v>
      </c>
      <c r="F22" s="103">
        <f>'FBiH '!F22+RS!F22</f>
        <v>0</v>
      </c>
      <c r="G22" s="38">
        <f t="shared" si="0"/>
        <v>0</v>
      </c>
      <c r="H22" s="23" t="s">
        <v>1</v>
      </c>
      <c r="I22" s="24" t="s">
        <v>1</v>
      </c>
    </row>
    <row r="23" spans="2:9" x14ac:dyDescent="0.25">
      <c r="B23" s="107" t="s">
        <v>25</v>
      </c>
      <c r="C23" s="122" t="s">
        <v>53</v>
      </c>
      <c r="D23" s="103">
        <f>'FBiH '!D23+RS!D23</f>
        <v>0</v>
      </c>
      <c r="E23" s="74">
        <f t="shared" si="1"/>
        <v>0</v>
      </c>
      <c r="F23" s="103">
        <f>'FBiH '!F23+RS!F23</f>
        <v>1773.4</v>
      </c>
      <c r="G23" s="38">
        <f t="shared" si="0"/>
        <v>4.7979659840547648E-5</v>
      </c>
      <c r="H23" s="23" t="s">
        <v>1</v>
      </c>
      <c r="I23" s="24" t="s">
        <v>1</v>
      </c>
    </row>
    <row r="24" spans="2:9" s="3" customFormat="1" x14ac:dyDescent="0.25">
      <c r="B24" s="108"/>
      <c r="C24" s="26" t="s">
        <v>34</v>
      </c>
      <c r="D24" s="100">
        <f>SUM(D6:D23)</f>
        <v>27307551.780000001</v>
      </c>
      <c r="E24" s="75">
        <f>SUM(E6:E23)</f>
        <v>0.78000487210556646</v>
      </c>
      <c r="F24" s="100">
        <f>SUM(F6:F23)</f>
        <v>27906603.619999997</v>
      </c>
      <c r="G24" s="39">
        <f>SUM(G6:G23)</f>
        <v>0.7550182412273575</v>
      </c>
      <c r="H24" s="31">
        <f t="shared" ref="H24:I29" si="4">(F24-D24)/D24</f>
        <v>2.1937222524603634E-2</v>
      </c>
      <c r="I24" s="32">
        <f t="shared" si="4"/>
        <v>-3.2033942058284026E-2</v>
      </c>
    </row>
    <row r="25" spans="2:9" ht="15.75" customHeight="1" x14ac:dyDescent="0.25">
      <c r="B25" s="109">
        <v>19</v>
      </c>
      <c r="C25" s="22" t="s">
        <v>6</v>
      </c>
      <c r="D25" s="103">
        <f>'FBiH '!D25+RS!D25</f>
        <v>7104024.0600000005</v>
      </c>
      <c r="E25" s="74">
        <f t="shared" si="1"/>
        <v>0.20291725245078587</v>
      </c>
      <c r="F25" s="103">
        <f>'FBiH '!F25+RS!F25</f>
        <v>8691412.4999999981</v>
      </c>
      <c r="G25" s="38">
        <f>F25/$F$29</f>
        <v>0.23514774742521921</v>
      </c>
      <c r="H25" s="20">
        <f t="shared" si="2"/>
        <v>0.22344919254116341</v>
      </c>
      <c r="I25" s="21">
        <f t="shared" si="4"/>
        <v>0.15883565633360966</v>
      </c>
    </row>
    <row r="26" spans="2:9" x14ac:dyDescent="0.25">
      <c r="B26" s="18"/>
      <c r="C26" s="22" t="s">
        <v>54</v>
      </c>
      <c r="D26" s="103">
        <f>'FBiH '!D26+RS!D26</f>
        <v>597887.25</v>
      </c>
      <c r="E26" s="74">
        <f t="shared" si="1"/>
        <v>1.7077875443647656E-2</v>
      </c>
      <c r="F26" s="103">
        <f>'FBiH '!F26+RS!F26</f>
        <v>363479.77</v>
      </c>
      <c r="G26" s="38">
        <f>F26/$F$29</f>
        <v>9.834011347423309E-3</v>
      </c>
      <c r="H26" s="20">
        <f t="shared" si="2"/>
        <v>-0.39205967345849907</v>
      </c>
      <c r="I26" s="21">
        <f>(G26-E26)/E26</f>
        <v>-0.42416658442832239</v>
      </c>
    </row>
    <row r="27" spans="2:9" x14ac:dyDescent="0.25">
      <c r="B27" s="18"/>
      <c r="C27" s="22" t="s">
        <v>7</v>
      </c>
      <c r="D27" s="103">
        <f>'FBiH '!D27</f>
        <v>0</v>
      </c>
      <c r="E27" s="74">
        <f t="shared" si="1"/>
        <v>0</v>
      </c>
      <c r="F27" s="103">
        <f>'FBiH '!F27</f>
        <v>0</v>
      </c>
      <c r="G27" s="38">
        <f>F27/$F$29</f>
        <v>0</v>
      </c>
      <c r="H27" s="23" t="s">
        <v>1</v>
      </c>
      <c r="I27" s="55" t="s">
        <v>1</v>
      </c>
    </row>
    <row r="28" spans="2:9" s="3" customFormat="1" x14ac:dyDescent="0.25">
      <c r="B28" s="25"/>
      <c r="C28" s="26" t="s">
        <v>35</v>
      </c>
      <c r="D28" s="100">
        <f>SUM(D25:D27)</f>
        <v>7701911.3100000005</v>
      </c>
      <c r="E28" s="75">
        <f>SUM(E25:E26)</f>
        <v>0.21999512789443354</v>
      </c>
      <c r="F28" s="100">
        <f>SUM(F25:F27)</f>
        <v>9054892.2699999977</v>
      </c>
      <c r="G28" s="39">
        <f>SUM(G25:G26)</f>
        <v>0.24498175877264253</v>
      </c>
      <c r="H28" s="31">
        <f t="shared" si="4"/>
        <v>0.17566820825933363</v>
      </c>
      <c r="I28" s="32">
        <f t="shared" si="4"/>
        <v>0.11357811019432679</v>
      </c>
    </row>
    <row r="29" spans="2:9" s="3" customFormat="1" ht="16.5" thickBot="1" x14ac:dyDescent="0.3">
      <c r="B29" s="37"/>
      <c r="C29" s="34" t="s">
        <v>36</v>
      </c>
      <c r="D29" s="99">
        <f>D24+D28</f>
        <v>35009463.090000004</v>
      </c>
      <c r="E29" s="76">
        <f>E24+E28</f>
        <v>1</v>
      </c>
      <c r="F29" s="99">
        <f>SUM(F24:F27)</f>
        <v>36961495.890000001</v>
      </c>
      <c r="G29" s="47">
        <f>G24+G28</f>
        <v>1</v>
      </c>
      <c r="H29" s="35">
        <f>(F29-D29)/D29</f>
        <v>5.5757290392653001E-2</v>
      </c>
      <c r="I29" s="36">
        <f t="shared" si="4"/>
        <v>0</v>
      </c>
    </row>
    <row r="30" spans="2:9" x14ac:dyDescent="0.25">
      <c r="B30" s="4"/>
      <c r="C30" s="5"/>
      <c r="D30" s="6"/>
      <c r="E30" s="7"/>
      <c r="F30" s="8"/>
      <c r="G30" s="4"/>
    </row>
    <row r="31" spans="2:9" x14ac:dyDescent="0.25">
      <c r="B31" s="50" t="s">
        <v>29</v>
      </c>
      <c r="C31" s="42"/>
      <c r="D31" s="7"/>
      <c r="E31" s="7"/>
      <c r="F31" s="7"/>
      <c r="G31" s="4"/>
    </row>
    <row r="32" spans="2:9" x14ac:dyDescent="0.25">
      <c r="F32" s="7"/>
    </row>
    <row r="33" spans="2:6" x14ac:dyDescent="0.25">
      <c r="B33" s="50" t="s">
        <v>30</v>
      </c>
      <c r="F33" s="9"/>
    </row>
  </sheetData>
  <mergeCells count="9">
    <mergeCell ref="B2:I2"/>
    <mergeCell ref="E4:E5"/>
    <mergeCell ref="G4:G5"/>
    <mergeCell ref="H4:H5"/>
    <mergeCell ref="I4:I5"/>
    <mergeCell ref="B4:B5"/>
    <mergeCell ref="C4:C5"/>
    <mergeCell ref="D4:D5"/>
    <mergeCell ref="F4:F5"/>
  </mergeCells>
  <phoneticPr fontId="30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osiguranja&amp;RMjesečno izvješće</oddHeader>
    <oddFooter>&amp;CU izvješće su uključeni podatci zaključno s 28.02.2017. godine.</oddFooter>
  </headerFooter>
  <ignoredErrors>
    <ignoredError sqref="E24 G24 E28:F28 F29" formula="1"/>
    <ignoredError sqref="B6:B7 B8:B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C62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1" width="14.28515625" style="1" bestFit="1" customWidth="1"/>
    <col min="12" max="12" width="14.28515625" style="1" customWidth="1"/>
    <col min="13" max="13" width="15.42578125" style="1" bestFit="1" customWidth="1"/>
    <col min="14" max="14" width="12.7109375" style="1" bestFit="1" customWidth="1"/>
    <col min="15" max="15" width="14.5703125" style="1" customWidth="1"/>
    <col min="16" max="16" width="14.28515625" style="1" bestFit="1" customWidth="1"/>
    <col min="17" max="18" width="10.28515625" style="1"/>
    <col min="19" max="19" width="15.85546875" style="1" customWidth="1"/>
    <col min="20" max="20" width="10.28515625" style="1"/>
    <col min="21" max="21" width="12.7109375" style="1" bestFit="1" customWidth="1"/>
    <col min="22" max="23" width="10.42578125" style="1" bestFit="1" customWidth="1"/>
    <col min="24" max="24" width="12.7109375" style="1" bestFit="1" customWidth="1"/>
    <col min="25" max="25" width="11.7109375" style="1" bestFit="1" customWidth="1"/>
    <col min="26" max="27" width="10.42578125" style="1" bestFit="1" customWidth="1"/>
    <col min="28" max="28" width="11.7109375" style="1" bestFit="1" customWidth="1"/>
    <col min="29" max="29" width="13.140625" style="1" bestFit="1" customWidth="1"/>
    <col min="30" max="16384" width="10.28515625" style="1"/>
  </cols>
  <sheetData>
    <row r="2" spans="2:29" x14ac:dyDescent="0.25">
      <c r="B2" s="123" t="s">
        <v>38</v>
      </c>
      <c r="C2" s="124"/>
      <c r="D2" s="124"/>
      <c r="E2" s="124"/>
      <c r="F2" s="124"/>
      <c r="G2" s="124"/>
      <c r="H2" s="124"/>
      <c r="I2" s="125"/>
    </row>
    <row r="3" spans="2:29" ht="16.5" thickBot="1" x14ac:dyDescent="0.3">
      <c r="C3" s="3"/>
    </row>
    <row r="4" spans="2:29" ht="15.75" customHeight="1" x14ac:dyDescent="0.25">
      <c r="B4" s="139"/>
      <c r="C4" s="126" t="s">
        <v>2</v>
      </c>
      <c r="D4" s="137" t="s">
        <v>27</v>
      </c>
      <c r="E4" s="126" t="s">
        <v>3</v>
      </c>
      <c r="F4" s="137" t="s">
        <v>28</v>
      </c>
      <c r="G4" s="126" t="s">
        <v>3</v>
      </c>
      <c r="H4" s="128" t="s">
        <v>40</v>
      </c>
      <c r="I4" s="130" t="s">
        <v>31</v>
      </c>
      <c r="K4" s="60"/>
      <c r="L4" s="60"/>
      <c r="M4" s="61"/>
      <c r="N4" s="62"/>
      <c r="O4" s="62"/>
    </row>
    <row r="5" spans="2:29" x14ac:dyDescent="0.25">
      <c r="B5" s="140"/>
      <c r="C5" s="134"/>
      <c r="D5" s="138"/>
      <c r="E5" s="127" t="s">
        <v>0</v>
      </c>
      <c r="F5" s="138"/>
      <c r="G5" s="127" t="s">
        <v>0</v>
      </c>
      <c r="H5" s="129"/>
      <c r="I5" s="131"/>
      <c r="K5" s="60"/>
      <c r="L5" s="60"/>
      <c r="M5" s="61"/>
      <c r="N5" s="62"/>
      <c r="O5" s="62"/>
    </row>
    <row r="6" spans="2:29" ht="15.75" customHeight="1" x14ac:dyDescent="0.25">
      <c r="B6" s="109" t="s">
        <v>8</v>
      </c>
      <c r="C6" s="121" t="s">
        <v>41</v>
      </c>
      <c r="D6" s="115">
        <v>2434115.7600000002</v>
      </c>
      <c r="E6" s="116">
        <f>D6/$D$29</f>
        <v>9.2640053554334995E-2</v>
      </c>
      <c r="F6" s="115">
        <v>2223169.6500000004</v>
      </c>
      <c r="G6" s="48">
        <f>F6/$F$29</f>
        <v>7.7518964110429522E-2</v>
      </c>
      <c r="H6" s="20">
        <f>(F6-D6)/D6</f>
        <v>-8.6662316339466056E-2</v>
      </c>
      <c r="I6" s="21">
        <f>(G6-E6)/E6</f>
        <v>-0.1632241008478767</v>
      </c>
      <c r="K6" s="110"/>
      <c r="L6" s="110"/>
      <c r="M6" s="94"/>
      <c r="N6" s="95"/>
      <c r="O6" s="94"/>
      <c r="P6" s="94"/>
      <c r="Q6" s="94"/>
      <c r="R6" s="95"/>
      <c r="S6" s="90"/>
      <c r="T6" s="89"/>
      <c r="U6" s="96"/>
      <c r="V6" s="96"/>
      <c r="W6" s="96"/>
      <c r="X6" s="96"/>
      <c r="Y6" s="96"/>
      <c r="Z6" s="97"/>
      <c r="AA6" s="97"/>
      <c r="AB6" s="96"/>
      <c r="AC6" s="96"/>
    </row>
    <row r="7" spans="2:29" x14ac:dyDescent="0.25">
      <c r="B7" s="109" t="s">
        <v>9</v>
      </c>
      <c r="C7" s="22" t="s">
        <v>4</v>
      </c>
      <c r="D7" s="115">
        <v>390856.46000000008</v>
      </c>
      <c r="E7" s="116">
        <f t="shared" ref="E7:E23" si="0">D7/$D$29</f>
        <v>1.4875612730290935E-2</v>
      </c>
      <c r="F7" s="115">
        <v>432507.11</v>
      </c>
      <c r="G7" s="48">
        <f t="shared" ref="G7:G23" si="1">F7/$F$29</f>
        <v>1.5080946763372551E-2</v>
      </c>
      <c r="H7" s="20">
        <f t="shared" ref="H7:H21" si="2">(F7-D7)/D7</f>
        <v>0.10656252169914218</v>
      </c>
      <c r="I7" s="21">
        <f t="shared" ref="I7:I21" si="3">(G7-E7)/E7</f>
        <v>1.3803400021533055E-2</v>
      </c>
      <c r="K7" s="110"/>
      <c r="L7" s="110"/>
      <c r="M7" s="94"/>
      <c r="N7" s="95"/>
      <c r="O7" s="94"/>
      <c r="P7" s="94"/>
      <c r="Q7" s="94"/>
      <c r="R7" s="95"/>
      <c r="S7" s="90"/>
      <c r="T7" s="89"/>
      <c r="U7" s="96"/>
      <c r="V7" s="97"/>
      <c r="W7" s="97"/>
      <c r="X7" s="96"/>
      <c r="Y7" s="96"/>
      <c r="Z7" s="97"/>
      <c r="AA7" s="97"/>
      <c r="AB7" s="96"/>
      <c r="AC7" s="96"/>
    </row>
    <row r="8" spans="2:29" x14ac:dyDescent="0.25">
      <c r="B8" s="109" t="s">
        <v>10</v>
      </c>
      <c r="C8" s="122" t="s">
        <v>42</v>
      </c>
      <c r="D8" s="115">
        <v>4805281.370000001</v>
      </c>
      <c r="E8" s="116">
        <f t="shared" si="0"/>
        <v>0.18288428626765404</v>
      </c>
      <c r="F8" s="115">
        <v>5253679.46</v>
      </c>
      <c r="G8" s="48">
        <f t="shared" si="1"/>
        <v>0.1831888041056339</v>
      </c>
      <c r="H8" s="20">
        <f t="shared" si="2"/>
        <v>9.3313597159868047E-2</v>
      </c>
      <c r="I8" s="21">
        <f t="shared" si="3"/>
        <v>1.6650847603942836E-3</v>
      </c>
      <c r="K8" s="110"/>
      <c r="L8" s="110"/>
      <c r="M8" s="94"/>
      <c r="N8" s="95"/>
      <c r="O8" s="94"/>
      <c r="P8" s="94"/>
      <c r="Q8" s="94"/>
      <c r="R8" s="95"/>
      <c r="S8" s="90"/>
      <c r="T8" s="89"/>
      <c r="U8" s="96"/>
      <c r="V8" s="97"/>
      <c r="W8" s="97"/>
      <c r="X8" s="96"/>
      <c r="Y8" s="96"/>
      <c r="Z8" s="97"/>
      <c r="AA8" s="97"/>
      <c r="AB8" s="96"/>
      <c r="AC8" s="96"/>
    </row>
    <row r="9" spans="2:29" x14ac:dyDescent="0.25">
      <c r="B9" s="109" t="s">
        <v>11</v>
      </c>
      <c r="C9" s="122" t="s">
        <v>43</v>
      </c>
      <c r="D9" s="115">
        <v>0</v>
      </c>
      <c r="E9" s="116">
        <f t="shared" si="0"/>
        <v>0</v>
      </c>
      <c r="F9" s="115">
        <v>0</v>
      </c>
      <c r="G9" s="48">
        <f t="shared" si="1"/>
        <v>0</v>
      </c>
      <c r="H9" s="23" t="s">
        <v>1</v>
      </c>
      <c r="I9" s="24" t="s">
        <v>1</v>
      </c>
      <c r="K9" s="110"/>
      <c r="L9" s="110"/>
      <c r="M9" s="94"/>
      <c r="N9" s="95"/>
      <c r="O9" s="94"/>
      <c r="P9" s="94"/>
      <c r="Q9" s="94"/>
      <c r="R9" s="95"/>
      <c r="S9" s="90"/>
      <c r="T9" s="89"/>
      <c r="U9" s="97"/>
      <c r="V9" s="97"/>
      <c r="W9" s="97"/>
      <c r="X9" s="97"/>
      <c r="Y9" s="97"/>
      <c r="Z9" s="97"/>
      <c r="AA9" s="97"/>
      <c r="AB9" s="97"/>
      <c r="AC9" s="96"/>
    </row>
    <row r="10" spans="2:29" x14ac:dyDescent="0.25">
      <c r="B10" s="109" t="s">
        <v>12</v>
      </c>
      <c r="C10" s="122" t="s">
        <v>44</v>
      </c>
      <c r="D10" s="115">
        <v>0</v>
      </c>
      <c r="E10" s="116">
        <f t="shared" si="0"/>
        <v>0</v>
      </c>
      <c r="F10" s="115">
        <v>0</v>
      </c>
      <c r="G10" s="48">
        <f t="shared" si="1"/>
        <v>0</v>
      </c>
      <c r="H10" s="23" t="s">
        <v>1</v>
      </c>
      <c r="I10" s="24" t="s">
        <v>1</v>
      </c>
      <c r="K10" s="110"/>
      <c r="L10" s="110"/>
      <c r="M10" s="94"/>
      <c r="N10" s="95"/>
      <c r="O10" s="94"/>
      <c r="P10" s="94"/>
      <c r="Q10" s="94"/>
      <c r="R10" s="95"/>
      <c r="S10" s="90"/>
      <c r="T10" s="89"/>
      <c r="U10" s="97"/>
      <c r="V10" s="97"/>
      <c r="W10" s="97"/>
      <c r="X10" s="97"/>
      <c r="Y10" s="97"/>
      <c r="Z10" s="97"/>
      <c r="AA10" s="97"/>
      <c r="AB10" s="97"/>
      <c r="AC10" s="96"/>
    </row>
    <row r="11" spans="2:29" x14ac:dyDescent="0.25">
      <c r="B11" s="109" t="s">
        <v>13</v>
      </c>
      <c r="C11" s="122" t="s">
        <v>45</v>
      </c>
      <c r="D11" s="115">
        <v>0</v>
      </c>
      <c r="E11" s="116">
        <f t="shared" si="0"/>
        <v>0</v>
      </c>
      <c r="F11" s="115">
        <v>0</v>
      </c>
      <c r="G11" s="48">
        <f t="shared" si="1"/>
        <v>0</v>
      </c>
      <c r="H11" s="23" t="s">
        <v>1</v>
      </c>
      <c r="I11" s="24" t="s">
        <v>1</v>
      </c>
      <c r="K11" s="110"/>
      <c r="L11" s="110"/>
      <c r="M11" s="94"/>
      <c r="N11" s="95"/>
      <c r="O11" s="94"/>
      <c r="P11" s="94"/>
      <c r="Q11" s="94"/>
      <c r="R11" s="95"/>
      <c r="S11" s="90"/>
      <c r="T11" s="89"/>
      <c r="U11" s="97"/>
      <c r="V11" s="97"/>
      <c r="W11" s="97"/>
      <c r="X11" s="97"/>
      <c r="Y11" s="97"/>
      <c r="Z11" s="97"/>
      <c r="AA11" s="97"/>
      <c r="AB11" s="97"/>
      <c r="AC11" s="96"/>
    </row>
    <row r="12" spans="2:29" x14ac:dyDescent="0.25">
      <c r="B12" s="109" t="s">
        <v>14</v>
      </c>
      <c r="C12" s="122" t="s">
        <v>32</v>
      </c>
      <c r="D12" s="115">
        <v>35493.99</v>
      </c>
      <c r="E12" s="116">
        <f t="shared" si="0"/>
        <v>1.3508663755815089E-3</v>
      </c>
      <c r="F12" s="115">
        <v>13719.380000000001</v>
      </c>
      <c r="G12" s="48">
        <f t="shared" si="1"/>
        <v>4.7837650439198128E-4</v>
      </c>
      <c r="H12" s="20">
        <f t="shared" si="2"/>
        <v>-0.61347315418751169</v>
      </c>
      <c r="I12" s="21">
        <f t="shared" si="3"/>
        <v>-0.64587429738485125</v>
      </c>
      <c r="K12" s="110"/>
      <c r="L12" s="110"/>
      <c r="M12" s="94"/>
      <c r="N12" s="95"/>
      <c r="O12" s="94"/>
      <c r="P12" s="94"/>
      <c r="Q12" s="94"/>
      <c r="R12" s="95"/>
      <c r="S12" s="90"/>
      <c r="T12" s="89"/>
      <c r="U12" s="96"/>
      <c r="V12" s="97"/>
      <c r="W12" s="96"/>
      <c r="X12" s="96"/>
      <c r="Y12" s="97"/>
      <c r="Z12" s="97"/>
      <c r="AA12" s="97"/>
      <c r="AB12" s="97"/>
      <c r="AC12" s="96"/>
    </row>
    <row r="13" spans="2:29" x14ac:dyDescent="0.25">
      <c r="B13" s="109" t="s">
        <v>15</v>
      </c>
      <c r="C13" s="122" t="s">
        <v>26</v>
      </c>
      <c r="D13" s="115">
        <v>233725.58000000002</v>
      </c>
      <c r="E13" s="116">
        <f t="shared" si="0"/>
        <v>8.8953658671590899E-3</v>
      </c>
      <c r="F13" s="115">
        <v>649054.93000000005</v>
      </c>
      <c r="G13" s="48">
        <f t="shared" si="1"/>
        <v>2.2631680773605084E-2</v>
      </c>
      <c r="H13" s="20">
        <f t="shared" si="2"/>
        <v>1.7769956972617205</v>
      </c>
      <c r="I13" s="21">
        <f t="shared" si="3"/>
        <v>1.5442102226687791</v>
      </c>
      <c r="K13" s="110"/>
      <c r="L13" s="110"/>
      <c r="M13" s="94"/>
      <c r="N13" s="95"/>
      <c r="O13" s="94"/>
      <c r="P13" s="94"/>
      <c r="Q13" s="94"/>
      <c r="R13" s="95"/>
      <c r="S13" s="90"/>
      <c r="T13" s="89"/>
      <c r="U13" s="96"/>
      <c r="V13" s="96"/>
      <c r="W13" s="96"/>
      <c r="X13" s="96"/>
      <c r="Y13" s="96"/>
      <c r="Z13" s="97"/>
      <c r="AA13" s="96"/>
      <c r="AB13" s="96"/>
      <c r="AC13" s="96"/>
    </row>
    <row r="14" spans="2:29" x14ac:dyDescent="0.25">
      <c r="B14" s="109" t="s">
        <v>16</v>
      </c>
      <c r="C14" s="122" t="s">
        <v>46</v>
      </c>
      <c r="D14" s="115">
        <v>951776.49999999977</v>
      </c>
      <c r="E14" s="116">
        <f t="shared" si="0"/>
        <v>3.6223678175337677E-2</v>
      </c>
      <c r="F14" s="115">
        <v>532524.35</v>
      </c>
      <c r="G14" s="48">
        <f t="shared" si="1"/>
        <v>1.8568414684673209E-2</v>
      </c>
      <c r="H14" s="20">
        <f t="shared" si="2"/>
        <v>-0.44049432823777418</v>
      </c>
      <c r="I14" s="21">
        <f t="shared" si="3"/>
        <v>-0.48739565886174357</v>
      </c>
      <c r="K14" s="110"/>
      <c r="L14" s="110"/>
      <c r="M14" s="94"/>
      <c r="N14" s="95"/>
      <c r="O14" s="94"/>
      <c r="P14" s="94"/>
      <c r="Q14" s="94"/>
      <c r="R14" s="95"/>
      <c r="S14" s="90"/>
      <c r="T14" s="89"/>
      <c r="U14" s="96"/>
      <c r="V14" s="96"/>
      <c r="W14" s="96"/>
      <c r="X14" s="96"/>
      <c r="Y14" s="96"/>
      <c r="Z14" s="97"/>
      <c r="AA14" s="97"/>
      <c r="AB14" s="96"/>
      <c r="AC14" s="96"/>
    </row>
    <row r="15" spans="2:29" x14ac:dyDescent="0.25">
      <c r="B15" s="109" t="s">
        <v>17</v>
      </c>
      <c r="C15" s="122" t="s">
        <v>47</v>
      </c>
      <c r="D15" s="115">
        <v>10791729.109999999</v>
      </c>
      <c r="E15" s="116">
        <f t="shared" si="0"/>
        <v>0.41072260371638025</v>
      </c>
      <c r="F15" s="115">
        <v>11429375.279999999</v>
      </c>
      <c r="G15" s="48">
        <f t="shared" si="1"/>
        <v>0.39852709042467821</v>
      </c>
      <c r="H15" s="20">
        <f t="shared" si="2"/>
        <v>5.9086561893879855E-2</v>
      </c>
      <c r="I15" s="21">
        <f t="shared" si="3"/>
        <v>-2.9692822312072001E-2</v>
      </c>
      <c r="K15" s="110"/>
      <c r="L15" s="110"/>
      <c r="M15" s="94"/>
      <c r="N15" s="95"/>
      <c r="O15" s="94"/>
      <c r="P15" s="94"/>
      <c r="Q15" s="94"/>
      <c r="R15" s="95"/>
      <c r="S15" s="90"/>
      <c r="T15" s="89"/>
      <c r="U15" s="96"/>
      <c r="V15" s="96"/>
      <c r="W15" s="97"/>
      <c r="X15" s="96"/>
      <c r="Y15" s="96"/>
      <c r="Z15" s="97"/>
      <c r="AA15" s="97"/>
      <c r="AB15" s="96"/>
      <c r="AC15" s="96"/>
    </row>
    <row r="16" spans="2:29" x14ac:dyDescent="0.25">
      <c r="B16" s="109" t="s">
        <v>18</v>
      </c>
      <c r="C16" s="122" t="s">
        <v>48</v>
      </c>
      <c r="D16" s="115">
        <v>0</v>
      </c>
      <c r="E16" s="116">
        <f t="shared" si="0"/>
        <v>0</v>
      </c>
      <c r="F16" s="115">
        <v>0</v>
      </c>
      <c r="G16" s="48">
        <f>F16/$F$29</f>
        <v>0</v>
      </c>
      <c r="H16" s="23" t="s">
        <v>1</v>
      </c>
      <c r="I16" s="24" t="s">
        <v>1</v>
      </c>
      <c r="K16" s="110"/>
      <c r="L16" s="110"/>
      <c r="M16" s="94"/>
      <c r="N16" s="95"/>
      <c r="O16" s="94"/>
      <c r="P16" s="94"/>
      <c r="Q16" s="94"/>
      <c r="R16" s="95"/>
      <c r="S16" s="90"/>
      <c r="T16" s="89"/>
      <c r="U16" s="97"/>
      <c r="V16" s="97"/>
      <c r="W16" s="97"/>
      <c r="X16" s="97"/>
      <c r="Y16" s="96"/>
      <c r="Z16" s="97"/>
      <c r="AA16" s="97"/>
      <c r="AB16" s="96"/>
      <c r="AC16" s="96"/>
    </row>
    <row r="17" spans="2:29" x14ac:dyDescent="0.25">
      <c r="B17" s="109" t="s">
        <v>19</v>
      </c>
      <c r="C17" s="122" t="s">
        <v>49</v>
      </c>
      <c r="D17" s="115">
        <v>0</v>
      </c>
      <c r="E17" s="116">
        <f t="shared" si="0"/>
        <v>0</v>
      </c>
      <c r="F17" s="115">
        <v>0</v>
      </c>
      <c r="G17" s="48">
        <f t="shared" si="1"/>
        <v>0</v>
      </c>
      <c r="H17" s="23" t="s">
        <v>1</v>
      </c>
      <c r="I17" s="24" t="s">
        <v>1</v>
      </c>
      <c r="K17" s="110"/>
      <c r="L17" s="110"/>
      <c r="M17" s="94"/>
      <c r="N17" s="95"/>
      <c r="O17" s="94"/>
      <c r="P17" s="94"/>
      <c r="Q17" s="94"/>
      <c r="R17" s="95"/>
      <c r="S17" s="90"/>
      <c r="T17" s="89"/>
      <c r="U17" s="97"/>
      <c r="V17" s="97"/>
      <c r="W17" s="97"/>
      <c r="X17" s="97"/>
      <c r="Y17" s="97"/>
      <c r="Z17" s="97"/>
      <c r="AA17" s="97"/>
      <c r="AB17" s="97"/>
      <c r="AC17" s="96"/>
    </row>
    <row r="18" spans="2:29" x14ac:dyDescent="0.25">
      <c r="B18" s="109" t="s">
        <v>20</v>
      </c>
      <c r="C18" s="122" t="s">
        <v>50</v>
      </c>
      <c r="D18" s="115">
        <v>137243.44</v>
      </c>
      <c r="E18" s="116">
        <f t="shared" si="0"/>
        <v>5.2233504422900413E-3</v>
      </c>
      <c r="F18" s="115">
        <v>83023.909999999989</v>
      </c>
      <c r="G18" s="48">
        <f t="shared" si="1"/>
        <v>2.8949331417858861E-3</v>
      </c>
      <c r="H18" s="20">
        <f t="shared" si="2"/>
        <v>-0.39506099526505611</v>
      </c>
      <c r="I18" s="21">
        <f t="shared" si="3"/>
        <v>-0.44577083736379014</v>
      </c>
      <c r="K18" s="110"/>
      <c r="L18" s="110"/>
      <c r="M18" s="94"/>
      <c r="N18" s="95"/>
      <c r="O18" s="94"/>
      <c r="P18" s="94"/>
      <c r="Q18" s="94"/>
      <c r="R18" s="95"/>
      <c r="S18" s="90"/>
      <c r="T18" s="89"/>
      <c r="U18" s="96"/>
      <c r="V18" s="96"/>
      <c r="W18" s="96"/>
      <c r="X18" s="96"/>
      <c r="Y18" s="96"/>
      <c r="Z18" s="97"/>
      <c r="AA18" s="97"/>
      <c r="AB18" s="96"/>
      <c r="AC18" s="96"/>
    </row>
    <row r="19" spans="2:29" x14ac:dyDescent="0.25">
      <c r="B19" s="109" t="s">
        <v>21</v>
      </c>
      <c r="C19" s="122" t="s">
        <v>5</v>
      </c>
      <c r="D19" s="115">
        <v>5517.3600000000151</v>
      </c>
      <c r="E19" s="116">
        <f t="shared" si="0"/>
        <v>2.099852990880545E-4</v>
      </c>
      <c r="F19" s="115">
        <v>113160.26000000001</v>
      </c>
      <c r="G19" s="48">
        <f t="shared" si="1"/>
        <v>3.9457475202879242E-3</v>
      </c>
      <c r="H19" s="20">
        <f t="shared" si="2"/>
        <v>19.50985616309244</v>
      </c>
      <c r="I19" s="21">
        <f t="shared" si="3"/>
        <v>17.79058932898597</v>
      </c>
      <c r="K19" s="110"/>
      <c r="L19" s="110"/>
      <c r="M19" s="94"/>
      <c r="N19" s="95"/>
      <c r="O19" s="94"/>
      <c r="P19" s="94"/>
      <c r="Q19" s="94"/>
      <c r="R19" s="95"/>
      <c r="S19" s="90"/>
      <c r="T19" s="89"/>
      <c r="U19" s="96"/>
      <c r="V19" s="97"/>
      <c r="W19" s="96"/>
      <c r="X19" s="96"/>
      <c r="Y19" s="97"/>
      <c r="Z19" s="97"/>
      <c r="AA19" s="97"/>
      <c r="AB19" s="97"/>
      <c r="AC19" s="96"/>
    </row>
    <row r="20" spans="2:29" x14ac:dyDescent="0.25">
      <c r="B20" s="109" t="s">
        <v>22</v>
      </c>
      <c r="C20" s="122" t="s">
        <v>51</v>
      </c>
      <c r="D20" s="115">
        <v>7519.52</v>
      </c>
      <c r="E20" s="116">
        <f t="shared" si="0"/>
        <v>2.8618554094686646E-4</v>
      </c>
      <c r="F20" s="115">
        <v>7236.24</v>
      </c>
      <c r="G20" s="48">
        <f t="shared" si="1"/>
        <v>2.5231804907666604E-4</v>
      </c>
      <c r="H20" s="20">
        <f t="shared" si="2"/>
        <v>-3.7672617401110796E-2</v>
      </c>
      <c r="I20" s="21">
        <f t="shared" si="3"/>
        <v>-0.1183410306409865</v>
      </c>
      <c r="K20" s="110"/>
      <c r="L20" s="110"/>
      <c r="M20" s="94"/>
      <c r="N20" s="95"/>
      <c r="O20" s="94"/>
      <c r="P20" s="94"/>
      <c r="Q20" s="94"/>
      <c r="R20" s="95"/>
      <c r="S20" s="90"/>
      <c r="T20" s="89"/>
      <c r="U20" s="96"/>
      <c r="V20" s="97"/>
      <c r="W20" s="97"/>
      <c r="X20" s="96"/>
      <c r="Y20" s="97"/>
      <c r="Z20" s="97"/>
      <c r="AA20" s="97"/>
      <c r="AB20" s="97"/>
      <c r="AC20" s="96"/>
    </row>
    <row r="21" spans="2:29" x14ac:dyDescent="0.25">
      <c r="B21" s="109" t="s">
        <v>23</v>
      </c>
      <c r="C21" s="122" t="s">
        <v>33</v>
      </c>
      <c r="D21" s="115">
        <v>99171.42</v>
      </c>
      <c r="E21" s="116">
        <f t="shared" si="0"/>
        <v>3.7743667786200303E-3</v>
      </c>
      <c r="F21" s="115">
        <v>9463.42</v>
      </c>
      <c r="G21" s="48">
        <f t="shared" si="1"/>
        <v>3.299768487492265E-4</v>
      </c>
      <c r="H21" s="20">
        <f t="shared" si="2"/>
        <v>-0.90457512860055855</v>
      </c>
      <c r="I21" s="21">
        <f t="shared" si="3"/>
        <v>-0.91257424937650833</v>
      </c>
      <c r="K21" s="110"/>
      <c r="L21" s="110"/>
      <c r="M21" s="94"/>
      <c r="N21" s="95"/>
      <c r="O21" s="94"/>
      <c r="P21" s="94"/>
      <c r="Q21" s="94"/>
      <c r="R21" s="95"/>
      <c r="S21" s="90"/>
      <c r="T21" s="89"/>
      <c r="U21" s="96"/>
      <c r="V21" s="97"/>
      <c r="W21" s="97"/>
      <c r="X21" s="96"/>
      <c r="Y21" s="97"/>
      <c r="Z21" s="97"/>
      <c r="AA21" s="97"/>
      <c r="AB21" s="97"/>
      <c r="AC21" s="96"/>
    </row>
    <row r="22" spans="2:29" x14ac:dyDescent="0.25">
      <c r="B22" s="109" t="s">
        <v>24</v>
      </c>
      <c r="C22" s="122" t="s">
        <v>52</v>
      </c>
      <c r="D22" s="115">
        <v>0</v>
      </c>
      <c r="E22" s="116">
        <f t="shared" si="0"/>
        <v>0</v>
      </c>
      <c r="F22" s="115">
        <v>0</v>
      </c>
      <c r="G22" s="48">
        <f t="shared" si="1"/>
        <v>0</v>
      </c>
      <c r="H22" s="23" t="s">
        <v>1</v>
      </c>
      <c r="I22" s="24" t="s">
        <v>1</v>
      </c>
      <c r="K22" s="110"/>
      <c r="L22" s="110"/>
      <c r="M22" s="94"/>
      <c r="N22" s="95"/>
      <c r="O22" s="94"/>
      <c r="P22" s="94"/>
      <c r="Q22" s="94"/>
      <c r="R22" s="95"/>
      <c r="S22" s="90"/>
      <c r="T22" s="89"/>
      <c r="U22" s="97"/>
      <c r="V22" s="97"/>
      <c r="W22" s="97"/>
      <c r="X22" s="97"/>
      <c r="Y22" s="97"/>
      <c r="Z22" s="97"/>
      <c r="AA22" s="97"/>
      <c r="AB22" s="97"/>
      <c r="AC22" s="96"/>
    </row>
    <row r="23" spans="2:29" x14ac:dyDescent="0.25">
      <c r="B23" s="109" t="s">
        <v>25</v>
      </c>
      <c r="C23" s="122" t="s">
        <v>53</v>
      </c>
      <c r="D23" s="115">
        <v>0</v>
      </c>
      <c r="E23" s="116">
        <f t="shared" si="0"/>
        <v>0</v>
      </c>
      <c r="F23" s="115">
        <v>1773.4</v>
      </c>
      <c r="G23" s="48">
        <f t="shared" si="1"/>
        <v>6.1836095573469029E-5</v>
      </c>
      <c r="H23" s="23" t="s">
        <v>1</v>
      </c>
      <c r="I23" s="24" t="s">
        <v>1</v>
      </c>
      <c r="K23" s="110"/>
      <c r="L23" s="110"/>
      <c r="M23" s="94"/>
      <c r="N23" s="95"/>
      <c r="O23" s="94"/>
      <c r="P23" s="94"/>
      <c r="Q23" s="94"/>
      <c r="R23" s="95"/>
      <c r="S23" s="90"/>
      <c r="T23" s="89"/>
      <c r="U23" s="96"/>
      <c r="V23" s="97"/>
      <c r="W23" s="97"/>
      <c r="X23" s="96"/>
      <c r="Y23" s="97"/>
      <c r="Z23" s="97"/>
      <c r="AA23" s="97"/>
      <c r="AB23" s="97"/>
      <c r="AC23" s="96"/>
    </row>
    <row r="24" spans="2:29" s="3" customFormat="1" x14ac:dyDescent="0.25">
      <c r="B24" s="108"/>
      <c r="C24" s="26" t="s">
        <v>34</v>
      </c>
      <c r="D24" s="101">
        <f>SUM(D6:D23)</f>
        <v>19892430.510000005</v>
      </c>
      <c r="E24" s="117">
        <f>SUM(E6:E23)</f>
        <v>0.75708635474768338</v>
      </c>
      <c r="F24" s="101">
        <f>SUM(F6:F23)</f>
        <v>20748687.390000001</v>
      </c>
      <c r="G24" s="27">
        <f>SUM(G6:G23)</f>
        <v>0.72347908902225766</v>
      </c>
      <c r="H24" s="28">
        <f>(F24-D24)/D24</f>
        <v>4.3044356976366029E-2</v>
      </c>
      <c r="I24" s="29">
        <f>(G24-E24)/E24</f>
        <v>-4.4390267391130195E-2</v>
      </c>
      <c r="K24" s="91"/>
      <c r="L24" s="91"/>
      <c r="M24" s="91"/>
      <c r="N24" s="91"/>
      <c r="O24" s="91"/>
      <c r="P24" s="91"/>
      <c r="Q24" s="91"/>
      <c r="R24" s="91"/>
      <c r="S24" s="92"/>
      <c r="T24" s="93"/>
      <c r="U24" s="98"/>
      <c r="V24" s="98"/>
      <c r="W24" s="98"/>
      <c r="X24" s="98"/>
      <c r="Y24" s="98"/>
      <c r="Z24" s="98"/>
      <c r="AA24" s="98"/>
      <c r="AB24" s="98"/>
      <c r="AC24" s="98"/>
    </row>
    <row r="25" spans="2:29" s="3" customFormat="1" ht="15.75" customHeight="1" x14ac:dyDescent="0.25">
      <c r="B25" s="109">
        <v>19</v>
      </c>
      <c r="C25" s="22" t="s">
        <v>6</v>
      </c>
      <c r="D25" s="118">
        <v>6046067.5600000005</v>
      </c>
      <c r="E25" s="116">
        <f>D25/$D$29</f>
        <v>0.2301073892030211</v>
      </c>
      <c r="F25" s="115">
        <v>7668562.169999999</v>
      </c>
      <c r="G25" s="48">
        <f>F25/$F$29</f>
        <v>0.2673925472286055</v>
      </c>
      <c r="H25" s="20">
        <f>(F25-D25)/D25</f>
        <v>0.26835535559248669</v>
      </c>
      <c r="I25" s="21">
        <f>(G25-E25)/E25</f>
        <v>0.16203372762049004</v>
      </c>
      <c r="K25" s="111"/>
      <c r="L25" s="111"/>
      <c r="M25" s="64"/>
      <c r="N25" s="83"/>
      <c r="O25" s="65"/>
      <c r="P25" s="65"/>
      <c r="Q25" s="65"/>
      <c r="R25" s="65"/>
      <c r="S25" s="65"/>
      <c r="T25" s="65"/>
    </row>
    <row r="26" spans="2:29" s="3" customFormat="1" x14ac:dyDescent="0.25">
      <c r="B26" s="109"/>
      <c r="C26" s="22" t="s">
        <v>54</v>
      </c>
      <c r="D26" s="118">
        <v>336484.15</v>
      </c>
      <c r="E26" s="116">
        <f t="shared" ref="E26:E27" si="4">D26/$D$29</f>
        <v>1.2806256049295243E-2</v>
      </c>
      <c r="F26" s="115">
        <v>261792.72999999998</v>
      </c>
      <c r="G26" s="48">
        <f t="shared" ref="G26:G27" si="5">F26/$F$29</f>
        <v>9.1283637491368953E-3</v>
      </c>
      <c r="H26" s="20">
        <f>(F26-D26)/D26</f>
        <v>-0.22197604255653658</v>
      </c>
      <c r="I26" s="21">
        <f t="shared" ref="I26" si="6">(G26-E26)/E26</f>
        <v>-0.28719496830307017</v>
      </c>
      <c r="K26" s="111"/>
      <c r="L26" s="111"/>
      <c r="M26" s="64"/>
      <c r="N26" s="83"/>
      <c r="O26" s="78"/>
      <c r="P26" s="65"/>
      <c r="Q26" s="65"/>
      <c r="R26" s="65"/>
      <c r="S26" s="65"/>
      <c r="T26" s="65"/>
    </row>
    <row r="27" spans="2:29" s="3" customFormat="1" x14ac:dyDescent="0.25">
      <c r="B27" s="18"/>
      <c r="C27" s="22" t="s">
        <v>7</v>
      </c>
      <c r="D27" s="118">
        <v>0</v>
      </c>
      <c r="E27" s="116">
        <f t="shared" si="4"/>
        <v>0</v>
      </c>
      <c r="F27" s="115">
        <v>0</v>
      </c>
      <c r="G27" s="48">
        <f t="shared" si="5"/>
        <v>0</v>
      </c>
      <c r="H27" s="23" t="s">
        <v>1</v>
      </c>
      <c r="I27" s="24" t="s">
        <v>1</v>
      </c>
      <c r="K27" s="111"/>
      <c r="L27" s="111"/>
      <c r="M27" s="64"/>
      <c r="N27" s="83"/>
      <c r="O27" s="77"/>
      <c r="P27" s="65"/>
      <c r="Q27" s="65"/>
      <c r="R27" s="65"/>
      <c r="S27" s="65"/>
      <c r="T27" s="65"/>
    </row>
    <row r="28" spans="2:29" s="17" customFormat="1" x14ac:dyDescent="0.25">
      <c r="B28" s="25"/>
      <c r="C28" s="26" t="s">
        <v>35</v>
      </c>
      <c r="D28" s="102">
        <f>SUM(D25:D27)</f>
        <v>6382551.7100000009</v>
      </c>
      <c r="E28" s="117">
        <f>E25+E26+E27</f>
        <v>0.24291364525231635</v>
      </c>
      <c r="F28" s="102">
        <f>SUM(F25:F27)</f>
        <v>7930354.8999999985</v>
      </c>
      <c r="G28" s="30">
        <f>SUM(G25:G27)</f>
        <v>0.2765209109777424</v>
      </c>
      <c r="H28" s="31">
        <f t="shared" ref="H28" si="7">(F28-D28)/D28</f>
        <v>0.24250538974481686</v>
      </c>
      <c r="I28" s="32">
        <f t="shared" ref="I28" si="8">(G28-E28)/E28</f>
        <v>0.13835067062831286</v>
      </c>
      <c r="K28" s="111"/>
      <c r="L28" s="111"/>
      <c r="M28" s="64"/>
      <c r="N28" s="83"/>
      <c r="O28" s="77"/>
      <c r="P28" s="84"/>
      <c r="Q28" s="84"/>
      <c r="R28" s="84"/>
      <c r="S28" s="84"/>
      <c r="T28" s="84"/>
    </row>
    <row r="29" spans="2:29" s="3" customFormat="1" ht="16.5" thickBot="1" x14ac:dyDescent="0.3">
      <c r="B29" s="33"/>
      <c r="C29" s="34" t="s">
        <v>36</v>
      </c>
      <c r="D29" s="119">
        <f>SUM(D24:D27)</f>
        <v>26274982.220000006</v>
      </c>
      <c r="E29" s="120">
        <f>E24+E28</f>
        <v>0.99999999999999978</v>
      </c>
      <c r="F29" s="119">
        <f>SUM(F24:F27)</f>
        <v>28679042.289999999</v>
      </c>
      <c r="G29" s="52">
        <f>G24+G28</f>
        <v>1</v>
      </c>
      <c r="H29" s="35">
        <f t="shared" ref="H29" si="9">(F29-D29)/D29</f>
        <v>9.1496163531942148E-2</v>
      </c>
      <c r="I29" s="36">
        <f t="shared" ref="I29" si="10">(G29-E29)/E29</f>
        <v>2.2204460492503136E-16</v>
      </c>
      <c r="K29" s="60"/>
      <c r="L29" s="60"/>
      <c r="M29" s="64"/>
      <c r="N29" s="65"/>
      <c r="O29" s="64"/>
    </row>
    <row r="30" spans="2:29" x14ac:dyDescent="0.25">
      <c r="B30" s="10"/>
      <c r="C30" s="11"/>
      <c r="D30" s="6"/>
      <c r="E30" s="12"/>
      <c r="F30" s="6"/>
      <c r="G30" s="12"/>
      <c r="H30" s="13"/>
    </row>
    <row r="31" spans="2:29" x14ac:dyDescent="0.25">
      <c r="B31" s="50" t="s">
        <v>29</v>
      </c>
      <c r="C31" s="42"/>
      <c r="D31" s="6"/>
      <c r="E31" s="12"/>
      <c r="F31" s="43"/>
      <c r="G31" s="12"/>
      <c r="H31" s="13"/>
    </row>
    <row r="32" spans="2:29" x14ac:dyDescent="0.25">
      <c r="D32" s="58"/>
      <c r="F32" s="43"/>
      <c r="G32" s="87"/>
      <c r="H32" s="88"/>
      <c r="I32" s="88"/>
      <c r="J32" s="88"/>
      <c r="K32" s="87"/>
    </row>
    <row r="33" spans="2:12" x14ac:dyDescent="0.25">
      <c r="B33" s="46" t="s">
        <v>30</v>
      </c>
      <c r="D33" s="58"/>
      <c r="E33" s="85"/>
      <c r="F33" s="44"/>
      <c r="G33" s="87"/>
      <c r="H33" s="88"/>
      <c r="I33" s="88"/>
      <c r="J33" s="88"/>
      <c r="K33" s="88"/>
    </row>
    <row r="34" spans="2:12" x14ac:dyDescent="0.25">
      <c r="B34" s="46"/>
      <c r="C34" s="49"/>
      <c r="D34" s="58"/>
      <c r="E34" s="85"/>
      <c r="F34" s="45"/>
      <c r="G34" s="87"/>
      <c r="H34" s="88"/>
      <c r="I34" s="88"/>
      <c r="J34" s="88"/>
      <c r="K34" s="87"/>
    </row>
    <row r="35" spans="2:12" ht="16.5" x14ac:dyDescent="0.3">
      <c r="B35" s="67"/>
      <c r="C35" s="63"/>
      <c r="D35" s="79"/>
      <c r="E35" s="86"/>
      <c r="F35" s="81"/>
      <c r="G35" s="89"/>
      <c r="H35" s="89"/>
      <c r="I35" s="89"/>
      <c r="J35" s="88"/>
      <c r="K35" s="89"/>
      <c r="L35" s="62"/>
    </row>
    <row r="36" spans="2:12" ht="16.5" x14ac:dyDescent="0.3">
      <c r="B36" s="62"/>
      <c r="C36" s="68"/>
      <c r="D36" s="60"/>
      <c r="E36" s="60"/>
      <c r="F36" s="81"/>
      <c r="G36" s="62"/>
      <c r="H36" s="66"/>
      <c r="I36" s="66"/>
      <c r="J36" s="70"/>
      <c r="K36" s="62"/>
      <c r="L36" s="62"/>
    </row>
    <row r="37" spans="2:12" ht="16.5" x14ac:dyDescent="0.3">
      <c r="B37" s="62"/>
      <c r="C37" s="71"/>
      <c r="D37" s="91"/>
      <c r="E37" s="91"/>
      <c r="F37" s="104"/>
      <c r="G37" s="89"/>
      <c r="H37" s="105"/>
      <c r="I37" s="66"/>
      <c r="J37" s="70"/>
      <c r="K37" s="61"/>
      <c r="L37" s="62"/>
    </row>
    <row r="38" spans="2:12" ht="16.5" x14ac:dyDescent="0.3">
      <c r="B38" s="62"/>
      <c r="C38" s="71"/>
      <c r="D38" s="91"/>
      <c r="E38" s="91"/>
      <c r="F38" s="104"/>
      <c r="G38" s="90"/>
      <c r="H38" s="105"/>
      <c r="I38" s="66"/>
      <c r="J38" s="70"/>
      <c r="K38" s="62"/>
      <c r="L38" s="62"/>
    </row>
    <row r="39" spans="2:12" ht="16.5" x14ac:dyDescent="0.3">
      <c r="B39" s="62"/>
      <c r="C39" s="71"/>
      <c r="D39" s="91"/>
      <c r="E39" s="91"/>
      <c r="F39" s="104"/>
      <c r="G39" s="89"/>
      <c r="H39" s="105"/>
      <c r="I39" s="66"/>
      <c r="J39" s="70"/>
      <c r="K39" s="62"/>
      <c r="L39" s="62"/>
    </row>
    <row r="40" spans="2:12" ht="16.5" x14ac:dyDescent="0.3">
      <c r="B40" s="62"/>
      <c r="C40" s="71"/>
      <c r="D40" s="91"/>
      <c r="E40" s="91"/>
      <c r="F40" s="104"/>
      <c r="G40" s="89"/>
      <c r="H40" s="106"/>
      <c r="I40" s="69"/>
      <c r="J40" s="61"/>
      <c r="K40" s="62"/>
      <c r="L40" s="62"/>
    </row>
    <row r="41" spans="2:12" ht="16.5" x14ac:dyDescent="0.3">
      <c r="B41" s="62"/>
      <c r="C41" s="71"/>
      <c r="D41" s="60"/>
      <c r="E41" s="60"/>
      <c r="F41" s="81"/>
      <c r="G41" s="62"/>
      <c r="H41" s="62"/>
      <c r="I41" s="62"/>
      <c r="J41" s="62"/>
      <c r="K41" s="62"/>
      <c r="L41" s="62"/>
    </row>
    <row r="42" spans="2:12" ht="16.5" x14ac:dyDescent="0.3">
      <c r="B42" s="62"/>
      <c r="C42" s="71"/>
      <c r="D42" s="60"/>
      <c r="E42" s="60"/>
      <c r="F42" s="81"/>
      <c r="G42" s="62"/>
      <c r="H42" s="62"/>
      <c r="I42" s="62"/>
      <c r="J42" s="62"/>
      <c r="K42" s="62"/>
      <c r="L42" s="62"/>
    </row>
    <row r="43" spans="2:12" ht="16.5" x14ac:dyDescent="0.3">
      <c r="B43" s="62"/>
      <c r="C43" s="71"/>
      <c r="D43" s="60"/>
      <c r="E43" s="60"/>
      <c r="F43" s="81"/>
      <c r="G43" s="62"/>
      <c r="H43" s="62"/>
      <c r="I43" s="62"/>
      <c r="J43" s="62"/>
      <c r="K43" s="62"/>
      <c r="L43" s="62"/>
    </row>
    <row r="44" spans="2:12" ht="16.5" x14ac:dyDescent="0.3">
      <c r="B44" s="62"/>
      <c r="C44" s="71"/>
      <c r="D44" s="60"/>
      <c r="E44" s="60"/>
      <c r="F44" s="81"/>
      <c r="G44" s="62"/>
      <c r="H44" s="62"/>
      <c r="I44" s="62"/>
      <c r="J44" s="62"/>
      <c r="K44" s="62"/>
      <c r="L44" s="62"/>
    </row>
    <row r="45" spans="2:12" ht="16.5" x14ac:dyDescent="0.3">
      <c r="B45" s="62"/>
      <c r="C45" s="71"/>
      <c r="D45" s="60"/>
      <c r="E45" s="60"/>
      <c r="F45" s="81"/>
      <c r="G45" s="62"/>
      <c r="H45" s="62"/>
      <c r="I45" s="62"/>
      <c r="J45" s="62"/>
      <c r="K45" s="62"/>
      <c r="L45" s="62"/>
    </row>
    <row r="46" spans="2:12" ht="16.5" x14ac:dyDescent="0.3">
      <c r="B46" s="62"/>
      <c r="C46" s="71"/>
      <c r="D46" s="60"/>
      <c r="E46" s="60"/>
      <c r="F46" s="81"/>
      <c r="G46" s="62"/>
      <c r="H46" s="62"/>
      <c r="I46" s="62"/>
      <c r="J46" s="62"/>
      <c r="K46" s="62"/>
      <c r="L46" s="62"/>
    </row>
    <row r="47" spans="2:12" ht="16.5" x14ac:dyDescent="0.3">
      <c r="B47" s="62"/>
      <c r="C47" s="71"/>
      <c r="D47" s="60"/>
      <c r="E47" s="60"/>
      <c r="F47" s="81"/>
      <c r="G47" s="62"/>
      <c r="H47" s="62"/>
      <c r="I47" s="62"/>
      <c r="J47" s="62"/>
      <c r="K47" s="62"/>
      <c r="L47" s="62"/>
    </row>
    <row r="48" spans="2:12" ht="16.5" x14ac:dyDescent="0.3">
      <c r="B48" s="62"/>
      <c r="C48" s="71"/>
      <c r="D48" s="60"/>
      <c r="E48" s="60"/>
      <c r="F48" s="81"/>
      <c r="G48" s="62"/>
      <c r="H48" s="62"/>
      <c r="I48" s="62"/>
      <c r="J48" s="62"/>
      <c r="K48" s="62"/>
      <c r="L48" s="62"/>
    </row>
    <row r="49" spans="2:12" ht="16.5" x14ac:dyDescent="0.3">
      <c r="B49" s="62"/>
      <c r="C49" s="71"/>
      <c r="D49" s="60"/>
      <c r="E49" s="60"/>
      <c r="F49" s="81"/>
      <c r="G49" s="62"/>
      <c r="H49" s="62"/>
      <c r="I49" s="62"/>
      <c r="J49" s="62"/>
      <c r="K49" s="62"/>
      <c r="L49" s="62"/>
    </row>
    <row r="50" spans="2:12" ht="16.5" x14ac:dyDescent="0.3">
      <c r="B50" s="62"/>
      <c r="C50" s="71"/>
      <c r="D50" s="60"/>
      <c r="E50" s="60"/>
      <c r="F50" s="81"/>
      <c r="G50" s="62"/>
      <c r="H50" s="62"/>
      <c r="I50" s="62"/>
      <c r="J50" s="62"/>
      <c r="K50" s="62"/>
      <c r="L50" s="62"/>
    </row>
    <row r="51" spans="2:12" ht="16.5" x14ac:dyDescent="0.3">
      <c r="B51" s="62"/>
      <c r="C51" s="71"/>
      <c r="D51" s="60"/>
      <c r="E51" s="60"/>
      <c r="F51" s="81"/>
      <c r="G51" s="62"/>
      <c r="H51" s="62"/>
      <c r="I51" s="62"/>
      <c r="J51" s="62"/>
      <c r="K51" s="62"/>
      <c r="L51" s="62"/>
    </row>
    <row r="52" spans="2:12" ht="16.5" x14ac:dyDescent="0.3">
      <c r="B52" s="62"/>
      <c r="C52" s="71"/>
      <c r="D52" s="60"/>
      <c r="E52" s="60"/>
      <c r="F52" s="81"/>
      <c r="G52" s="62"/>
      <c r="H52" s="62"/>
      <c r="I52" s="62"/>
      <c r="J52" s="62"/>
      <c r="K52" s="62"/>
      <c r="L52" s="62"/>
    </row>
    <row r="53" spans="2:12" ht="16.5" x14ac:dyDescent="0.3">
      <c r="B53" s="62"/>
      <c r="C53" s="71"/>
      <c r="D53" s="60"/>
      <c r="E53" s="60"/>
      <c r="F53" s="69"/>
      <c r="G53" s="62"/>
      <c r="H53" s="62"/>
      <c r="I53" s="62"/>
      <c r="J53" s="62"/>
      <c r="K53" s="62"/>
      <c r="L53" s="62"/>
    </row>
    <row r="54" spans="2:12" x14ac:dyDescent="0.25">
      <c r="B54" s="62"/>
      <c r="C54" s="62"/>
      <c r="D54" s="62"/>
      <c r="E54" s="62"/>
      <c r="F54" s="72"/>
      <c r="G54" s="62"/>
      <c r="H54" s="62"/>
      <c r="I54" s="62"/>
      <c r="J54" s="62"/>
      <c r="K54" s="62"/>
      <c r="L54" s="62"/>
    </row>
    <row r="55" spans="2:12" x14ac:dyDescent="0.25">
      <c r="B55" s="62"/>
      <c r="C55" s="80"/>
      <c r="D55" s="62"/>
      <c r="E55" s="62"/>
      <c r="F55" s="82"/>
      <c r="G55" s="62"/>
      <c r="H55" s="62"/>
      <c r="I55" s="62"/>
      <c r="J55" s="62"/>
      <c r="K55" s="62"/>
      <c r="L55" s="62"/>
    </row>
    <row r="56" spans="2:12" x14ac:dyDescent="0.25">
      <c r="B56" s="62"/>
      <c r="C56" s="80"/>
      <c r="D56" s="62"/>
      <c r="E56" s="62"/>
      <c r="F56" s="82"/>
      <c r="G56" s="82"/>
      <c r="H56" s="62"/>
      <c r="I56" s="62"/>
      <c r="J56" s="62"/>
      <c r="K56" s="62"/>
      <c r="L56" s="62"/>
    </row>
    <row r="57" spans="2:12" x14ac:dyDescent="0.25">
      <c r="B57" s="62"/>
      <c r="C57" s="80"/>
      <c r="D57" s="62"/>
      <c r="E57" s="62"/>
      <c r="F57" s="82"/>
      <c r="G57" s="62"/>
      <c r="H57" s="62"/>
      <c r="I57" s="62"/>
      <c r="J57" s="62"/>
      <c r="K57" s="62"/>
      <c r="L57" s="62"/>
    </row>
    <row r="58" spans="2:12" x14ac:dyDescent="0.25">
      <c r="B58" s="62"/>
      <c r="C58" s="80"/>
      <c r="D58" s="62"/>
      <c r="E58" s="62"/>
      <c r="F58" s="82"/>
      <c r="G58" s="62"/>
      <c r="H58" s="62"/>
      <c r="I58" s="62"/>
      <c r="J58" s="62"/>
      <c r="K58" s="62"/>
      <c r="L58" s="62"/>
    </row>
    <row r="59" spans="2:12" x14ac:dyDescent="0.25">
      <c r="B59" s="62"/>
      <c r="C59" s="73"/>
      <c r="D59" s="62"/>
      <c r="E59" s="62"/>
      <c r="F59" s="62"/>
      <c r="G59" s="62"/>
      <c r="H59" s="62"/>
      <c r="I59" s="62"/>
      <c r="J59" s="62"/>
      <c r="K59" s="62"/>
      <c r="L59" s="62"/>
    </row>
    <row r="60" spans="2:12" x14ac:dyDescent="0.25">
      <c r="B60" s="62"/>
      <c r="C60" s="73"/>
      <c r="D60" s="62"/>
      <c r="E60" s="62"/>
      <c r="F60" s="62"/>
      <c r="G60" s="62"/>
      <c r="H60" s="62"/>
      <c r="I60" s="62"/>
      <c r="J60" s="62"/>
      <c r="K60" s="62"/>
      <c r="L60" s="62"/>
    </row>
    <row r="61" spans="2:12" x14ac:dyDescent="0.25">
      <c r="B61" s="62"/>
      <c r="C61" s="73"/>
      <c r="D61" s="62"/>
      <c r="E61" s="62"/>
      <c r="F61" s="62"/>
      <c r="G61" s="62"/>
      <c r="H61" s="62"/>
      <c r="I61" s="62"/>
      <c r="J61" s="62"/>
      <c r="K61" s="62"/>
      <c r="L61" s="62"/>
    </row>
    <row r="62" spans="2:12" x14ac:dyDescent="0.25"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</row>
  </sheetData>
  <mergeCells count="9">
    <mergeCell ref="B2:I2"/>
    <mergeCell ref="H4:H5"/>
    <mergeCell ref="I4:I5"/>
    <mergeCell ref="E4:E5"/>
    <mergeCell ref="G4:G5"/>
    <mergeCell ref="B4:B5"/>
    <mergeCell ref="C4:C5"/>
    <mergeCell ref="D4:D5"/>
    <mergeCell ref="F4:F5"/>
  </mergeCells>
  <phoneticPr fontId="30" type="noConversion"/>
  <dataValidations count="2">
    <dataValidation type="decimal" allowBlank="1" showInputMessage="1" showErrorMessage="1" errorTitle="Microsoft Excel" error="Neočekivana vrsta podatka!_x000a_Mollimo unesite broj." sqref="N6:N23 R6:R23">
      <formula1>-100000000000</formula1>
      <formula2>100000000000</formula2>
    </dataValidation>
    <dataValidation type="decimal" allowBlank="1" showInputMessage="1" showErrorMessage="1" errorTitle="Microsoft Excel" error="Neočekivana vrsta podatka!_x000a_Molimo unesite cijeli broj." sqref="K6:M23 O6:Q23">
      <formula1>-100000000000</formula1>
      <formula2>100000000000</formula2>
    </dataValidation>
  </dataValidations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osiguranja&amp;RMjesečno izvješće</oddHeader>
    <oddFooter>&amp;CU izvješće su uključeni podatci zaključno s 28.02.2017. godine.</oddFooter>
  </headerFooter>
  <ignoredErrors>
    <ignoredError sqref="G24 E24 E29 E28" formula="1"/>
    <ignoredError sqref="B6:B2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5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123" t="s">
        <v>39</v>
      </c>
      <c r="C2" s="124"/>
      <c r="D2" s="124"/>
      <c r="E2" s="124"/>
      <c r="F2" s="124"/>
      <c r="G2" s="124"/>
      <c r="H2" s="124"/>
      <c r="I2" s="125"/>
    </row>
    <row r="3" spans="2:9" ht="16.5" thickBot="1" x14ac:dyDescent="0.3">
      <c r="B3" s="2"/>
      <c r="C3" s="3"/>
    </row>
    <row r="4" spans="2:9" ht="15.75" customHeight="1" x14ac:dyDescent="0.25">
      <c r="B4" s="132"/>
      <c r="C4" s="126" t="s">
        <v>2</v>
      </c>
      <c r="D4" s="135" t="s">
        <v>27</v>
      </c>
      <c r="E4" s="141" t="s">
        <v>3</v>
      </c>
      <c r="F4" s="135" t="s">
        <v>28</v>
      </c>
      <c r="G4" s="126" t="s">
        <v>3</v>
      </c>
      <c r="H4" s="128" t="s">
        <v>40</v>
      </c>
      <c r="I4" s="130" t="s">
        <v>31</v>
      </c>
    </row>
    <row r="5" spans="2:9" x14ac:dyDescent="0.25">
      <c r="B5" s="133"/>
      <c r="C5" s="134"/>
      <c r="D5" s="136"/>
      <c r="E5" s="142" t="s">
        <v>0</v>
      </c>
      <c r="F5" s="136"/>
      <c r="G5" s="127" t="s">
        <v>0</v>
      </c>
      <c r="H5" s="129"/>
      <c r="I5" s="131"/>
    </row>
    <row r="6" spans="2:9" x14ac:dyDescent="0.25">
      <c r="B6" s="109" t="s">
        <v>8</v>
      </c>
      <c r="C6" s="121" t="s">
        <v>41</v>
      </c>
      <c r="D6" s="112">
        <v>616355.5</v>
      </c>
      <c r="E6" s="56">
        <f t="shared" ref="E6:E23" si="0">D6/$D$28</f>
        <v>7.0565785096281294E-2</v>
      </c>
      <c r="F6" s="112">
        <v>623721.8899999999</v>
      </c>
      <c r="G6" s="19">
        <f t="shared" ref="G6:G26" si="1">F6/$F$28</f>
        <v>7.5306415239078425E-2</v>
      </c>
      <c r="H6" s="20">
        <f>(F6-D6)/D6</f>
        <v>1.1951527973709811E-2</v>
      </c>
      <c r="I6" s="21">
        <f>(G6-E6)/E6</f>
        <v>6.7180293343706524E-2</v>
      </c>
    </row>
    <row r="7" spans="2:9" x14ac:dyDescent="0.25">
      <c r="B7" s="109" t="s">
        <v>9</v>
      </c>
      <c r="C7" s="22" t="s">
        <v>4</v>
      </c>
      <c r="D7" s="112">
        <v>56543.49</v>
      </c>
      <c r="E7" s="56">
        <f t="shared" si="0"/>
        <v>6.4735948067855811E-3</v>
      </c>
      <c r="F7" s="112">
        <v>62314.51</v>
      </c>
      <c r="G7" s="19">
        <f t="shared" si="1"/>
        <v>7.5236775247373563E-3</v>
      </c>
      <c r="H7" s="20">
        <f t="shared" ref="H7:H15" si="2">(F7-D7)/D7</f>
        <v>0.10206338519253064</v>
      </c>
      <c r="I7" s="21">
        <f t="shared" ref="I7:I15" si="3">(G7-E7)/E7</f>
        <v>0.16221013969720272</v>
      </c>
    </row>
    <row r="8" spans="2:9" x14ac:dyDescent="0.25">
      <c r="B8" s="109" t="s">
        <v>10</v>
      </c>
      <c r="C8" s="122" t="s">
        <v>42</v>
      </c>
      <c r="D8" s="112">
        <v>947357.68</v>
      </c>
      <c r="E8" s="56">
        <f t="shared" si="0"/>
        <v>0.10846181863582238</v>
      </c>
      <c r="F8" s="112">
        <v>1534221.7300000004</v>
      </c>
      <c r="G8" s="19">
        <f t="shared" si="1"/>
        <v>0.18523758829146963</v>
      </c>
      <c r="H8" s="20">
        <f t="shared" si="2"/>
        <v>0.61947463179904805</v>
      </c>
      <c r="I8" s="21">
        <f t="shared" si="3"/>
        <v>0.70785987752458746</v>
      </c>
    </row>
    <row r="9" spans="2:9" x14ac:dyDescent="0.25">
      <c r="B9" s="109" t="s">
        <v>11</v>
      </c>
      <c r="C9" s="122" t="s">
        <v>43</v>
      </c>
      <c r="D9" s="112">
        <v>0</v>
      </c>
      <c r="E9" s="56">
        <f t="shared" si="0"/>
        <v>0</v>
      </c>
      <c r="F9" s="112">
        <v>0</v>
      </c>
      <c r="G9" s="19">
        <f t="shared" si="1"/>
        <v>0</v>
      </c>
      <c r="H9" s="23" t="s">
        <v>1</v>
      </c>
      <c r="I9" s="24" t="s">
        <v>1</v>
      </c>
    </row>
    <row r="10" spans="2:9" x14ac:dyDescent="0.25">
      <c r="B10" s="109" t="s">
        <v>12</v>
      </c>
      <c r="C10" s="122" t="s">
        <v>44</v>
      </c>
      <c r="D10" s="112">
        <v>0</v>
      </c>
      <c r="E10" s="56">
        <f t="shared" si="0"/>
        <v>0</v>
      </c>
      <c r="F10" s="112">
        <v>0</v>
      </c>
      <c r="G10" s="19">
        <f t="shared" si="1"/>
        <v>0</v>
      </c>
      <c r="H10" s="23" t="s">
        <v>1</v>
      </c>
      <c r="I10" s="24" t="s">
        <v>1</v>
      </c>
    </row>
    <row r="11" spans="2:9" x14ac:dyDescent="0.25">
      <c r="B11" s="109" t="s">
        <v>13</v>
      </c>
      <c r="C11" s="122" t="s">
        <v>45</v>
      </c>
      <c r="D11" s="112">
        <v>0</v>
      </c>
      <c r="E11" s="56">
        <f t="shared" si="0"/>
        <v>0</v>
      </c>
      <c r="F11" s="112">
        <v>0</v>
      </c>
      <c r="G11" s="19">
        <f t="shared" si="1"/>
        <v>0</v>
      </c>
      <c r="H11" s="23" t="s">
        <v>1</v>
      </c>
      <c r="I11" s="24" t="s">
        <v>1</v>
      </c>
    </row>
    <row r="12" spans="2:9" x14ac:dyDescent="0.25">
      <c r="B12" s="109" t="s">
        <v>14</v>
      </c>
      <c r="C12" s="122" t="s">
        <v>32</v>
      </c>
      <c r="D12" s="112">
        <v>1918.36</v>
      </c>
      <c r="E12" s="56">
        <f t="shared" si="0"/>
        <v>2.1963068309977305E-4</v>
      </c>
      <c r="F12" s="112">
        <v>1758.14</v>
      </c>
      <c r="G12" s="19">
        <f t="shared" si="1"/>
        <v>2.122728462976237E-4</v>
      </c>
      <c r="H12" s="20">
        <f t="shared" si="2"/>
        <v>-8.3519256031193215E-2</v>
      </c>
      <c r="I12" s="21">
        <f t="shared" si="3"/>
        <v>-3.3500951225502743E-2</v>
      </c>
    </row>
    <row r="13" spans="2:9" x14ac:dyDescent="0.25">
      <c r="B13" s="109" t="s">
        <v>15</v>
      </c>
      <c r="C13" s="122" t="s">
        <v>26</v>
      </c>
      <c r="D13" s="112">
        <v>213367.38999999998</v>
      </c>
      <c r="E13" s="56">
        <f t="shared" si="0"/>
        <v>2.4428170737982279E-2</v>
      </c>
      <c r="F13" s="112">
        <v>73647.12</v>
      </c>
      <c r="G13" s="19">
        <f t="shared" si="1"/>
        <v>8.8919447734666455E-3</v>
      </c>
      <c r="H13" s="20">
        <f t="shared" si="2"/>
        <v>-0.65483422747965381</v>
      </c>
      <c r="I13" s="21">
        <f t="shared" si="3"/>
        <v>-0.63599629015033221</v>
      </c>
    </row>
    <row r="14" spans="2:9" x14ac:dyDescent="0.25">
      <c r="B14" s="109" t="s">
        <v>16</v>
      </c>
      <c r="C14" s="122" t="s">
        <v>46</v>
      </c>
      <c r="D14" s="112">
        <v>685003.78999999992</v>
      </c>
      <c r="E14" s="56">
        <f t="shared" si="0"/>
        <v>7.8425243605805731E-2</v>
      </c>
      <c r="F14" s="112">
        <v>137800.77999999997</v>
      </c>
      <c r="G14" s="19">
        <f t="shared" si="1"/>
        <v>1.6637676062561942E-2</v>
      </c>
      <c r="H14" s="20">
        <f t="shared" si="2"/>
        <v>-0.79883209113339371</v>
      </c>
      <c r="I14" s="21">
        <f t="shared" si="3"/>
        <v>-0.78785305218573431</v>
      </c>
    </row>
    <row r="15" spans="2:9" x14ac:dyDescent="0.25">
      <c r="B15" s="109" t="s">
        <v>17</v>
      </c>
      <c r="C15" s="122" t="s">
        <v>47</v>
      </c>
      <c r="D15" s="112">
        <v>4856760.33</v>
      </c>
      <c r="E15" s="56">
        <f t="shared" si="0"/>
        <v>0.5560445322722426</v>
      </c>
      <c r="F15" s="112">
        <v>4707726.93</v>
      </c>
      <c r="G15" s="19">
        <f t="shared" si="1"/>
        <v>0.56839762193174248</v>
      </c>
      <c r="H15" s="20">
        <f t="shared" si="2"/>
        <v>-3.0685763734196941E-2</v>
      </c>
      <c r="I15" s="21">
        <f t="shared" si="3"/>
        <v>2.2216007788116759E-2</v>
      </c>
    </row>
    <row r="16" spans="2:9" x14ac:dyDescent="0.25">
      <c r="B16" s="109" t="s">
        <v>18</v>
      </c>
      <c r="C16" s="122" t="s">
        <v>48</v>
      </c>
      <c r="D16" s="112">
        <v>0</v>
      </c>
      <c r="E16" s="56">
        <f t="shared" si="0"/>
        <v>0</v>
      </c>
      <c r="F16" s="112">
        <v>0</v>
      </c>
      <c r="G16" s="19">
        <f t="shared" si="1"/>
        <v>0</v>
      </c>
      <c r="H16" s="23" t="s">
        <v>1</v>
      </c>
      <c r="I16" s="24" t="s">
        <v>1</v>
      </c>
    </row>
    <row r="17" spans="2:9" x14ac:dyDescent="0.25">
      <c r="B17" s="109" t="s">
        <v>19</v>
      </c>
      <c r="C17" s="122" t="s">
        <v>49</v>
      </c>
      <c r="D17" s="112">
        <v>0</v>
      </c>
      <c r="E17" s="56">
        <f t="shared" si="0"/>
        <v>0</v>
      </c>
      <c r="F17" s="112">
        <v>0</v>
      </c>
      <c r="G17" s="19">
        <f t="shared" si="1"/>
        <v>0</v>
      </c>
      <c r="H17" s="23" t="s">
        <v>1</v>
      </c>
      <c r="I17" s="24" t="s">
        <v>1</v>
      </c>
    </row>
    <row r="18" spans="2:9" x14ac:dyDescent="0.25">
      <c r="B18" s="109" t="s">
        <v>20</v>
      </c>
      <c r="C18" s="122" t="s">
        <v>50</v>
      </c>
      <c r="D18" s="112">
        <v>26418.38</v>
      </c>
      <c r="E18" s="56">
        <f t="shared" si="0"/>
        <v>3.0246079181120242E-3</v>
      </c>
      <c r="F18" s="112">
        <v>13839.029999999999</v>
      </c>
      <c r="G18" s="19">
        <f t="shared" si="1"/>
        <v>1.6708853038428129E-3</v>
      </c>
      <c r="H18" s="20">
        <f t="shared" ref="H18" si="4">(F18-D18)/D18</f>
        <v>-0.47615902261985793</v>
      </c>
      <c r="I18" s="21">
        <f t="shared" ref="I18" si="5">(G18-E18)/E18</f>
        <v>-0.4475696192431487</v>
      </c>
    </row>
    <row r="19" spans="2:9" x14ac:dyDescent="0.25">
      <c r="B19" s="109" t="s">
        <v>21</v>
      </c>
      <c r="C19" s="122" t="s">
        <v>5</v>
      </c>
      <c r="D19" s="112">
        <v>0</v>
      </c>
      <c r="E19" s="56">
        <f t="shared" si="0"/>
        <v>0</v>
      </c>
      <c r="F19" s="112">
        <v>0</v>
      </c>
      <c r="G19" s="19">
        <f t="shared" si="1"/>
        <v>0</v>
      </c>
      <c r="H19" s="23" t="s">
        <v>1</v>
      </c>
      <c r="I19" s="24" t="s">
        <v>1</v>
      </c>
    </row>
    <row r="20" spans="2:9" x14ac:dyDescent="0.25">
      <c r="B20" s="109" t="s">
        <v>22</v>
      </c>
      <c r="C20" s="122" t="s">
        <v>51</v>
      </c>
      <c r="D20" s="112">
        <v>0</v>
      </c>
      <c r="E20" s="56">
        <f t="shared" si="0"/>
        <v>0</v>
      </c>
      <c r="F20" s="112">
        <v>0</v>
      </c>
      <c r="G20" s="19">
        <f t="shared" si="1"/>
        <v>0</v>
      </c>
      <c r="H20" s="23" t="s">
        <v>1</v>
      </c>
      <c r="I20" s="24" t="s">
        <v>1</v>
      </c>
    </row>
    <row r="21" spans="2:9" x14ac:dyDescent="0.25">
      <c r="B21" s="109" t="s">
        <v>23</v>
      </c>
      <c r="C21" s="122" t="s">
        <v>33</v>
      </c>
      <c r="D21" s="112">
        <v>11396.35</v>
      </c>
      <c r="E21" s="56">
        <f t="shared" si="0"/>
        <v>1.3047541313122141E-3</v>
      </c>
      <c r="F21" s="112">
        <v>2886.1</v>
      </c>
      <c r="G21" s="19">
        <f t="shared" si="1"/>
        <v>3.4845954343770788E-4</v>
      </c>
      <c r="H21" s="20">
        <f t="shared" ref="H21" si="6">(F21-D21)/D21</f>
        <v>-0.74675224962378306</v>
      </c>
      <c r="I21" s="21">
        <f t="shared" ref="I21" si="7">(G21-E21)/E21</f>
        <v>-0.73293087557633863</v>
      </c>
    </row>
    <row r="22" spans="2:9" x14ac:dyDescent="0.25">
      <c r="B22" s="109" t="s">
        <v>24</v>
      </c>
      <c r="C22" s="122" t="s">
        <v>52</v>
      </c>
      <c r="D22" s="112">
        <v>0</v>
      </c>
      <c r="E22" s="56">
        <f t="shared" si="0"/>
        <v>0</v>
      </c>
      <c r="F22" s="112">
        <v>0</v>
      </c>
      <c r="G22" s="19">
        <f t="shared" si="1"/>
        <v>0</v>
      </c>
      <c r="H22" s="23" t="s">
        <v>1</v>
      </c>
      <c r="I22" s="24" t="s">
        <v>1</v>
      </c>
    </row>
    <row r="23" spans="2:9" x14ac:dyDescent="0.25">
      <c r="B23" s="109" t="s">
        <v>25</v>
      </c>
      <c r="C23" s="122" t="s">
        <v>53</v>
      </c>
      <c r="D23" s="112">
        <v>0</v>
      </c>
      <c r="E23" s="56">
        <f t="shared" si="0"/>
        <v>0</v>
      </c>
      <c r="F23" s="112">
        <v>0</v>
      </c>
      <c r="G23" s="19">
        <f t="shared" si="1"/>
        <v>0</v>
      </c>
      <c r="H23" s="23" t="s">
        <v>1</v>
      </c>
      <c r="I23" s="24" t="s">
        <v>1</v>
      </c>
    </row>
    <row r="24" spans="2:9" s="3" customFormat="1" x14ac:dyDescent="0.25">
      <c r="B24" s="108"/>
      <c r="C24" s="26" t="s">
        <v>34</v>
      </c>
      <c r="D24" s="113">
        <f>SUM(D6:D23)</f>
        <v>7415121.2699999996</v>
      </c>
      <c r="E24" s="57">
        <f>SUM(E6:E23)</f>
        <v>0.84894813788744394</v>
      </c>
      <c r="F24" s="113">
        <f>SUM(F6:F23)</f>
        <v>7157916.2299999995</v>
      </c>
      <c r="G24" s="27">
        <f>SUM(G6:G23)</f>
        <v>0.86422654151663469</v>
      </c>
      <c r="H24" s="31">
        <f t="shared" ref="H24:H28" si="8">(F24-D24)/D24</f>
        <v>-3.4686558807958651E-2</v>
      </c>
      <c r="I24" s="32">
        <f t="shared" ref="I24:I28" si="9">(G24-E24)/E24</f>
        <v>1.7996863350463473E-2</v>
      </c>
    </row>
    <row r="25" spans="2:9" ht="15.75" customHeight="1" x14ac:dyDescent="0.25">
      <c r="B25" s="109">
        <v>19</v>
      </c>
      <c r="C25" s="22" t="s">
        <v>6</v>
      </c>
      <c r="D25" s="112">
        <v>1057956.5</v>
      </c>
      <c r="E25" s="56">
        <f>D25/$D$28</f>
        <v>0.12112414186328169</v>
      </c>
      <c r="F25" s="112">
        <v>1022850.33</v>
      </c>
      <c r="G25" s="19">
        <f t="shared" si="1"/>
        <v>0.12349605315024041</v>
      </c>
      <c r="H25" s="20">
        <f>(F25-D25)/D25</f>
        <v>-3.3182999490054689E-2</v>
      </c>
      <c r="I25" s="21">
        <f t="shared" si="9"/>
        <v>1.9582481662788653E-2</v>
      </c>
    </row>
    <row r="26" spans="2:9" x14ac:dyDescent="0.25">
      <c r="B26" s="109"/>
      <c r="C26" s="22" t="s">
        <v>54</v>
      </c>
      <c r="D26" s="112">
        <v>261403.10000000003</v>
      </c>
      <c r="E26" s="56">
        <f>D26/$D$28</f>
        <v>2.9927720249274536E-2</v>
      </c>
      <c r="F26" s="112">
        <v>101687.04000000001</v>
      </c>
      <c r="G26" s="19">
        <f t="shared" si="1"/>
        <v>1.2277405333124958E-2</v>
      </c>
      <c r="H26" s="20">
        <f>(F26-D26)/D26</f>
        <v>-0.61099527893892613</v>
      </c>
      <c r="I26" s="21">
        <f t="shared" si="9"/>
        <v>-0.58976476554633106</v>
      </c>
    </row>
    <row r="27" spans="2:9" s="3" customFormat="1" x14ac:dyDescent="0.25">
      <c r="B27" s="25"/>
      <c r="C27" s="26" t="s">
        <v>35</v>
      </c>
      <c r="D27" s="100">
        <f>D25+D26</f>
        <v>1319359.6000000001</v>
      </c>
      <c r="E27" s="57">
        <f>E25+E26</f>
        <v>0.15105186211255622</v>
      </c>
      <c r="F27" s="100">
        <f>F25+F26</f>
        <v>1124537.3699999999</v>
      </c>
      <c r="G27" s="27">
        <f>G25+G26</f>
        <v>0.13577345848336536</v>
      </c>
      <c r="H27" s="31">
        <f t="shared" si="8"/>
        <v>-0.14766423801365466</v>
      </c>
      <c r="I27" s="32">
        <f t="shared" si="9"/>
        <v>-0.10114674136096494</v>
      </c>
    </row>
    <row r="28" spans="2:9" s="3" customFormat="1" ht="16.5" thickBot="1" x14ac:dyDescent="0.3">
      <c r="B28" s="37"/>
      <c r="C28" s="34" t="s">
        <v>36</v>
      </c>
      <c r="D28" s="99">
        <f>D24+D27</f>
        <v>8734480.8699999992</v>
      </c>
      <c r="E28" s="114">
        <f>E24+E27</f>
        <v>1.0000000000000002</v>
      </c>
      <c r="F28" s="99">
        <f>SUM(F24:F26)</f>
        <v>8282453.5999999996</v>
      </c>
      <c r="G28" s="51">
        <f>G24+G27</f>
        <v>1</v>
      </c>
      <c r="H28" s="35">
        <f t="shared" si="8"/>
        <v>-5.1752047629133976E-2</v>
      </c>
      <c r="I28" s="36">
        <f t="shared" si="9"/>
        <v>-2.2204460492503126E-16</v>
      </c>
    </row>
    <row r="29" spans="2:9" x14ac:dyDescent="0.25">
      <c r="B29" s="14"/>
      <c r="C29" s="15"/>
      <c r="D29" s="6"/>
      <c r="E29" s="16"/>
      <c r="F29" s="6"/>
      <c r="G29" s="16"/>
      <c r="H29" s="13"/>
    </row>
    <row r="30" spans="2:9" x14ac:dyDescent="0.25">
      <c r="B30" s="50" t="s">
        <v>29</v>
      </c>
      <c r="C30" s="42"/>
      <c r="D30" s="6"/>
      <c r="E30" s="16"/>
      <c r="F30" s="41"/>
      <c r="G30" s="16"/>
      <c r="H30" s="41"/>
    </row>
    <row r="31" spans="2:9" x14ac:dyDescent="0.25">
      <c r="D31" s="59"/>
      <c r="G31" s="4"/>
      <c r="H31" s="41"/>
    </row>
    <row r="32" spans="2:9" x14ac:dyDescent="0.25">
      <c r="B32" s="50" t="s">
        <v>30</v>
      </c>
      <c r="G32" s="53"/>
      <c r="H32" s="41"/>
    </row>
    <row r="33" spans="7:8" x14ac:dyDescent="0.25">
      <c r="G33" s="54"/>
      <c r="H33" s="40"/>
    </row>
    <row r="34" spans="7:8" x14ac:dyDescent="0.25">
      <c r="G34" s="53"/>
    </row>
    <row r="35" spans="7:8" x14ac:dyDescent="0.25">
      <c r="G35" s="9"/>
    </row>
  </sheetData>
  <mergeCells count="9">
    <mergeCell ref="B2:I2"/>
    <mergeCell ref="G4:G5"/>
    <mergeCell ref="H4:H5"/>
    <mergeCell ref="I4:I5"/>
    <mergeCell ref="B4:B5"/>
    <mergeCell ref="C4:C5"/>
    <mergeCell ref="D4:D5"/>
    <mergeCell ref="F4:F5"/>
    <mergeCell ref="E4:E5"/>
  </mergeCells>
  <phoneticPr fontId="30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osiguranja&amp;RMjesečno izvješće</oddHeader>
    <oddFooter>&amp;CU izvješće su uključeni podatci zaključno s 28.02.2017. godine.</oddFooter>
  </headerFooter>
  <ignoredErrors>
    <ignoredError sqref="G24 E24 F28" formula="1"/>
    <ignoredError sqref="B6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 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2017-05-10T12:48:08Z</cp:lastPrinted>
  <dcterms:created xsi:type="dcterms:W3CDTF">2011-07-19T08:09:31Z</dcterms:created>
  <dcterms:modified xsi:type="dcterms:W3CDTF">2020-02-14T15:35:56Z</dcterms:modified>
</cp:coreProperties>
</file>