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18" i="6" l="1"/>
  <c r="H18" i="6"/>
  <c r="F24" i="6" l="1"/>
  <c r="D28" i="5" l="1"/>
  <c r="F27" i="6" l="1"/>
  <c r="H25" i="6" l="1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7" i="6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s="1"/>
  <c r="F27" i="4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D24" i="6"/>
  <c r="D28" i="6" s="1"/>
  <c r="E7" i="6" s="1"/>
  <c r="F6" i="4"/>
  <c r="H6" i="4" s="1"/>
  <c r="F24" i="5"/>
  <c r="F29" i="5" s="1"/>
  <c r="E26" i="6" l="1"/>
  <c r="E25" i="6"/>
  <c r="D29" i="4"/>
  <c r="F24" i="4"/>
  <c r="F29" i="4" s="1"/>
  <c r="H7" i="6"/>
  <c r="H8" i="6"/>
  <c r="H13" i="6"/>
  <c r="H14" i="6"/>
  <c r="H15" i="6"/>
  <c r="F28" i="6"/>
  <c r="E27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7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7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H28" i="6"/>
  <c r="G7" i="6"/>
  <c r="I7" i="6" s="1"/>
  <c r="G9" i="6"/>
  <c r="G11" i="6"/>
  <c r="G13" i="6"/>
  <c r="G15" i="6"/>
  <c r="I15" i="6" s="1"/>
  <c r="G17" i="6"/>
  <c r="G19" i="6"/>
  <c r="G21" i="6"/>
  <c r="G23" i="6"/>
  <c r="G6" i="6"/>
  <c r="G8" i="6"/>
  <c r="I8" i="6" s="1"/>
  <c r="G10" i="6"/>
  <c r="G12" i="6"/>
  <c r="G14" i="6"/>
  <c r="I14" i="6" s="1"/>
  <c r="G16" i="6"/>
  <c r="G18" i="6"/>
  <c r="G20" i="6"/>
  <c r="G22" i="6"/>
  <c r="H24" i="4"/>
  <c r="I6" i="5"/>
  <c r="H28" i="4"/>
  <c r="I14" i="5"/>
  <c r="I18" i="5"/>
  <c r="G29" i="5" l="1"/>
  <c r="E24" i="6"/>
  <c r="E28" i="6" s="1"/>
  <c r="I13" i="6"/>
  <c r="G24" i="6"/>
  <c r="G28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7" i="6"/>
  <c r="I24" i="5"/>
  <c r="I6" i="6"/>
  <c r="E24" i="4"/>
  <c r="E28" i="4"/>
  <c r="E29" i="5" l="1"/>
  <c r="I29" i="5" s="1"/>
  <c r="I26" i="4"/>
  <c r="E29" i="4"/>
  <c r="I8" i="4"/>
  <c r="I24" i="6"/>
  <c r="I28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<sst xmlns="http://schemas.openxmlformats.org/spreadsheetml/2006/main" count="215" uniqueCount="57">
  <si>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</si>
  <si>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</si>
  <si>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</si>
  <si>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</si>
  <si>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</si>
  <si>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</si>
  <si>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</si>
  <si>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Ukupno (životna osiguranja - grupe osiguranja)</t>
  </si>
  <si>
    <t>Sveukupno (grupe osiguranja 1-19)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</si>
  <si>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</si>
  <si>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</si>
  <si>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</si>
  <si>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</si>
  <si>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</si>
  <si>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</si>
  <si>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</si>
  <si>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</si>
  <si>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</si>
  <si>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</si>
  <si>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</si>
  <si>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</si>
  <si>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</si>
  <si>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</si>
  <si>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</si>
  <si>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</si>
  <si>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</si>
  <si>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</si>
  <si>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</si>
  <si>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</si>
  <si>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 2017.**</t>
  </si>
  <si>
    <t>I 2016.*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</si>
  <si>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</si>
  <si>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</si>
  <si>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</si>
  <si>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</si>
  <si>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</si>
  <si>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Promjena u udjelu</t>
  </si>
  <si>
    <t>*Podatci se odnose na razdoblje od 01.01. do 31.01.2016. godine.</t>
  </si>
  <si>
    <t>**Podatci se odnose na razdoblje od 01.01. do 31.01.2017. godine.</t>
  </si>
  <si>
    <t>Promjena iznosa isplaćenih šteta</t>
  </si>
  <si>
    <t>Isplaćene štete po skupinama/vrstama osiguranja u BiH (u KM) za siječanj 2016. i 2017. godine</t>
  </si>
  <si>
    <t>Isplaćene štete po skupinama/vrstama osiguranja u FBiH (u KM) za siječanj 2016. i 2017. godine</t>
  </si>
  <si>
    <t>Isplaćene štete po skupinama/vrstama osiguranja u RS (u KM) za siječanj 2016. i 2017. godine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</si>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</sst>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" fillId="0" borderId="0"/>
    <xf numFmtId="0" fontId="4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29" fillId="0" borderId="0" xfId="197" applyFont="1"/>
    <xf numFmtId="0" fontId="31" fillId="0" borderId="0" xfId="197" applyFont="1"/>
    <xf numFmtId="0" fontId="30" fillId="0" borderId="0" xfId="197" applyFont="1"/>
    <xf numFmtId="0" fontId="29" fillId="0" borderId="0" xfId="197" applyFont="1" applyBorder="1"/>
    <xf numFmtId="0" fontId="32" fillId="0" borderId="0" xfId="197" applyFont="1" applyFill="1" applyBorder="1"/>
    <xf numFmtId="3" fontId="30" fillId="0" borderId="0" xfId="197" applyNumberFormat="1" applyFont="1" applyBorder="1" applyAlignment="1">
      <alignment horizontal="right"/>
    </xf>
    <xf numFmtId="3" fontId="29" fillId="0" borderId="0" xfId="197" applyNumberFormat="1" applyFont="1" applyBorder="1"/>
    <xf numFmtId="3" fontId="33" fillId="0" borderId="0" xfId="197" applyNumberFormat="1" applyFont="1" applyBorder="1" applyAlignment="1">
      <alignment horizontal="right"/>
    </xf>
    <xf numFmtId="3" fontId="29" fillId="0" borderId="0" xfId="197" applyNumberFormat="1" applyFont="1"/>
    <xf numFmtId="0" fontId="29" fillId="0" borderId="0" xfId="197" applyFont="1" applyBorder="1" applyAlignment="1">
      <alignment horizontal="justify"/>
    </xf>
    <xf numFmtId="0" fontId="30" fillId="0" borderId="0" xfId="197" applyFont="1" applyBorder="1" applyAlignment="1">
      <alignment horizontal="left" wrapText="1"/>
    </xf>
    <xf numFmtId="0" fontId="30" fillId="0" borderId="0" xfId="197" applyFont="1" applyBorder="1" applyAlignment="1">
      <alignment horizontal="right" wrapText="1"/>
    </xf>
    <xf numFmtId="0" fontId="29" fillId="0" borderId="0" xfId="197" applyFont="1" applyAlignment="1">
      <alignment wrapText="1"/>
    </xf>
    <xf numFmtId="0" fontId="29" fillId="0" borderId="0" xfId="197" applyFont="1" applyBorder="1" applyAlignment="1"/>
    <xf numFmtId="0" fontId="30" fillId="0" borderId="0" xfId="197" applyFont="1" applyBorder="1" applyAlignment="1">
      <alignment wrapText="1"/>
    </xf>
    <xf numFmtId="0" fontId="30" fillId="0" borderId="0" xfId="197" applyFont="1" applyBorder="1" applyAlignment="1"/>
    <xf numFmtId="0" fontId="34" fillId="0" borderId="0" xfId="197" applyFont="1"/>
    <xf numFmtId="0" fontId="38" fillId="0" borderId="11" xfId="197" applyFont="1" applyBorder="1" applyAlignment="1">
      <alignment horizontal="right" vertical="center"/>
    </xf>
    <xf numFmtId="10" fontId="38" fillId="0" borderId="10" xfId="197" applyNumberFormat="1" applyFont="1" applyBorder="1" applyAlignment="1">
      <alignment horizontal="right" vertical="center" wrapText="1"/>
    </xf>
    <xf numFmtId="10" fontId="39" fillId="0" borderId="10" xfId="197" applyNumberFormat="1" applyFont="1" applyBorder="1" applyAlignment="1">
      <alignment vertical="center" wrapText="1"/>
    </xf>
    <xf numFmtId="10" fontId="39" fillId="0" borderId="13" xfId="197" applyNumberFormat="1" applyFont="1" applyBorder="1" applyAlignment="1">
      <alignment vertical="center" wrapText="1"/>
    </xf>
    <xf numFmtId="0" fontId="38" fillId="0" borderId="10" xfId="197" applyFont="1" applyBorder="1" applyAlignment="1">
      <alignment horizontal="left"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39" fillId="0" borderId="13" xfId="197" applyNumberFormat="1" applyFont="1" applyBorder="1" applyAlignment="1">
      <alignment horizontal="right" vertical="center" wrapText="1"/>
    </xf>
    <xf numFmtId="0" fontId="35" fillId="24" borderId="11" xfId="197" applyFont="1" applyFill="1" applyBorder="1" applyAlignment="1">
      <alignment horizontal="right" vertical="center"/>
    </xf>
    <xf numFmtId="0" fontId="35" fillId="24" borderId="10" xfId="197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7" fillId="24" borderId="13" xfId="197" applyNumberFormat="1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7" fillId="24" borderId="13" xfId="197" applyNumberFormat="1" applyFont="1" applyFill="1" applyBorder="1" applyAlignment="1">
      <alignment vertical="center" wrapText="1"/>
    </xf>
    <xf numFmtId="0" fontId="35" fillId="25" borderId="15" xfId="197" applyFont="1" applyFill="1" applyBorder="1" applyAlignment="1">
      <alignment horizontal="justify" vertical="center"/>
    </xf>
    <xf numFmtId="0" fontId="35" fillId="25" borderId="12" xfId="197" applyFont="1" applyFill="1" applyBorder="1" applyAlignment="1">
      <alignment horizontal="right" vertical="center" wrapText="1"/>
    </xf>
    <xf numFmtId="10" fontId="37" fillId="25" borderId="12" xfId="197" applyNumberFormat="1" applyFont="1" applyFill="1" applyBorder="1" applyAlignment="1">
      <alignment vertical="center" wrapText="1"/>
    </xf>
    <xf numFmtId="10" fontId="37" fillId="25" borderId="14" xfId="197" applyNumberFormat="1" applyFont="1" applyFill="1" applyBorder="1" applyAlignment="1">
      <alignment vertical="center" wrapText="1"/>
    </xf>
    <xf numFmtId="0" fontId="35" fillId="25" borderId="15" xfId="197" applyFont="1" applyFill="1" applyBorder="1" applyAlignment="1">
      <alignment horizontal="right" vertical="center"/>
    </xf>
    <xf numFmtId="10" fontId="38" fillId="0" borderId="10" xfId="197" applyNumberFormat="1" applyFont="1" applyFill="1" applyBorder="1" applyAlignment="1">
      <alignment horizontal="right" vertical="center"/>
    </xf>
    <xf numFmtId="10" fontId="35" fillId="24" borderId="10" xfId="197" applyNumberFormat="1" applyFont="1" applyFill="1" applyBorder="1" applyAlignment="1">
      <alignment horizontal="right" vertical="center"/>
    </xf>
    <xf numFmtId="4" fontId="29" fillId="0" borderId="0" xfId="197" applyNumberFormat="1" applyFont="1"/>
    <xf numFmtId="4" fontId="0" fillId="0" borderId="0" xfId="0" applyNumberFormat="1" applyBorder="1"/>
    <xf numFmtId="0" fontId="40" fillId="0" borderId="0" xfId="197" applyFont="1" applyBorder="1" applyAlignment="1">
      <alignment wrapText="1"/>
    </xf>
    <xf numFmtId="4" fontId="41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9" fontId="35" fillId="25" borderId="12" xfId="197" applyNumberFormat="1" applyFont="1" applyFill="1" applyBorder="1" applyAlignment="1">
      <alignment horizontal="right" vertical="center"/>
    </xf>
    <xf numFmtId="10" fontId="38" fillId="0" borderId="24" xfId="197" applyNumberFormat="1" applyFont="1" applyBorder="1" applyAlignment="1">
      <alignment horizontal="right" vertical="center" wrapText="1"/>
    </xf>
    <xf numFmtId="4" fontId="46" fillId="0" borderId="0" xfId="205" applyNumberFormat="1" applyFont="1" applyBorder="1" applyAlignment="1"/>
    <xf numFmtId="0" fontId="44" fillId="0" borderId="0" xfId="197" applyFont="1" applyBorder="1"/>
    <xf numFmtId="9" fontId="35" fillId="25" borderId="12" xfId="197" applyNumberFormat="1" applyFont="1" applyFill="1" applyBorder="1" applyAlignment="1">
      <alignment vertical="center"/>
    </xf>
    <xf numFmtId="9" fontId="35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39" fillId="0" borderId="25" xfId="197" applyNumberFormat="1" applyFont="1" applyBorder="1" applyAlignment="1">
      <alignment horizontal="right" vertical="center" wrapText="1"/>
    </xf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4" fontId="38" fillId="0" borderId="0" xfId="197" applyNumberFormat="1" applyFont="1"/>
    <xf numFmtId="4" fontId="44" fillId="0" borderId="0" xfId="197" applyNumberFormat="1" applyFont="1"/>
    <xf numFmtId="3" fontId="49" fillId="0" borderId="0" xfId="197" applyNumberFormat="1" applyFont="1"/>
    <xf numFmtId="4" fontId="46" fillId="0" borderId="0" xfId="211" applyNumberFormat="1" applyFont="1" applyFill="1" applyBorder="1" applyAlignment="1" applyProtection="1">
      <alignment horizontal="right"/>
    </xf>
    <xf numFmtId="4" fontId="29" fillId="0" borderId="0" xfId="197" applyNumberFormat="1" applyFont="1" applyFill="1" applyBorder="1"/>
    <xf numFmtId="0" fontId="29" fillId="0" borderId="0" xfId="197" applyFont="1" applyFill="1" applyBorder="1"/>
    <xf numFmtId="4" fontId="46" fillId="0" borderId="0" xfId="205" applyNumberFormat="1" applyFont="1" applyFill="1" applyBorder="1" applyAlignment="1"/>
    <xf numFmtId="4" fontId="30" fillId="0" borderId="0" xfId="197" applyNumberFormat="1" applyFont="1" applyFill="1" applyBorder="1"/>
    <xf numFmtId="0" fontId="30" fillId="0" borderId="0" xfId="197" applyFont="1" applyFill="1" applyBorder="1"/>
    <xf numFmtId="4" fontId="46" fillId="0" borderId="0" xfId="211" applyNumberFormat="1" applyFont="1" applyFill="1" applyBorder="1" applyAlignment="1" applyProtection="1">
      <alignment horizontal="right"/>
      <protection locked="0"/>
    </xf>
    <xf numFmtId="0" fontId="44" fillId="0" borderId="0" xfId="197" applyFont="1" applyFill="1" applyBorder="1"/>
    <xf numFmtId="0" fontId="50" fillId="0" borderId="0" xfId="211" applyFont="1" applyFill="1" applyBorder="1" applyAlignment="1" applyProtection="1">
      <alignment horizontal="left" wrapText="1"/>
    </xf>
    <xf numFmtId="4" fontId="51" fillId="0" borderId="0" xfId="197" applyNumberFormat="1" applyFont="1" applyFill="1" applyBorder="1"/>
    <xf numFmtId="4" fontId="49" fillId="0" borderId="0" xfId="197" applyNumberFormat="1" applyFont="1" applyFill="1" applyBorder="1"/>
    <xf numFmtId="0" fontId="50" fillId="0" borderId="0" xfId="211" applyFont="1" applyFill="1" applyBorder="1" applyAlignment="1" applyProtection="1">
      <alignment wrapText="1"/>
    </xf>
    <xf numFmtId="4" fontId="38" fillId="0" borderId="0" xfId="197" applyNumberFormat="1" applyFont="1" applyFill="1" applyBorder="1"/>
    <xf numFmtId="0" fontId="29" fillId="0" borderId="0" xfId="197" applyFont="1" applyFill="1" applyBorder="1" applyAlignment="1">
      <alignment horizontal="right"/>
    </xf>
    <xf numFmtId="10" fontId="47" fillId="0" borderId="10" xfId="197" applyNumberFormat="1" applyFont="1" applyFill="1" applyBorder="1" applyAlignment="1">
      <alignment horizontal="right" vertical="center"/>
    </xf>
    <xf numFmtId="10" fontId="48" fillId="24" borderId="10" xfId="197" applyNumberFormat="1" applyFont="1" applyFill="1" applyBorder="1" applyAlignment="1">
      <alignment horizontal="right" vertical="center"/>
    </xf>
    <xf numFmtId="9" fontId="48" fillId="25" borderId="12" xfId="197" applyNumberFormat="1" applyFont="1" applyFill="1" applyBorder="1" applyAlignment="1">
      <alignment horizontal="right" vertical="center"/>
    </xf>
    <xf numFmtId="0" fontId="52" fillId="0" borderId="0" xfId="197" applyFont="1" applyFill="1" applyBorder="1"/>
    <xf numFmtId="4" fontId="52" fillId="0" borderId="0" xfId="197" applyNumberFormat="1" applyFont="1" applyFill="1" applyBorder="1"/>
    <xf numFmtId="4" fontId="50" fillId="0" borderId="0" xfId="205" applyNumberFormat="1" applyFont="1" applyFill="1" applyBorder="1" applyAlignment="1"/>
    <xf numFmtId="0" fontId="29" fillId="0" borderId="0" xfId="197" applyFont="1" applyFill="1" applyBorder="1" applyAlignment="1">
      <alignment horizontal="left"/>
    </xf>
    <xf numFmtId="3" fontId="53" fillId="0" borderId="0" xfId="197" applyNumberFormat="1" applyFont="1" applyFill="1" applyBorder="1"/>
    <xf numFmtId="0" fontId="49" fillId="0" borderId="0" xfId="197" applyFont="1" applyFill="1" applyBorder="1"/>
    <xf numFmtId="3" fontId="48" fillId="25" borderId="12" xfId="197" applyNumberFormat="1" applyFont="1" applyFill="1" applyBorder="1" applyAlignment="1">
      <alignment horizontal="right" vertical="center"/>
    </xf>
    <xf numFmtId="3" fontId="49" fillId="0" borderId="0" xfId="197" applyNumberFormat="1" applyFont="1" applyFill="1" applyBorder="1"/>
    <xf numFmtId="3" fontId="52" fillId="0" borderId="0" xfId="197" applyNumberFormat="1" applyFont="1" applyFill="1" applyBorder="1"/>
    <xf numFmtId="0" fontId="46" fillId="0" borderId="0" xfId="205" applyFont="1" applyFill="1" applyBorder="1" applyAlignment="1">
      <alignment wrapText="1"/>
    </xf>
    <xf numFmtId="0" fontId="34" fillId="0" borderId="0" xfId="197" applyFont="1" applyFill="1" applyBorder="1"/>
    <xf numFmtId="3" fontId="47" fillId="0" borderId="10" xfId="197" applyNumberFormat="1" applyFont="1" applyFill="1" applyBorder="1" applyAlignment="1">
      <alignment horizontal="right" vertical="center"/>
    </xf>
    <xf numFmtId="3" fontId="48" fillId="24" borderId="10" xfId="197" applyNumberFormat="1" applyFont="1" applyFill="1" applyBorder="1" applyAlignment="1">
      <alignment horizontal="right" vertical="center"/>
    </xf>
    <xf numFmtId="3" fontId="55" fillId="0" borderId="10" xfId="0" applyNumberFormat="1" applyFont="1" applyBorder="1" applyAlignment="1">
      <alignment vertical="center"/>
    </xf>
    <xf numFmtId="3" fontId="56" fillId="0" borderId="10" xfId="205" applyNumberFormat="1" applyFont="1" applyBorder="1"/>
    <xf numFmtId="3" fontId="54" fillId="24" borderId="10" xfId="197" applyNumberFormat="1" applyFont="1" applyFill="1" applyBorder="1" applyAlignment="1">
      <alignment horizontal="right" vertical="center"/>
    </xf>
    <xf numFmtId="3" fontId="54" fillId="24" borderId="10" xfId="197" applyNumberFormat="1" applyFont="1" applyFill="1" applyBorder="1" applyAlignment="1">
      <alignment vertical="center" wrapText="1"/>
    </xf>
    <xf numFmtId="3" fontId="47" fillId="0" borderId="10" xfId="0" applyNumberFormat="1" applyFont="1" applyBorder="1"/>
    <xf numFmtId="0" fontId="38" fillId="0" borderId="11" xfId="197" applyFont="1" applyBorder="1" applyAlignment="1">
      <alignment horizontal="center" vertical="center"/>
    </xf>
    <xf numFmtId="0" fontId="35" fillId="24" borderId="11" xfId="197" applyFont="1" applyFill="1" applyBorder="1" applyAlignment="1">
      <alignment horizontal="center" vertical="center"/>
    </xf>
    <xf numFmtId="49" fontId="38" fillId="0" borderId="11" xfId="197" applyNumberFormat="1" applyFont="1" applyBorder="1" applyAlignment="1">
      <alignment horizontal="center" vertical="center"/>
    </xf>
    <xf numFmtId="10" fontId="56" fillId="0" borderId="10" xfId="197" applyNumberFormat="1" applyFont="1" applyBorder="1" applyAlignment="1">
      <alignment horizontal="right" vertical="center" wrapText="1"/>
    </xf>
    <xf numFmtId="10" fontId="54" fillId="24" borderId="10" xfId="197" applyNumberFormat="1" applyFont="1" applyFill="1" applyBorder="1" applyAlignment="1">
      <alignment horizontal="right" vertical="center" wrapText="1"/>
    </xf>
    <xf numFmtId="3" fontId="54" fillId="25" borderId="12" xfId="197" applyNumberFormat="1" applyFont="1" applyFill="1" applyBorder="1" applyAlignment="1">
      <alignment horizontal="right" vertical="center"/>
    </xf>
    <xf numFmtId="9" fontId="54" fillId="25" borderId="12" xfId="197" applyNumberFormat="1" applyFont="1" applyFill="1" applyBorder="1" applyAlignment="1">
      <alignment horizontal="right" vertical="center" wrapText="1"/>
    </xf>
    <xf numFmtId="3" fontId="48" fillId="24" borderId="10" xfId="197" applyNumberFormat="1" applyFont="1" applyFill="1" applyBorder="1" applyAlignment="1">
      <alignment horizontal="right" vertical="center" wrapText="1"/>
    </xf>
    <xf numFmtId="9" fontId="48" fillId="25" borderId="12" xfId="197" applyNumberFormat="1" applyFont="1" applyFill="1" applyBorder="1" applyAlignment="1">
      <alignment vertical="center"/>
    </xf>
    <xf numFmtId="0" fontId="57" fillId="0" borderId="10" xfId="197" applyFont="1" applyBorder="1" applyAlignment="1">
      <alignment horizontal="left" vertical="center" wrapText="1"/>
    </xf>
    <xf numFmtId="0" fontId="38" fillId="0" borderId="10" xfId="197" applyFont="1" applyFill="1" applyBorder="1" applyAlignment="1">
      <alignment horizontal="left" vertical="center" wrapText="1"/>
    </xf>
    <xf numFmtId="0" fontId="30" fillId="0" borderId="19" xfId="197" applyFont="1" applyBorder="1" applyAlignment="1">
      <alignment horizontal="center"/>
    </xf>
    <xf numFmtId="0" fontId="30" fillId="0" borderId="20" xfId="197" applyFont="1" applyBorder="1" applyAlignment="1">
      <alignment horizontal="center"/>
    </xf>
    <xf numFmtId="0" fontId="30" fillId="0" borderId="21" xfId="197" applyFont="1" applyBorder="1" applyAlignment="1">
      <alignment horizontal="center"/>
    </xf>
    <xf numFmtId="0" fontId="35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 wrapText="1"/>
    </xf>
    <xf numFmtId="0" fontId="39" fillId="25" borderId="13" xfId="197" applyFont="1" applyFill="1" applyBorder="1" applyAlignment="1">
      <alignment horizontal="center" vertical="center" wrapText="1"/>
    </xf>
    <xf numFmtId="0" fontId="35" fillId="25" borderId="16" xfId="197" applyFont="1" applyFill="1" applyBorder="1" applyAlignment="1">
      <alignment horizontal="center" vertical="center" wrapText="1"/>
    </xf>
    <xf numFmtId="0" fontId="35" fillId="25" borderId="11" xfId="197" applyFont="1" applyFill="1" applyBorder="1" applyAlignment="1">
      <alignment horizontal="center" vertical="center" wrapText="1"/>
    </xf>
    <xf numFmtId="0" fontId="35" fillId="25" borderId="10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36" fillId="25" borderId="17" xfId="197" applyFont="1" applyFill="1" applyBorder="1" applyAlignment="1">
      <alignment horizontal="center" vertical="center"/>
    </xf>
    <xf numFmtId="0" fontId="36" fillId="25" borderId="10" xfId="197" applyFont="1" applyFill="1" applyBorder="1" applyAlignment="1">
      <alignment horizontal="center" vertical="center"/>
    </xf>
    <xf numFmtId="0" fontId="35" fillId="25" borderId="23" xfId="197" applyFont="1" applyFill="1" applyBorder="1" applyAlignment="1">
      <alignment horizontal="center" vertical="center" wrapText="1"/>
    </xf>
    <xf numFmtId="0" fontId="35" fillId="25" borderId="22" xfId="197" applyFont="1" applyFill="1" applyBorder="1" applyAlignment="1">
      <alignment horizontal="center" vertical="center" wrapText="1"/>
    </xf>
  </cellXfs>
  <cellStyles count="22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7" t="s">
        <v>40</v>
      </c>
      <c r="C2" s="108"/>
      <c r="D2" s="108"/>
      <c r="E2" s="108"/>
      <c r="F2" s="108"/>
      <c r="G2" s="108"/>
      <c r="H2" s="108"/>
      <c r="I2" s="109"/>
    </row>
    <row r="3" spans="2:9" ht="16.5" thickBot="1" x14ac:dyDescent="0.3">
      <c r="B3" s="2"/>
      <c r="C3" s="3"/>
    </row>
    <row r="4" spans="2:9" x14ac:dyDescent="0.25">
      <c r="B4" s="116"/>
      <c r="C4" s="110" t="s">
        <v>2</v>
      </c>
      <c r="D4" s="119" t="s">
        <v>30</v>
      </c>
      <c r="E4" s="110" t="s">
        <v>3</v>
      </c>
      <c r="F4" s="121" t="s">
        <v>29</v>
      </c>
      <c r="G4" s="110" t="s">
        <v>3</v>
      </c>
      <c r="H4" s="112" t="s">
        <v>39</v>
      </c>
      <c r="I4" s="114" t="s">
        <v>36</v>
      </c>
    </row>
    <row r="5" spans="2:9" x14ac:dyDescent="0.25">
      <c r="B5" s="117"/>
      <c r="C5" s="118"/>
      <c r="D5" s="120"/>
      <c r="E5" s="111" t="s">
        <v>0</v>
      </c>
      <c r="F5" s="122"/>
      <c r="G5" s="111" t="s">
        <v>0</v>
      </c>
      <c r="H5" s="113"/>
      <c r="I5" s="115"/>
    </row>
    <row r="6" spans="2:9" x14ac:dyDescent="0.25">
      <c r="B6" s="98" t="s">
        <v>10</v>
      </c>
      <c r="C6" s="105" t="s">
        <v>43</v>
      </c>
      <c r="D6" s="89">
        <f>'FBiH '!D6+RS!D6</f>
        <v>1385535.5800000003</v>
      </c>
      <c r="E6" s="75">
        <f>D6/$D$29</f>
        <v>8.7986985361630896E-2</v>
      </c>
      <c r="F6" s="89">
        <f>'FBiH '!F6+RS!F6</f>
        <v>1280637.9898999999</v>
      </c>
      <c r="G6" s="38">
        <f t="shared" ref="G6:G23" si="0">F6/$F$29</f>
        <v>7.2698093256088447E-2</v>
      </c>
      <c r="H6" s="20">
        <f>(F6-D6)/D6</f>
        <v>-7.5709055483079227E-2</v>
      </c>
      <c r="I6" s="21">
        <f>(G6-E6)/E6</f>
        <v>-0.17376310874505291</v>
      </c>
    </row>
    <row r="7" spans="2:9" x14ac:dyDescent="0.25">
      <c r="B7" s="98" t="s">
        <v>11</v>
      </c>
      <c r="C7" s="22" t="s">
        <v>4</v>
      </c>
      <c r="D7" s="89">
        <f>'FBiH '!D7+RS!D7</f>
        <v>182150.5526</v>
      </c>
      <c r="E7" s="75">
        <f t="shared" ref="E7:E27" si="1">D7/$D$29</f>
        <v>1.1567280001015328E-2</v>
      </c>
      <c r="F7" s="89">
        <f>'FBiH '!F7+RS!F7</f>
        <v>160782.69080000004</v>
      </c>
      <c r="G7" s="38">
        <f t="shared" si="0"/>
        <v>9.1271656330107424E-3</v>
      </c>
      <c r="H7" s="20">
        <f t="shared" ref="H7:H26" si="2">(F7-D7)/D7</f>
        <v>-0.11730879481284624</v>
      </c>
      <c r="I7" s="21">
        <f t="shared" ref="I7:I21" si="3">(G7-E7)/E7</f>
        <v>-0.21094971054477824</v>
      </c>
    </row>
    <row r="8" spans="2:9" x14ac:dyDescent="0.25">
      <c r="B8" s="98" t="s">
        <v>12</v>
      </c>
      <c r="C8" s="106" t="s">
        <v>44</v>
      </c>
      <c r="D8" s="89">
        <f>'FBiH '!D8+RS!D8</f>
        <v>2561976.14</v>
      </c>
      <c r="E8" s="75">
        <f t="shared" si="1"/>
        <v>0.16269561055012935</v>
      </c>
      <c r="F8" s="89">
        <f>'FBiH '!F8+RS!F8</f>
        <v>2996990.6398999998</v>
      </c>
      <c r="G8" s="38">
        <f t="shared" si="0"/>
        <v>0.1701304402535235</v>
      </c>
      <c r="H8" s="20">
        <f t="shared" si="2"/>
        <v>0.1697964680888869</v>
      </c>
      <c r="I8" s="21">
        <f t="shared" si="3"/>
        <v>4.5697789130600741E-2</v>
      </c>
    </row>
    <row r="9" spans="2:9" x14ac:dyDescent="0.25">
      <c r="B9" s="98" t="s">
        <v>13</v>
      </c>
      <c r="C9" s="106" t="s">
        <v>45</v>
      </c>
      <c r="D9" s="89">
        <f>'FBiH '!D9+RS!D9</f>
        <v>0</v>
      </c>
      <c r="E9" s="75">
        <f t="shared" si="1"/>
        <v>0</v>
      </c>
      <c r="F9" s="89">
        <f>'FBiH '!F9+RS!F9</f>
        <v>0</v>
      </c>
      <c r="G9" s="38">
        <f t="shared" si="0"/>
        <v>0</v>
      </c>
      <c r="H9" s="23" t="s">
        <v>1</v>
      </c>
      <c r="I9" s="24" t="s">
        <v>1</v>
      </c>
    </row>
    <row r="10" spans="2:9" x14ac:dyDescent="0.25">
      <c r="B10" s="98" t="s">
        <v>14</v>
      </c>
      <c r="C10" s="106" t="s">
        <v>46</v>
      </c>
      <c r="D10" s="89">
        <f>'FBiH '!D10+RS!D10</f>
        <v>0</v>
      </c>
      <c r="E10" s="75">
        <f t="shared" si="1"/>
        <v>0</v>
      </c>
      <c r="F10" s="89">
        <f>'FBiH '!F10+RS!F10</f>
        <v>0</v>
      </c>
      <c r="G10" s="38">
        <f t="shared" si="0"/>
        <v>0</v>
      </c>
      <c r="H10" s="23" t="s">
        <v>1</v>
      </c>
      <c r="I10" s="24" t="s">
        <v>1</v>
      </c>
    </row>
    <row r="11" spans="2:9" x14ac:dyDescent="0.25">
      <c r="B11" s="98" t="s">
        <v>15</v>
      </c>
      <c r="C11" s="106" t="s">
        <v>47</v>
      </c>
      <c r="D11" s="89">
        <f>'FBiH '!D11+RS!D11</f>
        <v>0</v>
      </c>
      <c r="E11" s="75">
        <f t="shared" si="1"/>
        <v>0</v>
      </c>
      <c r="F11" s="89">
        <f>'FBiH '!F11+RS!F11</f>
        <v>0</v>
      </c>
      <c r="G11" s="38">
        <f t="shared" si="0"/>
        <v>0</v>
      </c>
      <c r="H11" s="23" t="s">
        <v>1</v>
      </c>
      <c r="I11" s="24" t="s">
        <v>1</v>
      </c>
    </row>
    <row r="12" spans="2:9" x14ac:dyDescent="0.25">
      <c r="B12" s="98" t="s">
        <v>16</v>
      </c>
      <c r="C12" s="106" t="s">
        <v>31</v>
      </c>
      <c r="D12" s="89">
        <f>'FBiH '!D12+RS!D12</f>
        <v>26778.74</v>
      </c>
      <c r="E12" s="75">
        <f t="shared" si="1"/>
        <v>1.7005558272151476E-3</v>
      </c>
      <c r="F12" s="89">
        <f>'FBiH '!F12+RS!F12</f>
        <v>11403.6101</v>
      </c>
      <c r="G12" s="38">
        <f t="shared" si="0"/>
        <v>6.4734977178883095E-4</v>
      </c>
      <c r="H12" s="20">
        <f t="shared" si="2"/>
        <v>-0.5741543440804161</v>
      </c>
      <c r="I12" s="21">
        <f t="shared" si="3"/>
        <v>-0.61933047922987661</v>
      </c>
    </row>
    <row r="13" spans="2:9" x14ac:dyDescent="0.25">
      <c r="B13" s="98" t="s">
        <v>17</v>
      </c>
      <c r="C13" s="106" t="s">
        <v>28</v>
      </c>
      <c r="D13" s="89">
        <f>'FBiH '!D13+RS!D13</f>
        <v>225478.73</v>
      </c>
      <c r="E13" s="75">
        <f t="shared" si="1"/>
        <v>1.4318790511225357E-2</v>
      </c>
      <c r="F13" s="89">
        <f>'FBiH '!F13+RS!F13</f>
        <v>379774.48</v>
      </c>
      <c r="G13" s="38">
        <f t="shared" si="0"/>
        <v>2.155869244943949E-2</v>
      </c>
      <c r="H13" s="20">
        <f t="shared" si="2"/>
        <v>0.68430290520085846</v>
      </c>
      <c r="I13" s="21">
        <f t="shared" si="3"/>
        <v>0.50562244992259231</v>
      </c>
    </row>
    <row r="14" spans="2:9" x14ac:dyDescent="0.25">
      <c r="B14" s="98" t="s">
        <v>18</v>
      </c>
      <c r="C14" s="106" t="s">
        <v>48</v>
      </c>
      <c r="D14" s="89">
        <f>'FBiH '!D14+RS!D14</f>
        <v>299684.23009999999</v>
      </c>
      <c r="E14" s="75">
        <f t="shared" si="1"/>
        <v>1.9031133048867874E-2</v>
      </c>
      <c r="F14" s="89">
        <f>'FBiH '!F14+RS!F14</f>
        <v>349038.88880000002</v>
      </c>
      <c r="G14" s="38">
        <f t="shared" si="0"/>
        <v>1.9813922348161234E-2</v>
      </c>
      <c r="H14" s="20">
        <f t="shared" si="2"/>
        <v>0.16468887496526308</v>
      </c>
      <c r="I14" s="21">
        <f t="shared" si="3"/>
        <v>4.1132038606599232E-2</v>
      </c>
    </row>
    <row r="15" spans="2:9" x14ac:dyDescent="0.25">
      <c r="B15" s="98" t="s">
        <v>19</v>
      </c>
      <c r="C15" s="106" t="s">
        <v>49</v>
      </c>
      <c r="D15" s="89">
        <f>'FBiH '!D15+RS!D15</f>
        <v>6979347.4357000003</v>
      </c>
      <c r="E15" s="75">
        <f t="shared" si="1"/>
        <v>0.44321614653784053</v>
      </c>
      <c r="F15" s="89">
        <f>'FBiH '!F15+RS!F15</f>
        <v>7728610.699</v>
      </c>
      <c r="G15" s="38">
        <f t="shared" si="0"/>
        <v>0.43873074652406496</v>
      </c>
      <c r="H15" s="20">
        <f t="shared" si="2"/>
        <v>0.10735434368368733</v>
      </c>
      <c r="I15" s="21">
        <f t="shared" si="3"/>
        <v>-1.0120118702382639E-2</v>
      </c>
    </row>
    <row r="16" spans="2:9" x14ac:dyDescent="0.25">
      <c r="B16" s="98" t="s">
        <v>20</v>
      </c>
      <c r="C16" s="106" t="s">
        <v>50</v>
      </c>
      <c r="D16" s="89">
        <f>'FBiH '!D16+RS!D16</f>
        <v>0</v>
      </c>
      <c r="E16" s="75">
        <f t="shared" si="1"/>
        <v>0</v>
      </c>
      <c r="F16" s="89">
        <f>'FBiH '!F16+RS!F16</f>
        <v>0</v>
      </c>
      <c r="G16" s="38">
        <f t="shared" si="0"/>
        <v>0</v>
      </c>
      <c r="H16" s="23" t="s">
        <v>1</v>
      </c>
      <c r="I16" s="24" t="s">
        <v>1</v>
      </c>
    </row>
    <row r="17" spans="2:9" x14ac:dyDescent="0.25">
      <c r="B17" s="98" t="s">
        <v>21</v>
      </c>
      <c r="C17" s="106" t="s">
        <v>51</v>
      </c>
      <c r="D17" s="89">
        <f>'FBiH '!D17+RS!D17</f>
        <v>0</v>
      </c>
      <c r="E17" s="75">
        <f t="shared" si="1"/>
        <v>0</v>
      </c>
      <c r="F17" s="89">
        <f>'FBiH '!F17+RS!F17</f>
        <v>0</v>
      </c>
      <c r="G17" s="38">
        <f t="shared" si="0"/>
        <v>0</v>
      </c>
      <c r="H17" s="23" t="s">
        <v>1</v>
      </c>
      <c r="I17" s="24" t="s">
        <v>1</v>
      </c>
    </row>
    <row r="18" spans="2:9" x14ac:dyDescent="0.25">
      <c r="B18" s="98" t="s">
        <v>22</v>
      </c>
      <c r="C18" s="106" t="s">
        <v>52</v>
      </c>
      <c r="D18" s="89">
        <f>'FBiH '!D18+RS!D18</f>
        <v>37750.17</v>
      </c>
      <c r="E18" s="75">
        <f t="shared" si="1"/>
        <v>2.3972849944344818E-3</v>
      </c>
      <c r="F18" s="89">
        <f>'FBiH '!F18+RS!F18</f>
        <v>32172.380000000005</v>
      </c>
      <c r="G18" s="38">
        <f t="shared" si="0"/>
        <v>1.82633242177436E-3</v>
      </c>
      <c r="H18" s="20">
        <f t="shared" si="2"/>
        <v>-0.14775536110168494</v>
      </c>
      <c r="I18" s="21">
        <f t="shared" si="3"/>
        <v>-0.23816633148984825</v>
      </c>
    </row>
    <row r="19" spans="2:9" x14ac:dyDescent="0.25">
      <c r="B19" s="98" t="s">
        <v>23</v>
      </c>
      <c r="C19" s="106" t="s">
        <v>5</v>
      </c>
      <c r="D19" s="89">
        <f>'FBiH '!D19+RS!D19</f>
        <v>8421.11</v>
      </c>
      <c r="E19" s="75">
        <f t="shared" si="1"/>
        <v>5.3477376762759376E-4</v>
      </c>
      <c r="F19" s="89">
        <f>'FBiH '!F19+RS!F19</f>
        <v>68419.25999999998</v>
      </c>
      <c r="G19" s="38">
        <f t="shared" si="0"/>
        <v>3.883962355654432E-3</v>
      </c>
      <c r="H19" s="20">
        <f t="shared" si="2"/>
        <v>7.1247317752647783</v>
      </c>
      <c r="I19" s="21">
        <f t="shared" si="3"/>
        <v>6.2628139051860705</v>
      </c>
    </row>
    <row r="20" spans="2:9" x14ac:dyDescent="0.25">
      <c r="B20" s="98" t="s">
        <v>24</v>
      </c>
      <c r="C20" s="106" t="s">
        <v>53</v>
      </c>
      <c r="D20" s="89">
        <f>'FBiH '!D20+RS!D20</f>
        <v>5765.57</v>
      </c>
      <c r="E20" s="75">
        <f t="shared" si="1"/>
        <v>3.6613648217641444E-4</v>
      </c>
      <c r="F20" s="89">
        <f>'FBiH '!F20+RS!F20</f>
        <v>2911.42</v>
      </c>
      <c r="G20" s="38">
        <f t="shared" si="0"/>
        <v>1.6527284395504176E-4</v>
      </c>
      <c r="H20" s="20">
        <f t="shared" si="2"/>
        <v>-0.49503344855755804</v>
      </c>
      <c r="I20" s="21">
        <f t="shared" si="3"/>
        <v>-0.54860317941382075</v>
      </c>
    </row>
    <row r="21" spans="2:9" x14ac:dyDescent="0.25">
      <c r="B21" s="98" t="s">
        <v>25</v>
      </c>
      <c r="C21" s="106" t="s">
        <v>32</v>
      </c>
      <c r="D21" s="89">
        <f>'FBiH '!D21+RS!D21</f>
        <v>79756.02</v>
      </c>
      <c r="E21" s="75">
        <f t="shared" si="1"/>
        <v>5.0648224885296265E-3</v>
      </c>
      <c r="F21" s="89">
        <f>'FBiH '!F21+RS!F21</f>
        <v>5146.1899999999996</v>
      </c>
      <c r="G21" s="38">
        <f t="shared" si="0"/>
        <v>2.9213423581379405E-4</v>
      </c>
      <c r="H21" s="20">
        <f t="shared" si="2"/>
        <v>-0.93547584245051341</v>
      </c>
      <c r="I21" s="21">
        <f t="shared" si="3"/>
        <v>-0.94232093296943875</v>
      </c>
    </row>
    <row r="22" spans="2:9" x14ac:dyDescent="0.25">
      <c r="B22" s="98" t="s">
        <v>26</v>
      </c>
      <c r="C22" s="106" t="s">
        <v>54</v>
      </c>
      <c r="D22" s="89">
        <f>'FBiH '!D22+RS!D22</f>
        <v>0</v>
      </c>
      <c r="E22" s="75">
        <f t="shared" si="1"/>
        <v>0</v>
      </c>
      <c r="F22" s="89">
        <f>'FBiH '!F22+RS!F22</f>
        <v>0</v>
      </c>
      <c r="G22" s="38">
        <f t="shared" si="0"/>
        <v>0</v>
      </c>
      <c r="H22" s="23" t="s">
        <v>1</v>
      </c>
      <c r="I22" s="24" t="s">
        <v>1</v>
      </c>
    </row>
    <row r="23" spans="2:9" x14ac:dyDescent="0.25">
      <c r="B23" s="98" t="s">
        <v>27</v>
      </c>
      <c r="C23" s="106" t="s">
        <v>55</v>
      </c>
      <c r="D23" s="89">
        <f>'FBiH '!D23+RS!D23</f>
        <v>0</v>
      </c>
      <c r="E23" s="75">
        <f t="shared" si="1"/>
        <v>0</v>
      </c>
      <c r="F23" s="89">
        <f>'FBiH '!F23+RS!F23</f>
        <v>1773.4</v>
      </c>
      <c r="G23" s="38">
        <f t="shared" si="0"/>
        <v>1.0067075910376074E-4</v>
      </c>
      <c r="H23" s="23" t="s">
        <v>1</v>
      </c>
      <c r="I23" s="24" t="s">
        <v>1</v>
      </c>
    </row>
    <row r="24" spans="2:9" s="3" customFormat="1" x14ac:dyDescent="0.25">
      <c r="B24" s="97"/>
      <c r="C24" s="26" t="s">
        <v>33</v>
      </c>
      <c r="D24" s="90">
        <f>SUM(D6:D23)</f>
        <v>11792644.278400002</v>
      </c>
      <c r="E24" s="76">
        <f>SUM(E6:E23)</f>
        <v>0.74887951957069254</v>
      </c>
      <c r="F24" s="90">
        <f>SUM(F6:F23)</f>
        <v>13017661.648499999</v>
      </c>
      <c r="G24" s="39">
        <f>SUM(G6:G23)</f>
        <v>0.73897478285237861</v>
      </c>
      <c r="H24" s="31">
        <f t="shared" ref="H24:I29" si="4">(F24-D24)/D24</f>
        <v>0.10387978651605732</v>
      </c>
      <c r="I24" s="32">
        <f t="shared" si="4"/>
        <v>-1.3226075035396863E-2</v>
      </c>
    </row>
    <row r="25" spans="2:9" ht="15.75" customHeight="1" x14ac:dyDescent="0.25">
      <c r="B25" s="96">
        <v>19</v>
      </c>
      <c r="C25" s="22" t="s">
        <v>6</v>
      </c>
      <c r="D25" s="89">
        <f>'FBiH '!D25+RS!D25</f>
        <v>3691325.82</v>
      </c>
      <c r="E25" s="75">
        <f t="shared" si="1"/>
        <v>0.23441377874204433</v>
      </c>
      <c r="F25" s="89">
        <f>'FBiH '!F25+RS!F25</f>
        <v>4439495.8099999996</v>
      </c>
      <c r="G25" s="38">
        <f>F25/$F$29</f>
        <v>0.25201726245103478</v>
      </c>
      <c r="H25" s="20">
        <f t="shared" si="2"/>
        <v>0.20268327058704338</v>
      </c>
      <c r="I25" s="21">
        <f t="shared" si="4"/>
        <v>7.5095772114837298E-2</v>
      </c>
    </row>
    <row r="26" spans="2:9" x14ac:dyDescent="0.25">
      <c r="B26" s="18"/>
      <c r="C26" s="22" t="s">
        <v>56</v>
      </c>
      <c r="D26" s="89">
        <f>'FBiH '!D26+RS!D26</f>
        <v>263081.28999999998</v>
      </c>
      <c r="E26" s="75">
        <f t="shared" si="1"/>
        <v>1.6706701687263032E-2</v>
      </c>
      <c r="F26" s="89">
        <f>'FBiH '!F26+RS!F26</f>
        <v>158682.69</v>
      </c>
      <c r="G26" s="38">
        <f>F26/$F$29</f>
        <v>9.0079546965866359E-3</v>
      </c>
      <c r="H26" s="20">
        <f t="shared" si="2"/>
        <v>-0.39683019647653389</v>
      </c>
      <c r="I26" s="21">
        <f>(G26-E26)/E26</f>
        <v>-0.46081788822181574</v>
      </c>
    </row>
    <row r="27" spans="2:9" x14ac:dyDescent="0.25">
      <c r="B27" s="18"/>
      <c r="C27" s="22" t="s">
        <v>9</v>
      </c>
      <c r="D27" s="91">
        <f>'FBiH '!D27</f>
        <v>0</v>
      </c>
      <c r="E27" s="75">
        <f t="shared" si="1"/>
        <v>0</v>
      </c>
      <c r="F27" s="89">
        <f>'FBiH '!F27</f>
        <v>0</v>
      </c>
      <c r="G27" s="38">
        <f>F27/$F$29</f>
        <v>0</v>
      </c>
      <c r="H27" s="23" t="s">
        <v>1</v>
      </c>
      <c r="I27" s="55" t="s">
        <v>1</v>
      </c>
    </row>
    <row r="28" spans="2:9" s="3" customFormat="1" x14ac:dyDescent="0.25">
      <c r="B28" s="25"/>
      <c r="C28" s="26" t="s">
        <v>34</v>
      </c>
      <c r="D28" s="90">
        <f>SUM(D25:D27)</f>
        <v>3954407.11</v>
      </c>
      <c r="E28" s="76">
        <f>SUM(E25:E26)</f>
        <v>0.25112048042930735</v>
      </c>
      <c r="F28" s="90">
        <f>SUM(F25:F27)</f>
        <v>4598178.5</v>
      </c>
      <c r="G28" s="39">
        <f>SUM(G25:G26)</f>
        <v>0.26102521714762145</v>
      </c>
      <c r="H28" s="31">
        <f t="shared" si="4"/>
        <v>0.16279846057630626</v>
      </c>
      <c r="I28" s="32">
        <f t="shared" si="4"/>
        <v>3.9442170154267334E-2</v>
      </c>
    </row>
    <row r="29" spans="2:9" s="3" customFormat="1" ht="16.5" thickBot="1" x14ac:dyDescent="0.3">
      <c r="B29" s="37"/>
      <c r="C29" s="34" t="s">
        <v>35</v>
      </c>
      <c r="D29" s="84">
        <f>D24+D28</f>
        <v>15747051.388400001</v>
      </c>
      <c r="E29" s="77">
        <f>E24+E28</f>
        <v>0.99999999999999989</v>
      </c>
      <c r="F29" s="84">
        <f>SUM(F24:F27)</f>
        <v>17615840.148499999</v>
      </c>
      <c r="G29" s="47">
        <f>G24+G28</f>
        <v>1</v>
      </c>
      <c r="H29" s="35">
        <f>(F29-D29)/D29</f>
        <v>0.11867547225232485</v>
      </c>
      <c r="I29" s="36">
        <f t="shared" si="4"/>
        <v>1.1102230246251565E-16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0" t="s">
        <v>37</v>
      </c>
      <c r="C31" s="42"/>
      <c r="D31" s="7"/>
      <c r="E31" s="7"/>
      <c r="F31" s="7"/>
      <c r="G31" s="4"/>
    </row>
    <row r="32" spans="2:9" x14ac:dyDescent="0.25">
      <c r="F32" s="7"/>
    </row>
    <row r="33" spans="2:6" x14ac:dyDescent="0.25">
      <c r="B33" s="50" t="s">
        <v>38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31.01.2017.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16384" width="10.28515625" style="1"/>
  </cols>
  <sheetData>
    <row r="2" spans="2:20" x14ac:dyDescent="0.25">
      <c r="B2" s="107" t="s">
        <v>41</v>
      </c>
      <c r="C2" s="108"/>
      <c r="D2" s="108"/>
      <c r="E2" s="108"/>
      <c r="F2" s="108"/>
      <c r="G2" s="108"/>
      <c r="H2" s="108"/>
      <c r="I2" s="109"/>
    </row>
    <row r="3" spans="2:20" ht="16.5" thickBot="1" x14ac:dyDescent="0.3">
      <c r="C3" s="3"/>
    </row>
    <row r="4" spans="2:20" ht="15.75" customHeight="1" x14ac:dyDescent="0.25">
      <c r="B4" s="123"/>
      <c r="C4" s="110" t="s">
        <v>2</v>
      </c>
      <c r="D4" s="121" t="s">
        <v>30</v>
      </c>
      <c r="E4" s="110" t="s">
        <v>3</v>
      </c>
      <c r="F4" s="121" t="s">
        <v>29</v>
      </c>
      <c r="G4" s="110" t="s">
        <v>3</v>
      </c>
      <c r="H4" s="112" t="s">
        <v>39</v>
      </c>
      <c r="I4" s="114" t="s">
        <v>36</v>
      </c>
      <c r="K4" s="61"/>
      <c r="L4" s="61"/>
      <c r="M4" s="62"/>
      <c r="N4" s="63"/>
      <c r="O4" s="63"/>
    </row>
    <row r="5" spans="2:20" x14ac:dyDescent="0.25">
      <c r="B5" s="124"/>
      <c r="C5" s="118"/>
      <c r="D5" s="122"/>
      <c r="E5" s="111" t="s">
        <v>0</v>
      </c>
      <c r="F5" s="122"/>
      <c r="G5" s="111" t="s">
        <v>0</v>
      </c>
      <c r="H5" s="113"/>
      <c r="I5" s="115"/>
      <c r="K5" s="61"/>
      <c r="L5" s="61"/>
      <c r="M5" s="62"/>
      <c r="N5" s="63"/>
      <c r="O5" s="63"/>
    </row>
    <row r="6" spans="2:20" ht="15.75" customHeight="1" x14ac:dyDescent="0.25">
      <c r="B6" s="96" t="s">
        <v>10</v>
      </c>
      <c r="C6" s="105" t="s">
        <v>43</v>
      </c>
      <c r="D6" s="92">
        <v>1142017.2500000002</v>
      </c>
      <c r="E6" s="99">
        <f>D6/$D$29</f>
        <v>9.0884417353334856E-2</v>
      </c>
      <c r="F6" s="92">
        <v>969009.37990000006</v>
      </c>
      <c r="G6" s="48">
        <f>F6/$F$29</f>
        <v>6.9938517031696429E-2</v>
      </c>
      <c r="H6" s="20">
        <f>(F6-D6)/D6</f>
        <v>-0.1514932196514546</v>
      </c>
      <c r="I6" s="21">
        <f>(G6-E6)/E6</f>
        <v>-0.23046745450549838</v>
      </c>
      <c r="K6" s="67"/>
      <c r="L6" s="67"/>
      <c r="M6" s="67"/>
      <c r="N6" s="61"/>
      <c r="O6" s="67"/>
      <c r="P6" s="67"/>
      <c r="Q6" s="67"/>
      <c r="R6" s="61"/>
      <c r="S6" s="85"/>
      <c r="T6" s="63"/>
    </row>
    <row r="7" spans="2:20" x14ac:dyDescent="0.25">
      <c r="B7" s="96" t="s">
        <v>11</v>
      </c>
      <c r="C7" s="22" t="s">
        <v>4</v>
      </c>
      <c r="D7" s="92">
        <v>165335.83259999999</v>
      </c>
      <c r="E7" s="99">
        <f t="shared" ref="E7:E23" si="0">D7/$D$29</f>
        <v>1.3157814221702433E-2</v>
      </c>
      <c r="F7" s="92">
        <v>117008.60080000006</v>
      </c>
      <c r="G7" s="48">
        <f t="shared" ref="G7:G23" si="1">F7/$F$29</f>
        <v>8.4451277662041663E-3</v>
      </c>
      <c r="H7" s="20">
        <f t="shared" ref="H7:H21" si="2">(F7-D7)/D7</f>
        <v>-0.2922973867190598</v>
      </c>
      <c r="I7" s="21">
        <f t="shared" ref="I7:I21" si="3">(G7-E7)/E7</f>
        <v>-0.35816636229178439</v>
      </c>
      <c r="K7" s="67"/>
      <c r="L7" s="67"/>
      <c r="M7" s="67"/>
      <c r="N7" s="61"/>
      <c r="O7" s="67"/>
      <c r="P7" s="67"/>
      <c r="Q7" s="67"/>
      <c r="R7" s="61"/>
      <c r="S7" s="85"/>
      <c r="T7" s="63"/>
    </row>
    <row r="8" spans="2:20" x14ac:dyDescent="0.25">
      <c r="B8" s="96" t="s">
        <v>12</v>
      </c>
      <c r="C8" s="106" t="s">
        <v>44</v>
      </c>
      <c r="D8" s="92">
        <v>2165868.98</v>
      </c>
      <c r="E8" s="99">
        <f t="shared" si="0"/>
        <v>0.17236494484734063</v>
      </c>
      <c r="F8" s="92">
        <v>2367294.7999</v>
      </c>
      <c r="G8" s="48">
        <f t="shared" si="1"/>
        <v>0.17086014967052077</v>
      </c>
      <c r="H8" s="20">
        <f t="shared" si="2"/>
        <v>9.3000002197732204E-2</v>
      </c>
      <c r="I8" s="21">
        <f t="shared" si="3"/>
        <v>-8.7302854890397071E-3</v>
      </c>
      <c r="K8" s="67"/>
      <c r="L8" s="67"/>
      <c r="M8" s="67"/>
      <c r="N8" s="61"/>
      <c r="O8" s="67"/>
      <c r="P8" s="67"/>
      <c r="Q8" s="67"/>
      <c r="R8" s="61"/>
      <c r="S8" s="85"/>
      <c r="T8" s="63"/>
    </row>
    <row r="9" spans="2:20" x14ac:dyDescent="0.25">
      <c r="B9" s="96" t="s">
        <v>13</v>
      </c>
      <c r="C9" s="106" t="s">
        <v>45</v>
      </c>
      <c r="D9" s="92">
        <v>0</v>
      </c>
      <c r="E9" s="99">
        <f t="shared" si="0"/>
        <v>0</v>
      </c>
      <c r="F9" s="92">
        <v>0</v>
      </c>
      <c r="G9" s="48">
        <f t="shared" si="1"/>
        <v>0</v>
      </c>
      <c r="H9" s="23" t="s">
        <v>1</v>
      </c>
      <c r="I9" s="24" t="s">
        <v>1</v>
      </c>
      <c r="K9" s="67"/>
      <c r="L9" s="67"/>
      <c r="M9" s="67"/>
      <c r="N9" s="61"/>
      <c r="O9" s="67"/>
      <c r="P9" s="67"/>
      <c r="Q9" s="67"/>
      <c r="R9" s="61"/>
      <c r="S9" s="85"/>
      <c r="T9" s="63"/>
    </row>
    <row r="10" spans="2:20" x14ac:dyDescent="0.25">
      <c r="B10" s="96" t="s">
        <v>14</v>
      </c>
      <c r="C10" s="106" t="s">
        <v>46</v>
      </c>
      <c r="D10" s="92">
        <v>0</v>
      </c>
      <c r="E10" s="99">
        <f t="shared" si="0"/>
        <v>0</v>
      </c>
      <c r="F10" s="92">
        <v>0</v>
      </c>
      <c r="G10" s="48">
        <f t="shared" si="1"/>
        <v>0</v>
      </c>
      <c r="H10" s="23" t="s">
        <v>1</v>
      </c>
      <c r="I10" s="24" t="s">
        <v>1</v>
      </c>
      <c r="K10" s="67"/>
      <c r="L10" s="67"/>
      <c r="M10" s="67"/>
      <c r="N10" s="61"/>
      <c r="O10" s="67"/>
      <c r="P10" s="67"/>
      <c r="Q10" s="67"/>
      <c r="R10" s="61"/>
      <c r="S10" s="85"/>
      <c r="T10" s="63"/>
    </row>
    <row r="11" spans="2:20" x14ac:dyDescent="0.25">
      <c r="B11" s="96" t="s">
        <v>15</v>
      </c>
      <c r="C11" s="106" t="s">
        <v>47</v>
      </c>
      <c r="D11" s="92">
        <v>0</v>
      </c>
      <c r="E11" s="99">
        <f t="shared" si="0"/>
        <v>0</v>
      </c>
      <c r="F11" s="92">
        <v>0</v>
      </c>
      <c r="G11" s="48">
        <f t="shared" si="1"/>
        <v>0</v>
      </c>
      <c r="H11" s="23" t="s">
        <v>1</v>
      </c>
      <c r="I11" s="24" t="s">
        <v>1</v>
      </c>
      <c r="K11" s="67"/>
      <c r="L11" s="67"/>
      <c r="M11" s="67"/>
      <c r="N11" s="61"/>
      <c r="O11" s="67"/>
      <c r="P11" s="67"/>
      <c r="Q11" s="67"/>
      <c r="R11" s="61"/>
      <c r="S11" s="85"/>
      <c r="T11" s="63"/>
    </row>
    <row r="12" spans="2:20" x14ac:dyDescent="0.25">
      <c r="B12" s="96" t="s">
        <v>16</v>
      </c>
      <c r="C12" s="106" t="s">
        <v>31</v>
      </c>
      <c r="D12" s="92">
        <v>26778.74</v>
      </c>
      <c r="E12" s="99">
        <f t="shared" si="0"/>
        <v>2.1311150793531723E-3</v>
      </c>
      <c r="F12" s="92">
        <v>9645.4701000000005</v>
      </c>
      <c r="G12" s="48">
        <f t="shared" si="1"/>
        <v>6.9616444263644289E-4</v>
      </c>
      <c r="H12" s="20">
        <f t="shared" si="2"/>
        <v>-0.63980866538156755</v>
      </c>
      <c r="I12" s="21">
        <f t="shared" si="3"/>
        <v>-0.67333324728398058</v>
      </c>
      <c r="K12" s="67"/>
      <c r="L12" s="67"/>
      <c r="M12" s="67"/>
      <c r="N12" s="61"/>
      <c r="O12" s="67"/>
      <c r="P12" s="67"/>
      <c r="Q12" s="67"/>
      <c r="R12" s="61"/>
      <c r="S12" s="85"/>
      <c r="T12" s="63"/>
    </row>
    <row r="13" spans="2:20" x14ac:dyDescent="0.25">
      <c r="B13" s="96" t="s">
        <v>17</v>
      </c>
      <c r="C13" s="106" t="s">
        <v>28</v>
      </c>
      <c r="D13" s="92">
        <v>49740.1</v>
      </c>
      <c r="E13" s="99">
        <f t="shared" si="0"/>
        <v>3.9584340845960162E-3</v>
      </c>
      <c r="F13" s="92">
        <v>354335.35</v>
      </c>
      <c r="G13" s="48">
        <f t="shared" si="1"/>
        <v>2.5574250801849347E-2</v>
      </c>
      <c r="H13" s="20">
        <f t="shared" si="2"/>
        <v>6.123736180667108</v>
      </c>
      <c r="I13" s="21">
        <f t="shared" si="3"/>
        <v>5.4606989166170141</v>
      </c>
      <c r="K13" s="67"/>
      <c r="L13" s="67"/>
      <c r="M13" s="67"/>
      <c r="N13" s="61"/>
      <c r="O13" s="67"/>
      <c r="P13" s="67"/>
      <c r="Q13" s="67"/>
      <c r="R13" s="61"/>
      <c r="S13" s="85"/>
      <c r="T13" s="63"/>
    </row>
    <row r="14" spans="2:20" x14ac:dyDescent="0.25">
      <c r="B14" s="96" t="s">
        <v>18</v>
      </c>
      <c r="C14" s="106" t="s">
        <v>48</v>
      </c>
      <c r="D14" s="92">
        <v>250376.27009999999</v>
      </c>
      <c r="E14" s="99">
        <f t="shared" si="0"/>
        <v>1.992553214685653E-2</v>
      </c>
      <c r="F14" s="92">
        <v>260112.45880000002</v>
      </c>
      <c r="G14" s="48">
        <f t="shared" si="1"/>
        <v>1.8773687858230644E-2</v>
      </c>
      <c r="H14" s="20">
        <f t="shared" si="2"/>
        <v>3.8886227900557048E-2</v>
      </c>
      <c r="I14" s="21">
        <f t="shared" si="3"/>
        <v>-5.7807454282098165E-2</v>
      </c>
      <c r="K14" s="67"/>
      <c r="L14" s="67"/>
      <c r="M14" s="67"/>
      <c r="N14" s="61"/>
      <c r="O14" s="67"/>
      <c r="P14" s="67"/>
      <c r="Q14" s="67"/>
      <c r="R14" s="61"/>
      <c r="S14" s="85"/>
      <c r="T14" s="63"/>
    </row>
    <row r="15" spans="2:20" x14ac:dyDescent="0.25">
      <c r="B15" s="96" t="s">
        <v>19</v>
      </c>
      <c r="C15" s="106" t="s">
        <v>49</v>
      </c>
      <c r="D15" s="92">
        <v>5190321.5157000003</v>
      </c>
      <c r="E15" s="99">
        <f t="shared" si="0"/>
        <v>0.41305798737354649</v>
      </c>
      <c r="F15" s="92">
        <v>5748092.659</v>
      </c>
      <c r="G15" s="48">
        <f t="shared" si="1"/>
        <v>0.41487015984584968</v>
      </c>
      <c r="H15" s="20">
        <f t="shared" si="2"/>
        <v>0.10746369788708071</v>
      </c>
      <c r="I15" s="21">
        <f t="shared" si="3"/>
        <v>4.3872108219623175E-3</v>
      </c>
      <c r="K15" s="67"/>
      <c r="L15" s="67"/>
      <c r="M15" s="67"/>
      <c r="N15" s="61"/>
      <c r="O15" s="67"/>
      <c r="P15" s="67"/>
      <c r="Q15" s="67"/>
      <c r="R15" s="61"/>
      <c r="S15" s="85"/>
      <c r="T15" s="63"/>
    </row>
    <row r="16" spans="2:20" x14ac:dyDescent="0.25">
      <c r="B16" s="96" t="s">
        <v>20</v>
      </c>
      <c r="C16" s="106" t="s">
        <v>50</v>
      </c>
      <c r="D16" s="92">
        <v>0</v>
      </c>
      <c r="E16" s="99">
        <f t="shared" si="0"/>
        <v>0</v>
      </c>
      <c r="F16" s="92">
        <v>0</v>
      </c>
      <c r="G16" s="48">
        <f>F16/$F$29</f>
        <v>0</v>
      </c>
      <c r="H16" s="23" t="s">
        <v>1</v>
      </c>
      <c r="I16" s="24" t="s">
        <v>1</v>
      </c>
      <c r="K16" s="67"/>
      <c r="L16" s="67"/>
      <c r="M16" s="67"/>
      <c r="N16" s="61"/>
      <c r="O16" s="67"/>
      <c r="P16" s="67"/>
      <c r="Q16" s="67"/>
      <c r="R16" s="61"/>
      <c r="S16" s="85"/>
      <c r="T16" s="63"/>
    </row>
    <row r="17" spans="2:20" x14ac:dyDescent="0.25">
      <c r="B17" s="96" t="s">
        <v>21</v>
      </c>
      <c r="C17" s="106" t="s">
        <v>51</v>
      </c>
      <c r="D17" s="92">
        <v>0</v>
      </c>
      <c r="E17" s="99">
        <f t="shared" si="0"/>
        <v>0</v>
      </c>
      <c r="F17" s="92">
        <v>0</v>
      </c>
      <c r="G17" s="48">
        <f t="shared" si="1"/>
        <v>0</v>
      </c>
      <c r="H17" s="23" t="s">
        <v>1</v>
      </c>
      <c r="I17" s="24" t="s">
        <v>1</v>
      </c>
      <c r="K17" s="67"/>
      <c r="L17" s="67"/>
      <c r="M17" s="67"/>
      <c r="N17" s="61"/>
      <c r="O17" s="67"/>
      <c r="P17" s="67"/>
      <c r="Q17" s="67"/>
      <c r="R17" s="61"/>
      <c r="S17" s="85"/>
      <c r="T17" s="63"/>
    </row>
    <row r="18" spans="2:20" x14ac:dyDescent="0.25">
      <c r="B18" s="96" t="s">
        <v>22</v>
      </c>
      <c r="C18" s="106" t="s">
        <v>52</v>
      </c>
      <c r="D18" s="92">
        <v>31433.089999999997</v>
      </c>
      <c r="E18" s="99">
        <f t="shared" si="0"/>
        <v>2.5015191935716693E-3</v>
      </c>
      <c r="F18" s="92">
        <v>23134.910000000003</v>
      </c>
      <c r="G18" s="48">
        <f t="shared" si="1"/>
        <v>1.6697684569665786E-3</v>
      </c>
      <c r="H18" s="20">
        <f t="shared" si="2"/>
        <v>-0.26399504471243501</v>
      </c>
      <c r="I18" s="21">
        <f t="shared" si="3"/>
        <v>-0.33249824296471497</v>
      </c>
      <c r="K18" s="67"/>
      <c r="L18" s="67"/>
      <c r="M18" s="67"/>
      <c r="N18" s="61"/>
      <c r="O18" s="67"/>
      <c r="P18" s="67"/>
      <c r="Q18" s="67"/>
      <c r="R18" s="61"/>
      <c r="S18" s="85"/>
      <c r="T18" s="63"/>
    </row>
    <row r="19" spans="2:20" x14ac:dyDescent="0.25">
      <c r="B19" s="96" t="s">
        <v>23</v>
      </c>
      <c r="C19" s="106" t="s">
        <v>5</v>
      </c>
      <c r="D19" s="92">
        <v>8421.11</v>
      </c>
      <c r="E19" s="99">
        <f t="shared" si="0"/>
        <v>6.7017172973380355E-4</v>
      </c>
      <c r="F19" s="92">
        <v>68419.25999999998</v>
      </c>
      <c r="G19" s="48">
        <f t="shared" si="1"/>
        <v>4.9381788041101132E-3</v>
      </c>
      <c r="H19" s="20">
        <f t="shared" si="2"/>
        <v>7.1247317752647783</v>
      </c>
      <c r="I19" s="21">
        <f t="shared" si="3"/>
        <v>6.3685274758927672</v>
      </c>
      <c r="K19" s="67"/>
      <c r="L19" s="67"/>
      <c r="M19" s="67"/>
      <c r="N19" s="61"/>
      <c r="O19" s="67"/>
      <c r="P19" s="67"/>
      <c r="Q19" s="67"/>
      <c r="R19" s="61"/>
      <c r="S19" s="85"/>
      <c r="T19" s="63"/>
    </row>
    <row r="20" spans="2:20" x14ac:dyDescent="0.25">
      <c r="B20" s="96" t="s">
        <v>24</v>
      </c>
      <c r="C20" s="106" t="s">
        <v>53</v>
      </c>
      <c r="D20" s="92">
        <v>5765.57</v>
      </c>
      <c r="E20" s="99">
        <f t="shared" si="0"/>
        <v>4.5883761402016189E-4</v>
      </c>
      <c r="F20" s="92">
        <v>2911.42</v>
      </c>
      <c r="G20" s="48">
        <f t="shared" si="1"/>
        <v>2.1013253481347606E-4</v>
      </c>
      <c r="H20" s="20">
        <f t="shared" si="2"/>
        <v>-0.49503344855755804</v>
      </c>
      <c r="I20" s="21">
        <f t="shared" si="3"/>
        <v>-0.54203289269950172</v>
      </c>
      <c r="K20" s="67"/>
      <c r="L20" s="67"/>
      <c r="M20" s="67"/>
      <c r="N20" s="61"/>
      <c r="O20" s="67"/>
      <c r="P20" s="67"/>
      <c r="Q20" s="67"/>
      <c r="R20" s="61"/>
      <c r="S20" s="85"/>
      <c r="T20" s="63"/>
    </row>
    <row r="21" spans="2:20" x14ac:dyDescent="0.25">
      <c r="B21" s="96" t="s">
        <v>25</v>
      </c>
      <c r="C21" s="106" t="s">
        <v>32</v>
      </c>
      <c r="D21" s="92">
        <v>79756.02</v>
      </c>
      <c r="E21" s="99">
        <f t="shared" si="0"/>
        <v>6.3471715581537146E-3</v>
      </c>
      <c r="F21" s="92">
        <v>3853.87</v>
      </c>
      <c r="G21" s="48">
        <f t="shared" si="1"/>
        <v>2.7815412133653372E-4</v>
      </c>
      <c r="H21" s="20">
        <f t="shared" si="2"/>
        <v>-0.95167925881958504</v>
      </c>
      <c r="I21" s="21">
        <f t="shared" si="3"/>
        <v>-0.95617668141028722</v>
      </c>
      <c r="K21" s="67"/>
      <c r="L21" s="67"/>
      <c r="M21" s="67"/>
      <c r="N21" s="61"/>
      <c r="O21" s="67"/>
      <c r="P21" s="67"/>
      <c r="Q21" s="67"/>
      <c r="R21" s="61"/>
      <c r="S21" s="85"/>
      <c r="T21" s="63"/>
    </row>
    <row r="22" spans="2:20" x14ac:dyDescent="0.25">
      <c r="B22" s="96" t="s">
        <v>26</v>
      </c>
      <c r="C22" s="106" t="s">
        <v>54</v>
      </c>
      <c r="D22" s="92">
        <v>0</v>
      </c>
      <c r="E22" s="99">
        <f t="shared" si="0"/>
        <v>0</v>
      </c>
      <c r="F22" s="92">
        <v>0</v>
      </c>
      <c r="G22" s="48">
        <f t="shared" si="1"/>
        <v>0</v>
      </c>
      <c r="H22" s="23" t="s">
        <v>1</v>
      </c>
      <c r="I22" s="24" t="s">
        <v>1</v>
      </c>
      <c r="K22" s="67"/>
      <c r="L22" s="67"/>
      <c r="M22" s="67"/>
      <c r="N22" s="61"/>
      <c r="O22" s="67"/>
      <c r="P22" s="67"/>
      <c r="Q22" s="67"/>
      <c r="R22" s="61"/>
      <c r="S22" s="85"/>
      <c r="T22" s="63"/>
    </row>
    <row r="23" spans="2:20" x14ac:dyDescent="0.25">
      <c r="B23" s="96" t="s">
        <v>27</v>
      </c>
      <c r="C23" s="106" t="s">
        <v>55</v>
      </c>
      <c r="D23" s="92">
        <v>0</v>
      </c>
      <c r="E23" s="99">
        <f t="shared" si="0"/>
        <v>0</v>
      </c>
      <c r="F23" s="92">
        <v>1773.4</v>
      </c>
      <c r="G23" s="48">
        <f t="shared" si="1"/>
        <v>1.2799563004932936E-4</v>
      </c>
      <c r="H23" s="23" t="s">
        <v>1</v>
      </c>
      <c r="I23" s="24" t="s">
        <v>1</v>
      </c>
      <c r="K23" s="67"/>
      <c r="L23" s="67"/>
      <c r="M23" s="67"/>
      <c r="N23" s="61"/>
      <c r="O23" s="67"/>
      <c r="P23" s="67"/>
      <c r="Q23" s="67"/>
      <c r="R23" s="61"/>
      <c r="S23" s="85"/>
      <c r="T23" s="63"/>
    </row>
    <row r="24" spans="2:20" s="3" customFormat="1" x14ac:dyDescent="0.25">
      <c r="B24" s="97"/>
      <c r="C24" s="26" t="s">
        <v>33</v>
      </c>
      <c r="D24" s="93">
        <f>SUM(D6:D23)</f>
        <v>9115814.4783999994</v>
      </c>
      <c r="E24" s="100">
        <f>SUM(E6:E23)</f>
        <v>0.72545794520220952</v>
      </c>
      <c r="F24" s="93">
        <f>SUM(F6:F23)</f>
        <v>9925591.5784999989</v>
      </c>
      <c r="G24" s="27">
        <f>SUM(G6:G23)</f>
        <v>0.71638228696426354</v>
      </c>
      <c r="H24" s="28">
        <f>(F24-D24)/D24</f>
        <v>8.8832117197950144E-2</v>
      </c>
      <c r="I24" s="29">
        <f>(G24-E24)/E24</f>
        <v>-1.2510247214145944E-2</v>
      </c>
      <c r="K24" s="61"/>
      <c r="L24" s="61"/>
      <c r="M24" s="61"/>
      <c r="N24" s="61"/>
      <c r="O24" s="61"/>
      <c r="P24" s="61"/>
      <c r="Q24" s="61"/>
      <c r="R24" s="61"/>
      <c r="S24" s="86"/>
      <c r="T24" s="66"/>
    </row>
    <row r="25" spans="2:20" s="3" customFormat="1" ht="15.75" customHeight="1" x14ac:dyDescent="0.25">
      <c r="B25" s="96">
        <v>19</v>
      </c>
      <c r="C25" s="22" t="s">
        <v>6</v>
      </c>
      <c r="D25" s="92">
        <v>3314665.4</v>
      </c>
      <c r="E25" s="99">
        <f>D25/$D$29</f>
        <v>0.26378886448541694</v>
      </c>
      <c r="F25" s="92">
        <v>3812982.2099999995</v>
      </c>
      <c r="G25" s="48">
        <f>F25/$F$29</f>
        <v>0.27520303390990986</v>
      </c>
      <c r="H25" s="20">
        <f>(F25-D25)/D25</f>
        <v>0.15033698725669251</v>
      </c>
      <c r="I25" s="21">
        <f>(G25-E25)/E25</f>
        <v>4.3270095751611705E-2</v>
      </c>
      <c r="K25" s="67"/>
      <c r="L25" s="67"/>
      <c r="M25" s="65"/>
      <c r="N25" s="87"/>
      <c r="O25" s="66"/>
      <c r="P25" s="66"/>
      <c r="Q25" s="66"/>
      <c r="R25" s="66"/>
      <c r="S25" s="66"/>
      <c r="T25" s="66"/>
    </row>
    <row r="26" spans="2:20" s="3" customFormat="1" x14ac:dyDescent="0.25">
      <c r="B26" s="18"/>
      <c r="C26" s="22" t="s">
        <v>56</v>
      </c>
      <c r="D26" s="92">
        <v>135120.28999999998</v>
      </c>
      <c r="E26" s="99">
        <f t="shared" ref="E26:E27" si="4">D26/$D$29</f>
        <v>1.0753190312373682E-2</v>
      </c>
      <c r="F26" s="92">
        <v>116586.73</v>
      </c>
      <c r="G26" s="48">
        <f t="shared" ref="G26:G27" si="5">F26/$F$29</f>
        <v>8.4146791258266872E-3</v>
      </c>
      <c r="H26" s="20">
        <f>(F26-D26)/D26</f>
        <v>-0.13716341194945619</v>
      </c>
      <c r="I26" s="21">
        <f t="shared" ref="I26" si="6">(G26-E26)/E26</f>
        <v>-0.21747138464164192</v>
      </c>
      <c r="K26" s="67"/>
      <c r="L26" s="67"/>
      <c r="M26" s="65"/>
      <c r="N26" s="87"/>
      <c r="O26" s="79"/>
      <c r="P26" s="66"/>
      <c r="Q26" s="66"/>
      <c r="R26" s="66"/>
      <c r="S26" s="66"/>
      <c r="T26" s="66"/>
    </row>
    <row r="27" spans="2:20" s="3" customFormat="1" x14ac:dyDescent="0.25">
      <c r="B27" s="18"/>
      <c r="C27" s="22" t="s">
        <v>9</v>
      </c>
      <c r="D27" s="92">
        <v>0</v>
      </c>
      <c r="E27" s="99">
        <f t="shared" si="4"/>
        <v>0</v>
      </c>
      <c r="F27" s="92">
        <v>0</v>
      </c>
      <c r="G27" s="48">
        <f t="shared" si="5"/>
        <v>0</v>
      </c>
      <c r="H27" s="23" t="s">
        <v>1</v>
      </c>
      <c r="I27" s="24" t="s">
        <v>1</v>
      </c>
      <c r="K27" s="67"/>
      <c r="L27" s="67"/>
      <c r="M27" s="65"/>
      <c r="N27" s="87"/>
      <c r="O27" s="78"/>
      <c r="P27" s="66"/>
      <c r="Q27" s="66"/>
      <c r="R27" s="66"/>
      <c r="S27" s="66"/>
      <c r="T27" s="66"/>
    </row>
    <row r="28" spans="2:20" s="17" customFormat="1" x14ac:dyDescent="0.25">
      <c r="B28" s="25"/>
      <c r="C28" s="26" t="s">
        <v>34</v>
      </c>
      <c r="D28" s="94">
        <f>SUM(D25:D27)</f>
        <v>3449785.69</v>
      </c>
      <c r="E28" s="100">
        <f>E25+E26+E27</f>
        <v>0.27454205479779065</v>
      </c>
      <c r="F28" s="94">
        <f>SUM(F25:F27)</f>
        <v>3929568.9399999995</v>
      </c>
      <c r="G28" s="30">
        <f>SUM(G25:G27)</f>
        <v>0.28361771303573652</v>
      </c>
      <c r="H28" s="31">
        <f t="shared" ref="H28" si="7">(F28-D28)/D28</f>
        <v>0.13907624795092693</v>
      </c>
      <c r="I28" s="32">
        <f t="shared" ref="I28" si="8">(G28-E28)/E28</f>
        <v>3.3057442673510969E-2</v>
      </c>
      <c r="K28" s="67"/>
      <c r="L28" s="67"/>
      <c r="M28" s="65"/>
      <c r="N28" s="87"/>
      <c r="O28" s="78"/>
      <c r="P28" s="88"/>
      <c r="Q28" s="88"/>
      <c r="R28" s="88"/>
      <c r="S28" s="88"/>
      <c r="T28" s="88"/>
    </row>
    <row r="29" spans="2:20" s="3" customFormat="1" ht="16.5" thickBot="1" x14ac:dyDescent="0.3">
      <c r="B29" s="33"/>
      <c r="C29" s="34" t="s">
        <v>35</v>
      </c>
      <c r="D29" s="101">
        <f>SUM(D24:D27)</f>
        <v>12565600.168399999</v>
      </c>
      <c r="E29" s="102">
        <f>E24+E28</f>
        <v>1.0000000000000002</v>
      </c>
      <c r="F29" s="101">
        <f>SUM(F24:F27)</f>
        <v>13855160.518499998</v>
      </c>
      <c r="G29" s="52">
        <f>G24+G28</f>
        <v>1</v>
      </c>
      <c r="H29" s="35">
        <f t="shared" ref="H29" si="9">(F29-D29)/D29</f>
        <v>0.1026262440964013</v>
      </c>
      <c r="I29" s="36">
        <f t="shared" ref="I29" si="10">(G29-E29)/E29</f>
        <v>-2.2204460492503126E-16</v>
      </c>
      <c r="K29" s="61"/>
      <c r="L29" s="61"/>
      <c r="M29" s="65"/>
      <c r="N29" s="66"/>
      <c r="O29" s="65"/>
    </row>
    <row r="30" spans="2:20" x14ac:dyDescent="0.25">
      <c r="B30" s="10"/>
      <c r="C30" s="11"/>
      <c r="D30" s="6"/>
      <c r="E30" s="12"/>
      <c r="F30" s="6"/>
      <c r="G30" s="12"/>
      <c r="H30" s="13"/>
    </row>
    <row r="31" spans="2:20" x14ac:dyDescent="0.25">
      <c r="B31" s="50" t="s">
        <v>37</v>
      </c>
      <c r="C31" s="42"/>
      <c r="D31" s="6"/>
      <c r="E31" s="12"/>
      <c r="F31" s="43"/>
      <c r="G31" s="12"/>
      <c r="H31" s="13"/>
    </row>
    <row r="32" spans="2:20" x14ac:dyDescent="0.25">
      <c r="D32" s="58"/>
      <c r="F32" s="43"/>
    </row>
    <row r="33" spans="2:12" x14ac:dyDescent="0.25">
      <c r="B33" s="46" t="s">
        <v>38</v>
      </c>
      <c r="D33" s="58"/>
      <c r="E33" s="59"/>
      <c r="F33" s="44"/>
    </row>
    <row r="34" spans="2:12" x14ac:dyDescent="0.25">
      <c r="B34" s="46"/>
      <c r="C34" s="49"/>
      <c r="D34" s="58"/>
      <c r="E34" s="59"/>
      <c r="F34" s="45"/>
    </row>
    <row r="35" spans="2:12" ht="16.5" x14ac:dyDescent="0.3">
      <c r="B35" s="68"/>
      <c r="C35" s="64"/>
      <c r="D35" s="80"/>
      <c r="E35" s="64"/>
      <c r="F35" s="82"/>
      <c r="G35" s="63"/>
      <c r="H35" s="63"/>
      <c r="I35" s="63"/>
      <c r="J35" s="63"/>
      <c r="K35" s="63"/>
      <c r="L35" s="63"/>
    </row>
    <row r="36" spans="2:12" ht="16.5" x14ac:dyDescent="0.3">
      <c r="B36" s="63"/>
      <c r="C36" s="69"/>
      <c r="D36" s="61"/>
      <c r="E36" s="61"/>
      <c r="F36" s="82"/>
      <c r="G36" s="63"/>
      <c r="H36" s="67"/>
      <c r="I36" s="67"/>
      <c r="J36" s="71"/>
      <c r="K36" s="63"/>
      <c r="L36" s="63"/>
    </row>
    <row r="37" spans="2:12" ht="16.5" x14ac:dyDescent="0.3">
      <c r="B37" s="63"/>
      <c r="C37" s="72"/>
      <c r="D37" s="61"/>
      <c r="E37" s="61"/>
      <c r="F37" s="82"/>
      <c r="G37" s="63"/>
      <c r="H37" s="67"/>
      <c r="I37" s="67"/>
      <c r="J37" s="71"/>
      <c r="K37" s="62"/>
      <c r="L37" s="63"/>
    </row>
    <row r="38" spans="2:12" ht="16.5" x14ac:dyDescent="0.3">
      <c r="B38" s="63"/>
      <c r="C38" s="72"/>
      <c r="D38" s="61"/>
      <c r="E38" s="61"/>
      <c r="F38" s="82"/>
      <c r="G38" s="63"/>
      <c r="H38" s="67"/>
      <c r="I38" s="67"/>
      <c r="J38" s="71"/>
      <c r="K38" s="63"/>
      <c r="L38" s="63"/>
    </row>
    <row r="39" spans="2:12" ht="16.5" x14ac:dyDescent="0.3">
      <c r="B39" s="63"/>
      <c r="C39" s="72"/>
      <c r="D39" s="61"/>
      <c r="E39" s="61"/>
      <c r="F39" s="82"/>
      <c r="G39" s="63"/>
      <c r="H39" s="67"/>
      <c r="I39" s="67"/>
      <c r="J39" s="71"/>
      <c r="K39" s="63"/>
      <c r="L39" s="63"/>
    </row>
    <row r="40" spans="2:12" ht="16.5" x14ac:dyDescent="0.3">
      <c r="B40" s="63"/>
      <c r="C40" s="72"/>
      <c r="D40" s="61"/>
      <c r="E40" s="61"/>
      <c r="F40" s="82"/>
      <c r="G40" s="63"/>
      <c r="H40" s="70"/>
      <c r="I40" s="70"/>
      <c r="J40" s="62"/>
      <c r="K40" s="63"/>
      <c r="L40" s="63"/>
    </row>
    <row r="41" spans="2:12" ht="16.5" x14ac:dyDescent="0.3">
      <c r="B41" s="63"/>
      <c r="C41" s="72"/>
      <c r="D41" s="61"/>
      <c r="E41" s="61"/>
      <c r="F41" s="82"/>
      <c r="G41" s="63"/>
      <c r="H41" s="63"/>
      <c r="I41" s="63"/>
      <c r="J41" s="63"/>
      <c r="K41" s="63"/>
      <c r="L41" s="63"/>
    </row>
    <row r="42" spans="2:12" ht="16.5" x14ac:dyDescent="0.3">
      <c r="B42" s="63"/>
      <c r="C42" s="72"/>
      <c r="D42" s="61"/>
      <c r="E42" s="61"/>
      <c r="F42" s="82"/>
      <c r="G42" s="63"/>
      <c r="H42" s="63"/>
      <c r="I42" s="63"/>
      <c r="J42" s="63"/>
      <c r="K42" s="63"/>
      <c r="L42" s="63"/>
    </row>
    <row r="43" spans="2:12" ht="16.5" x14ac:dyDescent="0.3">
      <c r="B43" s="63"/>
      <c r="C43" s="72"/>
      <c r="D43" s="61"/>
      <c r="E43" s="61"/>
      <c r="F43" s="82"/>
      <c r="G43" s="63"/>
      <c r="H43" s="63"/>
      <c r="I43" s="63"/>
      <c r="J43" s="63"/>
      <c r="K43" s="63"/>
      <c r="L43" s="63"/>
    </row>
    <row r="44" spans="2:12" ht="16.5" x14ac:dyDescent="0.3">
      <c r="B44" s="63"/>
      <c r="C44" s="72"/>
      <c r="D44" s="61"/>
      <c r="E44" s="61"/>
      <c r="F44" s="82"/>
      <c r="G44" s="63"/>
      <c r="H44" s="63"/>
      <c r="I44" s="63"/>
      <c r="J44" s="63"/>
      <c r="K44" s="63"/>
      <c r="L44" s="63"/>
    </row>
    <row r="45" spans="2:12" ht="16.5" x14ac:dyDescent="0.3">
      <c r="B45" s="63"/>
      <c r="C45" s="72"/>
      <c r="D45" s="61"/>
      <c r="E45" s="61"/>
      <c r="F45" s="82"/>
      <c r="G45" s="63"/>
      <c r="H45" s="63"/>
      <c r="I45" s="63"/>
      <c r="J45" s="63"/>
      <c r="K45" s="63"/>
      <c r="L45" s="63"/>
    </row>
    <row r="46" spans="2:12" ht="16.5" x14ac:dyDescent="0.3">
      <c r="B46" s="63"/>
      <c r="C46" s="72"/>
      <c r="D46" s="61"/>
      <c r="E46" s="61"/>
      <c r="F46" s="82"/>
      <c r="G46" s="63"/>
      <c r="H46" s="63"/>
      <c r="I46" s="63"/>
      <c r="J46" s="63"/>
      <c r="K46" s="63"/>
      <c r="L46" s="63"/>
    </row>
    <row r="47" spans="2:12" ht="16.5" x14ac:dyDescent="0.3">
      <c r="B47" s="63"/>
      <c r="C47" s="72"/>
      <c r="D47" s="61"/>
      <c r="E47" s="61"/>
      <c r="F47" s="82"/>
      <c r="G47" s="63"/>
      <c r="H47" s="63"/>
      <c r="I47" s="63"/>
      <c r="J47" s="63"/>
      <c r="K47" s="63"/>
      <c r="L47" s="63"/>
    </row>
    <row r="48" spans="2:12" ht="16.5" x14ac:dyDescent="0.3">
      <c r="B48" s="63"/>
      <c r="C48" s="72"/>
      <c r="D48" s="61"/>
      <c r="E48" s="61"/>
      <c r="F48" s="82"/>
      <c r="G48" s="63"/>
      <c r="H48" s="63"/>
      <c r="I48" s="63"/>
      <c r="J48" s="63"/>
      <c r="K48" s="63"/>
      <c r="L48" s="63"/>
    </row>
    <row r="49" spans="2:12" ht="16.5" x14ac:dyDescent="0.3">
      <c r="B49" s="63"/>
      <c r="C49" s="72"/>
      <c r="D49" s="61"/>
      <c r="E49" s="61"/>
      <c r="F49" s="82"/>
      <c r="G49" s="63"/>
      <c r="H49" s="63"/>
      <c r="I49" s="63"/>
      <c r="J49" s="63"/>
      <c r="K49" s="63"/>
      <c r="L49" s="63"/>
    </row>
    <row r="50" spans="2:12" ht="16.5" x14ac:dyDescent="0.3">
      <c r="B50" s="63"/>
      <c r="C50" s="72"/>
      <c r="D50" s="61"/>
      <c r="E50" s="61"/>
      <c r="F50" s="82"/>
      <c r="G50" s="63"/>
      <c r="H50" s="63"/>
      <c r="I50" s="63"/>
      <c r="J50" s="63"/>
      <c r="K50" s="63"/>
      <c r="L50" s="63"/>
    </row>
    <row r="51" spans="2:12" ht="16.5" x14ac:dyDescent="0.3">
      <c r="B51" s="63"/>
      <c r="C51" s="72"/>
      <c r="D51" s="61"/>
      <c r="E51" s="61"/>
      <c r="F51" s="82"/>
      <c r="G51" s="63"/>
      <c r="H51" s="63"/>
      <c r="I51" s="63"/>
      <c r="J51" s="63"/>
      <c r="K51" s="63"/>
      <c r="L51" s="63"/>
    </row>
    <row r="52" spans="2:12" ht="16.5" x14ac:dyDescent="0.3">
      <c r="B52" s="63"/>
      <c r="C52" s="72"/>
      <c r="D52" s="61"/>
      <c r="E52" s="61"/>
      <c r="F52" s="82"/>
      <c r="G52" s="63"/>
      <c r="H52" s="63"/>
      <c r="I52" s="63"/>
      <c r="J52" s="63"/>
      <c r="K52" s="63"/>
      <c r="L52" s="63"/>
    </row>
    <row r="53" spans="2:12" ht="16.5" x14ac:dyDescent="0.3">
      <c r="B53" s="63"/>
      <c r="C53" s="72"/>
      <c r="D53" s="61"/>
      <c r="E53" s="61"/>
      <c r="F53" s="70"/>
      <c r="G53" s="63"/>
      <c r="H53" s="63"/>
      <c r="I53" s="63"/>
      <c r="J53" s="63"/>
      <c r="K53" s="63"/>
      <c r="L53" s="63"/>
    </row>
    <row r="54" spans="2:12" x14ac:dyDescent="0.25">
      <c r="B54" s="63"/>
      <c r="C54" s="63"/>
      <c r="D54" s="63"/>
      <c r="E54" s="63"/>
      <c r="F54" s="73"/>
      <c r="G54" s="63"/>
      <c r="H54" s="63"/>
      <c r="I54" s="63"/>
      <c r="J54" s="63"/>
      <c r="K54" s="63"/>
      <c r="L54" s="63"/>
    </row>
    <row r="55" spans="2:12" x14ac:dyDescent="0.25">
      <c r="B55" s="63"/>
      <c r="C55" s="81"/>
      <c r="D55" s="63"/>
      <c r="E55" s="63"/>
      <c r="F55" s="83"/>
      <c r="G55" s="63"/>
      <c r="H55" s="63"/>
      <c r="I55" s="63"/>
      <c r="J55" s="63"/>
      <c r="K55" s="63"/>
      <c r="L55" s="63"/>
    </row>
    <row r="56" spans="2:12" x14ac:dyDescent="0.25">
      <c r="B56" s="63"/>
      <c r="C56" s="81"/>
      <c r="D56" s="63"/>
      <c r="E56" s="63"/>
      <c r="F56" s="83"/>
      <c r="G56" s="83"/>
      <c r="H56" s="63"/>
      <c r="I56" s="63"/>
      <c r="J56" s="63"/>
      <c r="K56" s="63"/>
      <c r="L56" s="63"/>
    </row>
    <row r="57" spans="2:12" x14ac:dyDescent="0.25">
      <c r="B57" s="63"/>
      <c r="C57" s="81"/>
      <c r="D57" s="63"/>
      <c r="E57" s="63"/>
      <c r="F57" s="83"/>
      <c r="G57" s="63"/>
      <c r="H57" s="63"/>
      <c r="I57" s="63"/>
      <c r="J57" s="63"/>
      <c r="K57" s="63"/>
      <c r="L57" s="63"/>
    </row>
    <row r="58" spans="2:12" x14ac:dyDescent="0.25">
      <c r="B58" s="63"/>
      <c r="C58" s="81"/>
      <c r="D58" s="63"/>
      <c r="E58" s="63"/>
      <c r="F58" s="83"/>
      <c r="G58" s="63"/>
      <c r="H58" s="63"/>
      <c r="I58" s="63"/>
      <c r="J58" s="63"/>
      <c r="K58" s="63"/>
      <c r="L58" s="63"/>
    </row>
    <row r="59" spans="2:12" x14ac:dyDescent="0.25">
      <c r="B59" s="63"/>
      <c r="C59" s="74"/>
      <c r="D59" s="63"/>
      <c r="E59" s="63"/>
      <c r="F59" s="63"/>
      <c r="G59" s="63"/>
      <c r="H59" s="63"/>
      <c r="I59" s="63"/>
      <c r="J59" s="63"/>
      <c r="K59" s="63"/>
      <c r="L59" s="63"/>
    </row>
    <row r="60" spans="2:12" x14ac:dyDescent="0.25">
      <c r="B60" s="63"/>
      <c r="C60" s="74"/>
      <c r="D60" s="63"/>
      <c r="E60" s="63"/>
      <c r="F60" s="63"/>
      <c r="G60" s="63"/>
      <c r="H60" s="63"/>
      <c r="I60" s="63"/>
      <c r="J60" s="63"/>
      <c r="K60" s="63"/>
      <c r="L60" s="63"/>
    </row>
    <row r="61" spans="2:12" x14ac:dyDescent="0.25">
      <c r="B61" s="63"/>
      <c r="C61" s="74"/>
      <c r="D61" s="63"/>
      <c r="E61" s="63"/>
      <c r="F61" s="63"/>
      <c r="G61" s="63"/>
      <c r="H61" s="63"/>
      <c r="I61" s="63"/>
      <c r="J61" s="63"/>
      <c r="K61" s="63"/>
      <c r="L61" s="63"/>
    </row>
    <row r="62" spans="2:12" x14ac:dyDescent="0.25"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8" type="noConversion"/>
  <dataValidations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K6:M23 O6:Q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31.01.2017.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7" t="s">
        <v>42</v>
      </c>
      <c r="C2" s="108"/>
      <c r="D2" s="108"/>
      <c r="E2" s="108"/>
      <c r="F2" s="108"/>
      <c r="G2" s="108"/>
      <c r="H2" s="108"/>
      <c r="I2" s="109"/>
    </row>
    <row r="3" spans="2:9" ht="16.5" thickBot="1" x14ac:dyDescent="0.3">
      <c r="B3" s="2"/>
      <c r="C3" s="3"/>
    </row>
    <row r="4" spans="2:9" ht="15.75" customHeight="1" x14ac:dyDescent="0.25">
      <c r="B4" s="116"/>
      <c r="C4" s="110" t="s">
        <v>2</v>
      </c>
      <c r="D4" s="121" t="s">
        <v>30</v>
      </c>
      <c r="E4" s="110" t="s">
        <v>3</v>
      </c>
      <c r="F4" s="121" t="s">
        <v>29</v>
      </c>
      <c r="G4" s="110" t="s">
        <v>3</v>
      </c>
      <c r="H4" s="112" t="s">
        <v>39</v>
      </c>
      <c r="I4" s="114" t="s">
        <v>36</v>
      </c>
    </row>
    <row r="5" spans="2:9" x14ac:dyDescent="0.25">
      <c r="B5" s="117"/>
      <c r="C5" s="118"/>
      <c r="D5" s="122"/>
      <c r="E5" s="111" t="s">
        <v>0</v>
      </c>
      <c r="F5" s="122"/>
      <c r="G5" s="111" t="s">
        <v>0</v>
      </c>
      <c r="H5" s="113"/>
      <c r="I5" s="115"/>
    </row>
    <row r="6" spans="2:9" x14ac:dyDescent="0.25">
      <c r="B6" s="96" t="s">
        <v>10</v>
      </c>
      <c r="C6" s="105" t="s">
        <v>43</v>
      </c>
      <c r="D6" s="95">
        <v>243518.33</v>
      </c>
      <c r="E6" s="56">
        <f t="shared" ref="E6:E23" si="0">D6/$D$28</f>
        <v>7.6543160073974034E-2</v>
      </c>
      <c r="F6" s="95">
        <v>311628.61</v>
      </c>
      <c r="G6" s="19">
        <f t="shared" ref="G6:G26" si="1">F6/$F$28</f>
        <v>8.2864971404118234E-2</v>
      </c>
      <c r="H6" s="20">
        <f>(F6-D6)/D6</f>
        <v>0.27969262108523824</v>
      </c>
      <c r="I6" s="21">
        <f>(G6-E6)/E6</f>
        <v>8.2591459825209421E-2</v>
      </c>
    </row>
    <row r="7" spans="2:9" x14ac:dyDescent="0.25">
      <c r="B7" s="96" t="s">
        <v>11</v>
      </c>
      <c r="C7" s="22" t="s">
        <v>4</v>
      </c>
      <c r="D7" s="95">
        <v>16814.72</v>
      </c>
      <c r="E7" s="56">
        <f t="shared" si="0"/>
        <v>5.2852358364935108E-3</v>
      </c>
      <c r="F7" s="95">
        <v>43774.09</v>
      </c>
      <c r="G7" s="19">
        <f t="shared" si="1"/>
        <v>1.1639941262425482E-2</v>
      </c>
      <c r="H7" s="20">
        <f t="shared" ref="H7:H15" si="2">(F7-D7)/D7</f>
        <v>1.6033195914056251</v>
      </c>
      <c r="I7" s="21">
        <f t="shared" ref="I7:I15" si="3">(G7-E7)/E7</f>
        <v>1.2023504007245964</v>
      </c>
    </row>
    <row r="8" spans="2:9" x14ac:dyDescent="0.25">
      <c r="B8" s="96" t="s">
        <v>12</v>
      </c>
      <c r="C8" s="106" t="s">
        <v>44</v>
      </c>
      <c r="D8" s="95">
        <v>396107.16000000003</v>
      </c>
      <c r="E8" s="56">
        <f t="shared" si="0"/>
        <v>0.12450518100352959</v>
      </c>
      <c r="F8" s="95">
        <v>629695.84</v>
      </c>
      <c r="G8" s="19">
        <f t="shared" si="1"/>
        <v>0.1674420322796813</v>
      </c>
      <c r="H8" s="20">
        <f t="shared" si="2"/>
        <v>0.58971082471723035</v>
      </c>
      <c r="I8" s="21">
        <f t="shared" si="3"/>
        <v>0.34485995626908489</v>
      </c>
    </row>
    <row r="9" spans="2:9" x14ac:dyDescent="0.25">
      <c r="B9" s="96" t="s">
        <v>13</v>
      </c>
      <c r="C9" s="106" t="s">
        <v>45</v>
      </c>
      <c r="D9" s="95">
        <v>0</v>
      </c>
      <c r="E9" s="56">
        <f t="shared" si="0"/>
        <v>0</v>
      </c>
      <c r="F9" s="95">
        <v>0</v>
      </c>
      <c r="G9" s="19">
        <f t="shared" si="1"/>
        <v>0</v>
      </c>
      <c r="H9" s="23" t="s">
        <v>1</v>
      </c>
      <c r="I9" s="24" t="s">
        <v>1</v>
      </c>
    </row>
    <row r="10" spans="2:9" x14ac:dyDescent="0.25">
      <c r="B10" s="96" t="s">
        <v>14</v>
      </c>
      <c r="C10" s="106" t="s">
        <v>46</v>
      </c>
      <c r="D10" s="95">
        <v>0</v>
      </c>
      <c r="E10" s="56">
        <f t="shared" si="0"/>
        <v>0</v>
      </c>
      <c r="F10" s="95">
        <v>0</v>
      </c>
      <c r="G10" s="19">
        <f t="shared" si="1"/>
        <v>0</v>
      </c>
      <c r="H10" s="23" t="s">
        <v>1</v>
      </c>
      <c r="I10" s="24" t="s">
        <v>1</v>
      </c>
    </row>
    <row r="11" spans="2:9" x14ac:dyDescent="0.25">
      <c r="B11" s="96" t="s">
        <v>15</v>
      </c>
      <c r="C11" s="106" t="s">
        <v>47</v>
      </c>
      <c r="D11" s="95">
        <v>0</v>
      </c>
      <c r="E11" s="56">
        <f t="shared" si="0"/>
        <v>0</v>
      </c>
      <c r="F11" s="95">
        <v>0</v>
      </c>
      <c r="G11" s="19">
        <f t="shared" si="1"/>
        <v>0</v>
      </c>
      <c r="H11" s="23" t="s">
        <v>1</v>
      </c>
      <c r="I11" s="24" t="s">
        <v>1</v>
      </c>
    </row>
    <row r="12" spans="2:9" x14ac:dyDescent="0.25">
      <c r="B12" s="96" t="s">
        <v>16</v>
      </c>
      <c r="C12" s="106" t="s">
        <v>31</v>
      </c>
      <c r="D12" s="95">
        <v>0</v>
      </c>
      <c r="E12" s="56">
        <f t="shared" si="0"/>
        <v>0</v>
      </c>
      <c r="F12" s="95">
        <v>1758.14</v>
      </c>
      <c r="G12" s="19">
        <f t="shared" si="1"/>
        <v>4.6750592259303935E-4</v>
      </c>
      <c r="H12" s="23" t="s">
        <v>1</v>
      </c>
      <c r="I12" s="24" t="s">
        <v>1</v>
      </c>
    </row>
    <row r="13" spans="2:9" x14ac:dyDescent="0.25">
      <c r="B13" s="96" t="s">
        <v>17</v>
      </c>
      <c r="C13" s="106" t="s">
        <v>28</v>
      </c>
      <c r="D13" s="95">
        <v>175738.63</v>
      </c>
      <c r="E13" s="56">
        <f t="shared" si="0"/>
        <v>5.5238511562028601E-2</v>
      </c>
      <c r="F13" s="95">
        <v>25439.13</v>
      </c>
      <c r="G13" s="19">
        <f t="shared" si="1"/>
        <v>6.7645033618564309E-3</v>
      </c>
      <c r="H13" s="20">
        <f t="shared" si="2"/>
        <v>-0.85524451852162497</v>
      </c>
      <c r="I13" s="21">
        <f t="shared" si="3"/>
        <v>-0.87754008624471325</v>
      </c>
    </row>
    <row r="14" spans="2:9" x14ac:dyDescent="0.25">
      <c r="B14" s="96" t="s">
        <v>18</v>
      </c>
      <c r="C14" s="106" t="s">
        <v>48</v>
      </c>
      <c r="D14" s="95">
        <v>49307.96</v>
      </c>
      <c r="E14" s="56">
        <f t="shared" si="0"/>
        <v>1.5498574892498273E-2</v>
      </c>
      <c r="F14" s="95">
        <v>88926.43</v>
      </c>
      <c r="G14" s="19">
        <f t="shared" si="1"/>
        <v>2.3646372131943604E-2</v>
      </c>
      <c r="H14" s="20">
        <f t="shared" si="2"/>
        <v>0.80349034922556106</v>
      </c>
      <c r="I14" s="21">
        <f t="shared" si="3"/>
        <v>0.52571267332386051</v>
      </c>
    </row>
    <row r="15" spans="2:9" x14ac:dyDescent="0.25">
      <c r="B15" s="96" t="s">
        <v>19</v>
      </c>
      <c r="C15" s="106" t="s">
        <v>49</v>
      </c>
      <c r="D15" s="95">
        <v>1789025.9200000002</v>
      </c>
      <c r="E15" s="56">
        <f t="shared" si="0"/>
        <v>0.56233014316026508</v>
      </c>
      <c r="F15" s="95">
        <v>1980518.0400000003</v>
      </c>
      <c r="G15" s="19">
        <f t="shared" si="1"/>
        <v>0.52663832999781479</v>
      </c>
      <c r="H15" s="20">
        <f t="shared" si="2"/>
        <v>0.10703708529835057</v>
      </c>
      <c r="I15" s="21">
        <f t="shared" si="3"/>
        <v>-6.3471278565762498E-2</v>
      </c>
    </row>
    <row r="16" spans="2:9" x14ac:dyDescent="0.25">
      <c r="B16" s="96" t="s">
        <v>20</v>
      </c>
      <c r="C16" s="106" t="s">
        <v>50</v>
      </c>
      <c r="D16" s="95">
        <v>0</v>
      </c>
      <c r="E16" s="56">
        <f t="shared" si="0"/>
        <v>0</v>
      </c>
      <c r="F16" s="95">
        <v>0</v>
      </c>
      <c r="G16" s="19">
        <f t="shared" si="1"/>
        <v>0</v>
      </c>
      <c r="H16" s="23" t="s">
        <v>1</v>
      </c>
      <c r="I16" s="24" t="s">
        <v>1</v>
      </c>
    </row>
    <row r="17" spans="2:9" x14ac:dyDescent="0.25">
      <c r="B17" s="96" t="s">
        <v>21</v>
      </c>
      <c r="C17" s="106" t="s">
        <v>51</v>
      </c>
      <c r="D17" s="95">
        <v>0</v>
      </c>
      <c r="E17" s="56">
        <f t="shared" si="0"/>
        <v>0</v>
      </c>
      <c r="F17" s="95">
        <v>0</v>
      </c>
      <c r="G17" s="19">
        <f t="shared" si="1"/>
        <v>0</v>
      </c>
      <c r="H17" s="23" t="s">
        <v>1</v>
      </c>
      <c r="I17" s="24" t="s">
        <v>1</v>
      </c>
    </row>
    <row r="18" spans="2:9" x14ac:dyDescent="0.25">
      <c r="B18" s="96" t="s">
        <v>22</v>
      </c>
      <c r="C18" s="106" t="s">
        <v>52</v>
      </c>
      <c r="D18" s="95">
        <v>6317.08</v>
      </c>
      <c r="E18" s="56">
        <f t="shared" si="0"/>
        <v>1.9855970006040198E-3</v>
      </c>
      <c r="F18" s="95">
        <v>9037.4699999999993</v>
      </c>
      <c r="G18" s="19">
        <f t="shared" si="1"/>
        <v>2.403148071403253E-3</v>
      </c>
      <c r="H18" s="20">
        <f t="shared" ref="H18" si="4">(F18-D18)/D18</f>
        <v>0.43064042247367446</v>
      </c>
      <c r="I18" s="21">
        <f t="shared" ref="I18" si="5">(G18-E18)/E18</f>
        <v>0.2102899383269686</v>
      </c>
    </row>
    <row r="19" spans="2:9" x14ac:dyDescent="0.25">
      <c r="B19" s="96" t="s">
        <v>23</v>
      </c>
      <c r="C19" s="106" t="s">
        <v>5</v>
      </c>
      <c r="D19" s="95">
        <v>0</v>
      </c>
      <c r="E19" s="56">
        <f t="shared" si="0"/>
        <v>0</v>
      </c>
      <c r="F19" s="95">
        <v>0</v>
      </c>
      <c r="G19" s="19">
        <f t="shared" si="1"/>
        <v>0</v>
      </c>
      <c r="H19" s="23" t="s">
        <v>1</v>
      </c>
      <c r="I19" s="24" t="s">
        <v>1</v>
      </c>
    </row>
    <row r="20" spans="2:9" x14ac:dyDescent="0.25">
      <c r="B20" s="96" t="s">
        <v>24</v>
      </c>
      <c r="C20" s="106" t="s">
        <v>53</v>
      </c>
      <c r="D20" s="95">
        <v>0</v>
      </c>
      <c r="E20" s="56">
        <f t="shared" si="0"/>
        <v>0</v>
      </c>
      <c r="F20" s="95">
        <v>0</v>
      </c>
      <c r="G20" s="19">
        <f t="shared" si="1"/>
        <v>0</v>
      </c>
      <c r="H20" s="23" t="s">
        <v>1</v>
      </c>
      <c r="I20" s="24" t="s">
        <v>1</v>
      </c>
    </row>
    <row r="21" spans="2:9" x14ac:dyDescent="0.25">
      <c r="B21" s="96" t="s">
        <v>25</v>
      </c>
      <c r="C21" s="106" t="s">
        <v>32</v>
      </c>
      <c r="D21" s="95">
        <v>0</v>
      </c>
      <c r="E21" s="56">
        <f t="shared" si="0"/>
        <v>0</v>
      </c>
      <c r="F21" s="95">
        <v>1292.32</v>
      </c>
      <c r="G21" s="19">
        <f t="shared" si="1"/>
        <v>3.4364001381314148E-4</v>
      </c>
      <c r="H21" s="23" t="s">
        <v>1</v>
      </c>
      <c r="I21" s="24" t="s">
        <v>1</v>
      </c>
    </row>
    <row r="22" spans="2:9" x14ac:dyDescent="0.25">
      <c r="B22" s="96" t="s">
        <v>26</v>
      </c>
      <c r="C22" s="106" t="s">
        <v>54</v>
      </c>
      <c r="D22" s="95">
        <v>0</v>
      </c>
      <c r="E22" s="56">
        <f t="shared" si="0"/>
        <v>0</v>
      </c>
      <c r="F22" s="95">
        <v>0</v>
      </c>
      <c r="G22" s="19">
        <f t="shared" si="1"/>
        <v>0</v>
      </c>
      <c r="H22" s="23" t="s">
        <v>1</v>
      </c>
      <c r="I22" s="24" t="s">
        <v>1</v>
      </c>
    </row>
    <row r="23" spans="2:9" x14ac:dyDescent="0.25">
      <c r="B23" s="96" t="s">
        <v>27</v>
      </c>
      <c r="C23" s="106" t="s">
        <v>55</v>
      </c>
      <c r="D23" s="95">
        <v>0</v>
      </c>
      <c r="E23" s="56">
        <f t="shared" si="0"/>
        <v>0</v>
      </c>
      <c r="F23" s="95">
        <v>0</v>
      </c>
      <c r="G23" s="19">
        <f t="shared" si="1"/>
        <v>0</v>
      </c>
      <c r="H23" s="23" t="s">
        <v>1</v>
      </c>
      <c r="I23" s="24" t="s">
        <v>1</v>
      </c>
    </row>
    <row r="24" spans="2:9" s="3" customFormat="1" x14ac:dyDescent="0.25">
      <c r="B24" s="97"/>
      <c r="C24" s="26" t="s">
        <v>33</v>
      </c>
      <c r="D24" s="103">
        <f>SUM(D6:D23)</f>
        <v>2676829.8000000003</v>
      </c>
      <c r="E24" s="57">
        <f>SUM(E6:E23)</f>
        <v>0.84138640352939298</v>
      </c>
      <c r="F24" s="103">
        <f>SUM(F6:F23)</f>
        <v>3092070.0700000003</v>
      </c>
      <c r="G24" s="27">
        <f>SUM(G6:G23)</f>
        <v>0.82221044444564928</v>
      </c>
      <c r="H24" s="31">
        <f t="shared" ref="H24:H28" si="6">(F24-D24)/D24</f>
        <v>0.15512389693210976</v>
      </c>
      <c r="I24" s="32">
        <f t="shared" ref="I24:I28" si="7">(G24-E24)/E24</f>
        <v>-2.2790906773993057E-2</v>
      </c>
    </row>
    <row r="25" spans="2:9" ht="15.75" customHeight="1" x14ac:dyDescent="0.25">
      <c r="B25" s="96">
        <v>19</v>
      </c>
      <c r="C25" s="22" t="s">
        <v>6</v>
      </c>
      <c r="D25" s="95">
        <v>376660.42</v>
      </c>
      <c r="E25" s="56">
        <f>D25/$D$28</f>
        <v>0.11839264346790769</v>
      </c>
      <c r="F25" s="95">
        <v>626513.6</v>
      </c>
      <c r="G25" s="19">
        <f t="shared" si="1"/>
        <v>0.16659584480478598</v>
      </c>
      <c r="H25" s="20">
        <f>(F25-D25)/D25</f>
        <v>0.6633380273934808</v>
      </c>
      <c r="I25" s="21">
        <f t="shared" si="7"/>
        <v>0.40714693012108116</v>
      </c>
    </row>
    <row r="26" spans="2:9" x14ac:dyDescent="0.25">
      <c r="B26" s="18"/>
      <c r="C26" s="22" t="s">
        <v>56</v>
      </c>
      <c r="D26" s="95">
        <v>127961</v>
      </c>
      <c r="E26" s="56">
        <f>D26/$D$28</f>
        <v>4.0220953002699185E-2</v>
      </c>
      <c r="F26" s="95">
        <v>42095.96</v>
      </c>
      <c r="G26" s="19">
        <f t="shared" si="1"/>
        <v>1.1193710749564699E-2</v>
      </c>
      <c r="H26" s="20">
        <f>(F26-D26)/D26</f>
        <v>-0.67102507795343902</v>
      </c>
      <c r="I26" s="21">
        <f t="shared" si="7"/>
        <v>-0.72169454192660476</v>
      </c>
    </row>
    <row r="27" spans="2:9" s="3" customFormat="1" x14ac:dyDescent="0.25">
      <c r="B27" s="25"/>
      <c r="C27" s="26" t="s">
        <v>7</v>
      </c>
      <c r="D27" s="90">
        <f>D25+D26</f>
        <v>504621.42</v>
      </c>
      <c r="E27" s="57">
        <f>E25+E26</f>
        <v>0.15861359647060688</v>
      </c>
      <c r="F27" s="90">
        <f>F25+F26</f>
        <v>668609.55999999994</v>
      </c>
      <c r="G27" s="27">
        <f>G25+G26</f>
        <v>0.17778955555435069</v>
      </c>
      <c r="H27" s="31">
        <f t="shared" si="6"/>
        <v>0.32497261015990953</v>
      </c>
      <c r="I27" s="32">
        <f t="shared" si="7"/>
        <v>0.12089732223742471</v>
      </c>
    </row>
    <row r="28" spans="2:9" s="3" customFormat="1" ht="16.5" thickBot="1" x14ac:dyDescent="0.3">
      <c r="B28" s="37"/>
      <c r="C28" s="34" t="s">
        <v>8</v>
      </c>
      <c r="D28" s="84">
        <f>D24+D27</f>
        <v>3181451.22</v>
      </c>
      <c r="E28" s="104">
        <f>E24+E27</f>
        <v>0.99999999999999989</v>
      </c>
      <c r="F28" s="84">
        <f>SUM(F24:F26)</f>
        <v>3760679.6300000004</v>
      </c>
      <c r="G28" s="51">
        <f>G24+G27</f>
        <v>1</v>
      </c>
      <c r="H28" s="35">
        <f t="shared" si="6"/>
        <v>0.18206421219307586</v>
      </c>
      <c r="I28" s="36">
        <f t="shared" si="7"/>
        <v>1.1102230246251565E-16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50" t="s">
        <v>37</v>
      </c>
      <c r="C30" s="42"/>
      <c r="D30" s="6"/>
      <c r="E30" s="16"/>
      <c r="F30" s="41"/>
      <c r="G30" s="16"/>
      <c r="H30" s="41"/>
    </row>
    <row r="31" spans="2:9" x14ac:dyDescent="0.25">
      <c r="D31" s="60"/>
      <c r="G31" s="4"/>
      <c r="H31" s="41"/>
    </row>
    <row r="32" spans="2:9" x14ac:dyDescent="0.25">
      <c r="B32" s="50" t="s">
        <v>38</v>
      </c>
      <c r="G32" s="53"/>
      <c r="H32" s="41"/>
    </row>
    <row r="33" spans="7:8" x14ac:dyDescent="0.25">
      <c r="G33" s="54"/>
      <c r="H33" s="40"/>
    </row>
    <row r="34" spans="7:8" x14ac:dyDescent="0.25">
      <c r="G34" s="53"/>
    </row>
    <row r="35" spans="7:8" x14ac:dyDescent="0.25">
      <c r="G35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31.01.2017. godine.</oddFooter>
  </headerFooter>
  <ignoredErrors>
    <ignoredError sqref="G24 E24 F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2017-05-10T12:59:46Z</cp:lastPrinted>
  <dcterms:created xsi:type="dcterms:W3CDTF">2011-07-19T08:09:31Z</dcterms:created>
  <dcterms:modified xsi:type="dcterms:W3CDTF">2020-02-14T15:46:04Z</dcterms:modified>
</cp:coreProperties>
</file>