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60" windowWidth="15480" windowHeight="451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I27" i="2" l="1"/>
  <c r="C20" i="2" l="1"/>
  <c r="F20" i="2"/>
  <c r="I11" i="2"/>
  <c r="G10" i="2" l="1"/>
  <c r="G11" i="2"/>
  <c r="F36" i="2"/>
  <c r="G27" i="2" l="1"/>
  <c r="G33" i="2"/>
  <c r="I22" i="2"/>
  <c r="I24" i="2"/>
  <c r="I25" i="2"/>
  <c r="I26" i="2"/>
  <c r="I28" i="2"/>
  <c r="I29" i="2"/>
  <c r="I30" i="2"/>
  <c r="I31" i="2"/>
  <c r="I32" i="2"/>
  <c r="I34" i="2"/>
  <c r="I35" i="2"/>
  <c r="I23" i="2"/>
  <c r="G22" i="2"/>
  <c r="C36" i="2"/>
  <c r="D27" i="2" l="1"/>
  <c r="C37" i="2"/>
  <c r="D35" i="2"/>
  <c r="D32" i="2"/>
  <c r="D30" i="2"/>
  <c r="D28" i="2"/>
  <c r="D25" i="2"/>
  <c r="D22" i="2"/>
  <c r="D23" i="2"/>
  <c r="D34" i="2"/>
  <c r="D31" i="2"/>
  <c r="D29" i="2"/>
  <c r="D26" i="2"/>
  <c r="D24" i="2"/>
  <c r="G35" i="2"/>
  <c r="G28" i="2"/>
  <c r="G23" i="2"/>
  <c r="G34" i="2"/>
  <c r="G31" i="2"/>
  <c r="G29" i="2"/>
  <c r="G26" i="2"/>
  <c r="G24" i="2"/>
  <c r="G32" i="2"/>
  <c r="G30" i="2"/>
  <c r="G25" i="2"/>
  <c r="D7" i="2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F37" i="2" l="1"/>
  <c r="H33" i="2" l="1"/>
  <c r="H10" i="2"/>
  <c r="G8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E27" i="2"/>
  <c r="G36" i="2"/>
  <c r="I36" i="2"/>
  <c r="I20" i="2"/>
  <c r="D20" i="2" l="1"/>
  <c r="E22" i="2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E20" i="2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E37" i="2" l="1"/>
  <c r="H37" i="2"/>
</calcChain>
</file>

<file path=xl/sharedStrings.xml><?xml version="1.0" encoding="utf-8"?>
<sst xmlns="http://schemas.openxmlformats.org/spreadsheetml/2006/main" count="58" uniqueCount="48">
  <si>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</si>
  <si>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</si>
  <si>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</si>
  <si>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</si>
  <si>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</si>
  <si>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</si>
  <si>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</si>
  <si>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</si>
  <si>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</si>
  <si>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</si>
  <si>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</si>
  <si>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</si>
  <si>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</si>
  <si>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</si>
  <si>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</si>
  <si>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</si>
  <si>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</si>
  <si>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</si>
  <si>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</si>
  <si>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</si>
  <si>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</si>
  <si>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</si>
  <si>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</si>
  <si>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</si>
  <si>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</si>
  <si>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</si>
  <si>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</si>
  <si>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</si>
  <si>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</si>
  <si>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</si>
  <si>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</si>
  <si>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</si>
  <si>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 2016.*</t>
  </si>
  <si>
    <t>I 2017.**</t>
  </si>
  <si>
    <t>Central osiguranje d.d.***</t>
  </si>
  <si>
    <t>SAS - Super P osiguranje a.d.******</t>
  </si>
  <si>
    <t>Atos osiguranje a.d.****</t>
  </si>
  <si>
    <t>Euros osiguranje a.d.*****</t>
  </si>
  <si>
    <t>Wiener osiguranje a.d.</t>
  </si>
  <si>
    <t>*Podatci se odnose na razdoblje od 01.01. do 31.01.2016. godine.</t>
  </si>
  <si>
    <t>**Podatci se odnose na razdoblje od 01.01. do 31.01.2017.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</si>
  <si>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</si>
  <si>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</si>
  <si>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</si>
  <si>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Promjena u ukupnoj premiji (%)</t>
  </si>
  <si>
    <t>Osiguravajuća društva</t>
  </si>
  <si>
    <t>Bruto zaračunate premije (u KM) i odgovarajući udjeli društava za siječanj 2016. i 2017. godine</t>
  </si>
  <si>
    <t>****U toku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</si>
</sst>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6" fillId="0" borderId="0"/>
    <xf numFmtId="0" fontId="7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  <xf numFmtId="0" fontId="21" fillId="0" borderId="0"/>
  </cellStyleXfs>
  <cellXfs count="76">
    <xf numFmtId="0" fontId="0" fillId="0" borderId="0" xfId="0"/>
    <xf numFmtId="0" fontId="9" fillId="0" borderId="0" xfId="2" applyFont="1"/>
    <xf numFmtId="0" fontId="12" fillId="0" borderId="0" xfId="2" applyFont="1"/>
    <xf numFmtId="0" fontId="14" fillId="0" borderId="0" xfId="2" applyFont="1" applyBorder="1" applyAlignment="1">
      <alignment vertical="center"/>
    </xf>
    <xf numFmtId="0" fontId="9" fillId="0" borderId="0" xfId="2" applyFont="1" applyBorder="1"/>
    <xf numFmtId="0" fontId="11" fillId="0" borderId="0" xfId="2" applyFont="1"/>
    <xf numFmtId="0" fontId="11" fillId="0" borderId="0" xfId="2" applyFont="1" applyBorder="1"/>
    <xf numFmtId="0" fontId="15" fillId="0" borderId="0" xfId="2" applyFont="1" applyBorder="1" applyAlignment="1">
      <alignment horizontal="right"/>
    </xf>
    <xf numFmtId="3" fontId="14" fillId="0" borderId="0" xfId="2" applyNumberFormat="1" applyFont="1" applyBorder="1" applyAlignment="1">
      <alignment horizontal="right"/>
    </xf>
    <xf numFmtId="0" fontId="16" fillId="0" borderId="0" xfId="2" applyFont="1"/>
    <xf numFmtId="0" fontId="9" fillId="0" borderId="13" xfId="2" applyFont="1" applyBorder="1"/>
    <xf numFmtId="0" fontId="13" fillId="3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8" xfId="2" applyFont="1" applyBorder="1" applyAlignment="1">
      <alignment horizontal="justify" vertical="center" wrapText="1"/>
    </xf>
    <xf numFmtId="4" fontId="18" fillId="0" borderId="0" xfId="0" applyNumberFormat="1" applyFont="1" applyBorder="1"/>
    <xf numFmtId="0" fontId="17" fillId="0" borderId="0" xfId="0" applyFont="1"/>
    <xf numFmtId="10" fontId="19" fillId="0" borderId="0" xfId="2" applyNumberFormat="1" applyFont="1" applyBorder="1" applyAlignment="1">
      <alignment horizontal="right" vertical="center"/>
    </xf>
    <xf numFmtId="0" fontId="17" fillId="0" borderId="0" xfId="2" applyFont="1" applyAlignment="1">
      <alignment horizontal="left"/>
    </xf>
    <xf numFmtId="10" fontId="5" fillId="0" borderId="1" xfId="2" applyNumberFormat="1" applyFont="1" applyBorder="1"/>
    <xf numFmtId="10" fontId="11" fillId="0" borderId="0" xfId="2" applyNumberFormat="1" applyFont="1"/>
    <xf numFmtId="4" fontId="22" fillId="0" borderId="14" xfId="5" applyNumberFormat="1" applyFont="1" applyBorder="1" applyAlignment="1" applyProtection="1">
      <alignment horizontal="right"/>
    </xf>
    <xf numFmtId="4" fontId="9" fillId="0" borderId="0" xfId="2" applyNumberFormat="1" applyFont="1" applyBorder="1"/>
    <xf numFmtId="4" fontId="22" fillId="0" borderId="18" xfId="5" applyNumberFormat="1" applyFont="1" applyBorder="1" applyAlignment="1" applyProtection="1">
      <alignment horizontal="right"/>
    </xf>
    <xf numFmtId="4" fontId="9" fillId="0" borderId="0" xfId="2" applyNumberFormat="1" applyFont="1"/>
    <xf numFmtId="4" fontId="11" fillId="0" borderId="0" xfId="2" applyNumberFormat="1" applyFont="1"/>
    <xf numFmtId="4" fontId="23" fillId="0" borderId="16" xfId="3" applyNumberFormat="1" applyFont="1" applyBorder="1"/>
    <xf numFmtId="4" fontId="23" fillId="0" borderId="15" xfId="3" applyNumberFormat="1" applyFont="1" applyBorder="1"/>
    <xf numFmtId="4" fontId="23" fillId="0" borderId="17" xfId="3" applyNumberFormat="1" applyFont="1" applyBorder="1"/>
    <xf numFmtId="3" fontId="20" fillId="2" borderId="10" xfId="2" applyNumberFormat="1" applyFont="1" applyFill="1" applyBorder="1" applyAlignment="1">
      <alignment horizontal="right" vertical="center" wrapText="1"/>
    </xf>
    <xf numFmtId="9" fontId="20" fillId="2" borderId="10" xfId="2" applyNumberFormat="1" applyFont="1" applyFill="1" applyBorder="1" applyAlignment="1">
      <alignment horizontal="right" vertical="center" wrapText="1"/>
    </xf>
    <xf numFmtId="0" fontId="24" fillId="0" borderId="0" xfId="3" applyFont="1" applyFill="1" applyBorder="1" applyAlignment="1">
      <alignment horizontal="left"/>
    </xf>
    <xf numFmtId="4" fontId="22" fillId="0" borderId="0" xfId="5" applyNumberFormat="1" applyFont="1" applyFill="1" applyBorder="1" applyAlignment="1" applyProtection="1">
      <alignment horizontal="right"/>
    </xf>
    <xf numFmtId="4" fontId="19" fillId="0" borderId="0" xfId="2" applyNumberFormat="1" applyFont="1" applyFill="1" applyBorder="1"/>
    <xf numFmtId="3" fontId="23" fillId="0" borderId="0" xfId="3" applyNumberFormat="1" applyFont="1" applyFill="1" applyBorder="1"/>
    <xf numFmtId="4" fontId="9" fillId="0" borderId="0" xfId="2" applyNumberFormat="1" applyFont="1" applyFill="1" applyBorder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25" fillId="0" borderId="0" xfId="3" applyFont="1" applyFill="1" applyBorder="1" applyAlignment="1">
      <alignment horizontal="left"/>
    </xf>
    <xf numFmtId="10" fontId="5" fillId="0" borderId="1" xfId="2" applyNumberFormat="1" applyFont="1" applyBorder="1" applyAlignment="1">
      <alignment horizontal="right"/>
    </xf>
    <xf numFmtId="4" fontId="26" fillId="0" borderId="0" xfId="5" applyNumberFormat="1" applyFont="1" applyBorder="1" applyAlignment="1" applyProtection="1">
      <alignment horizontal="right"/>
      <protection locked="0"/>
    </xf>
    <xf numFmtId="4" fontId="22" fillId="0" borderId="0" xfId="5" applyNumberFormat="1" applyFont="1" applyBorder="1" applyAlignment="1" applyProtection="1">
      <alignment horizontal="right"/>
      <protection locked="0"/>
    </xf>
    <xf numFmtId="4" fontId="27" fillId="0" borderId="0" xfId="3" applyNumberFormat="1" applyFont="1" applyFill="1" applyBorder="1" applyAlignment="1">
      <alignment horizontal="right"/>
    </xf>
    <xf numFmtId="0" fontId="28" fillId="0" borderId="0" xfId="2" applyFont="1" applyBorder="1"/>
    <xf numFmtId="0" fontId="28" fillId="0" borderId="0" xfId="2" applyFont="1" applyFill="1" applyBorder="1"/>
    <xf numFmtId="4" fontId="28" fillId="0" borderId="0" xfId="2" applyNumberFormat="1" applyFont="1" applyFill="1" applyBorder="1"/>
    <xf numFmtId="0" fontId="9" fillId="0" borderId="0" xfId="2" applyFont="1" applyFill="1"/>
    <xf numFmtId="0" fontId="27" fillId="0" borderId="0" xfId="3" applyFont="1" applyFill="1" applyBorder="1" applyAlignment="1">
      <alignment horizontal="left"/>
    </xf>
    <xf numFmtId="4" fontId="27" fillId="0" borderId="0" xfId="5" applyNumberFormat="1" applyFont="1" applyFill="1" applyBorder="1" applyAlignment="1" applyProtection="1">
      <alignment horizontal="right"/>
    </xf>
    <xf numFmtId="4" fontId="27" fillId="0" borderId="0" xfId="3" applyNumberFormat="1" applyFont="1" applyFill="1" applyBorder="1"/>
    <xf numFmtId="0" fontId="5" fillId="0" borderId="0" xfId="2" applyFont="1" applyFill="1" applyBorder="1"/>
    <xf numFmtId="0" fontId="29" fillId="0" borderId="0" xfId="3" applyFont="1" applyFill="1" applyBorder="1" applyAlignment="1">
      <alignment horizontal="left"/>
    </xf>
    <xf numFmtId="4" fontId="30" fillId="0" borderId="0" xfId="5" applyNumberFormat="1" applyFont="1" applyFill="1" applyBorder="1" applyAlignment="1" applyProtection="1">
      <alignment horizontal="right"/>
    </xf>
    <xf numFmtId="4" fontId="5" fillId="0" borderId="0" xfId="2" applyNumberFormat="1" applyFont="1" applyFill="1" applyBorder="1"/>
    <xf numFmtId="10" fontId="28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9" fontId="28" fillId="3" borderId="1" xfId="2" applyNumberFormat="1" applyFont="1" applyFill="1" applyBorder="1" applyAlignment="1">
      <alignment horizontal="right" vertical="center"/>
    </xf>
    <xf numFmtId="10" fontId="28" fillId="3" borderId="1" xfId="2" applyNumberFormat="1" applyFont="1" applyFill="1" applyBorder="1" applyAlignment="1">
      <alignment horizontal="right" vertical="center"/>
    </xf>
    <xf numFmtId="10" fontId="28" fillId="3" borderId="9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justify" vertical="center"/>
    </xf>
    <xf numFmtId="0" fontId="20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3" fontId="33" fillId="0" borderId="0" xfId="5" applyNumberFormat="1" applyFont="1" applyFill="1" applyBorder="1" applyAlignment="1" applyProtection="1">
      <alignment horizontal="right" vertical="center"/>
    </xf>
    <xf numFmtId="0" fontId="33" fillId="0" borderId="0" xfId="3" applyFont="1" applyFill="1" applyBorder="1" applyAlignment="1">
      <alignment horizontal="left" vertical="center" indent="1"/>
    </xf>
    <xf numFmtId="3" fontId="5" fillId="0" borderId="1" xfId="2" applyNumberFormat="1" applyFont="1" applyBorder="1" applyAlignment="1">
      <alignment horizontal="right" vertical="center"/>
    </xf>
    <xf numFmtId="3" fontId="28" fillId="3" borderId="1" xfId="2" applyNumberFormat="1" applyFont="1" applyFill="1" applyBorder="1" applyAlignment="1">
      <alignment horizontal="right" vertic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20" fillId="0" borderId="8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</cellXfs>
  <cellStyles count="20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_Pokazatelji poslovanja drustava u FBiH i RS" xfId="2"/>
    <cellStyle name="Normalno 2" xfId="5"/>
    <cellStyle name="Normalno 2 2" xfId="18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4" xfId="9"/>
    <cellStyle name="Obično 4 2" xfId="19"/>
    <cellStyle name="Obično_12a Izvjestaji drustava za osiguranje" xfId="10"/>
    <cellStyle name="Percent 2" xfId="17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.14062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1.7109375" style="1" bestFit="1" customWidth="1"/>
    <col min="18" max="18" width="10.42578125" style="1" bestFit="1" customWidth="1"/>
    <col min="19" max="19" width="11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4" width="10.42578125" style="1" bestFit="1" customWidth="1"/>
    <col min="25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23" x14ac:dyDescent="0.25">
      <c r="B1" s="10"/>
    </row>
    <row r="2" spans="2:23" ht="15.75" x14ac:dyDescent="0.25">
      <c r="B2" s="65" t="s">
        <v>46</v>
      </c>
      <c r="C2" s="66"/>
      <c r="D2" s="66"/>
      <c r="E2" s="66"/>
      <c r="F2" s="66"/>
      <c r="G2" s="66"/>
      <c r="H2" s="66"/>
      <c r="I2" s="67"/>
    </row>
    <row r="3" spans="2:23" ht="15.75" thickBot="1" x14ac:dyDescent="0.3">
      <c r="B3" s="17"/>
      <c r="C3" s="2"/>
      <c r="D3" s="2"/>
      <c r="E3" s="2"/>
      <c r="F3" s="2"/>
      <c r="G3" s="2"/>
    </row>
    <row r="4" spans="2:23" x14ac:dyDescent="0.25">
      <c r="B4" s="71" t="s">
        <v>45</v>
      </c>
      <c r="C4" s="73" t="s">
        <v>32</v>
      </c>
      <c r="D4" s="73"/>
      <c r="E4" s="73"/>
      <c r="F4" s="73" t="s">
        <v>33</v>
      </c>
      <c r="G4" s="73"/>
      <c r="H4" s="73"/>
      <c r="I4" s="74" t="s">
        <v>44</v>
      </c>
      <c r="J4" s="3"/>
      <c r="K4" s="3"/>
      <c r="L4" s="4"/>
      <c r="M4" s="2"/>
    </row>
    <row r="5" spans="2:23" ht="66" customHeight="1" x14ac:dyDescent="0.25">
      <c r="B5" s="72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75"/>
      <c r="J5" s="4"/>
      <c r="K5" s="4"/>
      <c r="L5" s="4"/>
    </row>
    <row r="6" spans="2:23" x14ac:dyDescent="0.25">
      <c r="B6" s="68" t="s">
        <v>4</v>
      </c>
      <c r="C6" s="69"/>
      <c r="D6" s="69"/>
      <c r="E6" s="69"/>
      <c r="F6" s="69"/>
      <c r="G6" s="69"/>
      <c r="H6" s="69"/>
      <c r="I6" s="70"/>
      <c r="J6" s="4"/>
      <c r="K6" s="16"/>
      <c r="L6" s="16"/>
      <c r="P6" s="45"/>
      <c r="Q6" s="45"/>
      <c r="R6" s="45"/>
      <c r="S6" s="45"/>
      <c r="T6" s="45"/>
      <c r="U6" s="45"/>
      <c r="V6" s="45"/>
    </row>
    <row r="7" spans="2:23" ht="15.75" x14ac:dyDescent="0.3">
      <c r="B7" s="13" t="s">
        <v>9</v>
      </c>
      <c r="C7" s="63">
        <v>1818313.79</v>
      </c>
      <c r="D7" s="18">
        <f>C7/C$20</f>
        <v>5.5193892063523653E-2</v>
      </c>
      <c r="E7" s="18">
        <f>C7/C$37</f>
        <v>3.9692876944306642E-2</v>
      </c>
      <c r="F7" s="63">
        <v>2067103.53</v>
      </c>
      <c r="G7" s="18">
        <f>F7/F$20</f>
        <v>5.6262992801034972E-2</v>
      </c>
      <c r="H7" s="18">
        <f>F7/F$37</f>
        <v>4.0181933910506451E-2</v>
      </c>
      <c r="I7" s="53">
        <f t="shared" ref="I7:I19" si="0">(F7-C7)/C7</f>
        <v>0.13682442566747513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62"/>
      <c r="Q7" s="61"/>
      <c r="R7" s="47"/>
      <c r="S7" s="46"/>
      <c r="T7" s="41"/>
      <c r="U7" s="41"/>
      <c r="V7" s="48"/>
      <c r="W7" s="39"/>
    </row>
    <row r="8" spans="2:23" ht="15" customHeight="1" x14ac:dyDescent="0.3">
      <c r="B8" s="13" t="s">
        <v>28</v>
      </c>
      <c r="C8" s="63">
        <v>3794614.17</v>
      </c>
      <c r="D8" s="18">
        <f>C8/C$20</f>
        <v>0.11518337817902012</v>
      </c>
      <c r="E8" s="18">
        <f>C8/C$37</f>
        <v>8.2834521813164197E-2</v>
      </c>
      <c r="F8" s="63">
        <v>3523110.67</v>
      </c>
      <c r="G8" s="18">
        <f>F8/F$20</f>
        <v>9.5892995869181014E-2</v>
      </c>
      <c r="H8" s="18">
        <f>F8/F$37</f>
        <v>6.8484910429880641E-2</v>
      </c>
      <c r="I8" s="53">
        <f t="shared" si="0"/>
        <v>-7.1549698556045815E-2</v>
      </c>
      <c r="J8" s="4"/>
      <c r="K8" s="22">
        <v>30581855.820000004</v>
      </c>
      <c r="L8" s="22">
        <v>1149942.6000000001</v>
      </c>
      <c r="M8" s="21">
        <f t="shared" ref="M8:M19" si="1">SUM(K8:L8)</f>
        <v>31731798.420000006</v>
      </c>
      <c r="N8" s="26">
        <v>3771358.02</v>
      </c>
      <c r="O8" s="23">
        <f t="shared" ref="O8:O19" si="2">SUM(M8+N8)</f>
        <v>35503156.440000005</v>
      </c>
      <c r="P8" s="62"/>
      <c r="Q8" s="61"/>
      <c r="R8" s="47"/>
      <c r="S8" s="46"/>
      <c r="T8" s="41"/>
      <c r="U8" s="41"/>
      <c r="V8" s="48"/>
      <c r="W8" s="39"/>
    </row>
    <row r="9" spans="2:23" ht="15.75" x14ac:dyDescent="0.3">
      <c r="B9" s="13" t="s">
        <v>10</v>
      </c>
      <c r="C9" s="63">
        <v>860373.6</v>
      </c>
      <c r="D9" s="18">
        <f>C9/C$20</f>
        <v>2.6116156558822153E-2</v>
      </c>
      <c r="E9" s="18">
        <f>C9/C$37</f>
        <v>1.8781523639508944E-2</v>
      </c>
      <c r="F9" s="63">
        <v>711508.89</v>
      </c>
      <c r="G9" s="18">
        <f>F9/F$20</f>
        <v>1.9366044794061371E-2</v>
      </c>
      <c r="H9" s="18">
        <f>F9/F$37</f>
        <v>1.3830852098016495E-2</v>
      </c>
      <c r="I9" s="53">
        <f t="shared" si="0"/>
        <v>-0.17302333544404427</v>
      </c>
      <c r="J9" s="4"/>
      <c r="K9" s="22">
        <v>8963623.5399999991</v>
      </c>
      <c r="L9" s="22">
        <v>424894.04</v>
      </c>
      <c r="M9" s="21">
        <f t="shared" si="1"/>
        <v>9388517.5799999982</v>
      </c>
      <c r="N9" s="26">
        <v>0</v>
      </c>
      <c r="O9" s="23">
        <f t="shared" si="2"/>
        <v>9388517.5799999982</v>
      </c>
      <c r="P9" s="62"/>
      <c r="Q9" s="61"/>
      <c r="R9" s="47"/>
      <c r="S9" s="46"/>
      <c r="T9" s="41"/>
      <c r="U9" s="41"/>
      <c r="V9" s="48"/>
      <c r="W9" s="39"/>
    </row>
    <row r="10" spans="2:23" ht="15.75" x14ac:dyDescent="0.3">
      <c r="B10" s="13" t="s">
        <v>34</v>
      </c>
      <c r="C10" s="63" t="s">
        <v>31</v>
      </c>
      <c r="D10" s="38" t="s">
        <v>31</v>
      </c>
      <c r="E10" s="38" t="s">
        <v>31</v>
      </c>
      <c r="F10" s="63">
        <v>1171729.49</v>
      </c>
      <c r="G10" s="18">
        <f t="shared" ref="G10:G11" si="3">F10/F$20</f>
        <v>3.1892455749727433E-2</v>
      </c>
      <c r="H10" s="18">
        <f>F10/F$37</f>
        <v>2.2776970889392959E-2</v>
      </c>
      <c r="I10" s="53" t="s">
        <v>31</v>
      </c>
      <c r="J10" s="4"/>
      <c r="K10" s="22"/>
      <c r="L10" s="22"/>
      <c r="M10" s="21"/>
      <c r="N10" s="26"/>
      <c r="O10" s="23"/>
      <c r="P10" s="62"/>
      <c r="Q10" s="61"/>
      <c r="R10" s="47"/>
      <c r="S10" s="46"/>
      <c r="T10" s="41"/>
      <c r="U10" s="41"/>
      <c r="V10" s="48"/>
      <c r="W10" s="39"/>
    </row>
    <row r="11" spans="2:23" ht="15.75" x14ac:dyDescent="0.3">
      <c r="B11" s="13" t="s">
        <v>11</v>
      </c>
      <c r="C11" s="63">
        <v>3386670.5999999996</v>
      </c>
      <c r="D11" s="18">
        <f t="shared" ref="D11:D19" si="4">C11/C$20</f>
        <v>0.10280048063162346</v>
      </c>
      <c r="E11" s="18">
        <f t="shared" ref="E11:E20" si="5">C11/C$37</f>
        <v>7.3929318534564442E-2</v>
      </c>
      <c r="F11" s="63">
        <v>3668212.0100000002</v>
      </c>
      <c r="G11" s="18">
        <f t="shared" si="3"/>
        <v>9.9842404077022717E-2</v>
      </c>
      <c r="H11" s="18">
        <f t="shared" ref="H11:H20" si="6">F11/F$37</f>
        <v>7.1305500869395758E-2</v>
      </c>
      <c r="I11" s="53">
        <f t="shared" si="0"/>
        <v>8.3132209551174133E-2</v>
      </c>
      <c r="J11" s="4"/>
      <c r="K11" s="22">
        <v>21290323.390000004</v>
      </c>
      <c r="L11" s="22">
        <v>536518.86</v>
      </c>
      <c r="M11" s="21">
        <f t="shared" si="1"/>
        <v>21826842.250000004</v>
      </c>
      <c r="N11" s="26">
        <v>5558884.0000000009</v>
      </c>
      <c r="O11" s="23">
        <f t="shared" si="2"/>
        <v>27385726.250000004</v>
      </c>
      <c r="P11" s="62"/>
      <c r="Q11" s="61"/>
      <c r="R11" s="47"/>
      <c r="S11" s="46"/>
      <c r="T11" s="41"/>
      <c r="U11" s="41"/>
      <c r="V11" s="48"/>
      <c r="W11" s="39"/>
    </row>
    <row r="12" spans="2:23" ht="15.75" x14ac:dyDescent="0.3">
      <c r="B12" s="13" t="s">
        <v>12</v>
      </c>
      <c r="C12" s="63">
        <v>4064188.7099999995</v>
      </c>
      <c r="D12" s="18">
        <f t="shared" si="4"/>
        <v>0.12336616167088046</v>
      </c>
      <c r="E12" s="18">
        <f t="shared" si="5"/>
        <v>8.8719198650784203E-2</v>
      </c>
      <c r="F12" s="63">
        <v>4390443.3000000007</v>
      </c>
      <c r="G12" s="18">
        <f t="shared" ref="G12:G19" si="7">F12/F$20</f>
        <v>0.11950029410537182</v>
      </c>
      <c r="H12" s="18">
        <f t="shared" si="6"/>
        <v>8.5344783150956102E-2</v>
      </c>
      <c r="I12" s="53">
        <f t="shared" si="0"/>
        <v>8.0275453055919072E-2</v>
      </c>
      <c r="J12" s="4"/>
      <c r="K12" s="22">
        <v>35106452.510600008</v>
      </c>
      <c r="L12" s="22">
        <v>5619541.3246999998</v>
      </c>
      <c r="M12" s="21">
        <f t="shared" si="1"/>
        <v>40725993.835300006</v>
      </c>
      <c r="N12" s="26">
        <v>0</v>
      </c>
      <c r="O12" s="23">
        <f t="shared" si="2"/>
        <v>40725993.835300006</v>
      </c>
      <c r="P12" s="62"/>
      <c r="Q12" s="61"/>
      <c r="R12" s="47"/>
      <c r="S12" s="46"/>
      <c r="T12" s="41"/>
      <c r="U12" s="41"/>
      <c r="V12" s="48"/>
      <c r="W12" s="39"/>
    </row>
    <row r="13" spans="2:23" ht="15.75" x14ac:dyDescent="0.3">
      <c r="B13" s="13" t="s">
        <v>13</v>
      </c>
      <c r="C13" s="63">
        <v>2234747.6699999967</v>
      </c>
      <c r="D13" s="18">
        <f t="shared" si="4"/>
        <v>6.7834508194094922E-2</v>
      </c>
      <c r="E13" s="18">
        <f t="shared" si="5"/>
        <v>4.8783419426679839E-2</v>
      </c>
      <c r="F13" s="63">
        <v>2413799.0300000045</v>
      </c>
      <c r="G13" s="18">
        <f t="shared" si="7"/>
        <v>6.5699446339794812E-2</v>
      </c>
      <c r="H13" s="18">
        <f t="shared" si="6"/>
        <v>4.6921265282104545E-2</v>
      </c>
      <c r="I13" s="53">
        <f t="shared" si="0"/>
        <v>8.0121510989206252E-2</v>
      </c>
      <c r="J13" s="4"/>
      <c r="K13" s="22">
        <v>5980076.7599999756</v>
      </c>
      <c r="L13" s="22">
        <v>0</v>
      </c>
      <c r="M13" s="21">
        <f t="shared" si="1"/>
        <v>5980076.7599999756</v>
      </c>
      <c r="N13" s="26">
        <v>15938143.420000056</v>
      </c>
      <c r="O13" s="23">
        <f t="shared" si="2"/>
        <v>21918220.18000003</v>
      </c>
      <c r="P13" s="62"/>
      <c r="Q13" s="61"/>
      <c r="R13" s="47"/>
      <c r="S13" s="46"/>
      <c r="T13" s="41"/>
      <c r="U13" s="41"/>
      <c r="V13" s="48"/>
      <c r="W13" s="39"/>
    </row>
    <row r="14" spans="2:23" ht="15.75" x14ac:dyDescent="0.3">
      <c r="B14" s="13" t="s">
        <v>14</v>
      </c>
      <c r="C14" s="63">
        <v>1845263.0300000035</v>
      </c>
      <c r="D14" s="18">
        <f t="shared" si="4"/>
        <v>5.6011921081361209E-2</v>
      </c>
      <c r="E14" s="18">
        <f t="shared" si="5"/>
        <v>4.0281165320573492E-2</v>
      </c>
      <c r="F14" s="63">
        <v>2039050.8400000078</v>
      </c>
      <c r="G14" s="18">
        <f t="shared" si="7"/>
        <v>5.5499446963773867E-2</v>
      </c>
      <c r="H14" s="18">
        <f t="shared" si="6"/>
        <v>3.9636624341231219E-2</v>
      </c>
      <c r="I14" s="53">
        <f t="shared" si="0"/>
        <v>0.10501907145454699</v>
      </c>
      <c r="J14" s="4"/>
      <c r="K14" s="22">
        <v>361536.90000000031</v>
      </c>
      <c r="L14" s="22">
        <v>164513.07</v>
      </c>
      <c r="M14" s="21">
        <f t="shared" si="1"/>
        <v>526049.97000000032</v>
      </c>
      <c r="N14" s="26">
        <v>20979988.849999912</v>
      </c>
      <c r="O14" s="23">
        <f t="shared" si="2"/>
        <v>21506038.819999911</v>
      </c>
      <c r="P14" s="62"/>
      <c r="Q14" s="61"/>
      <c r="R14" s="47"/>
      <c r="S14" s="46"/>
      <c r="T14" s="41"/>
      <c r="U14" s="41"/>
      <c r="V14" s="48"/>
      <c r="W14" s="39"/>
    </row>
    <row r="15" spans="2:23" ht="15.75" x14ac:dyDescent="0.3">
      <c r="B15" s="13" t="s">
        <v>29</v>
      </c>
      <c r="C15" s="63">
        <v>4312719.3699000012</v>
      </c>
      <c r="D15" s="18">
        <f t="shared" si="4"/>
        <v>0.13091017002215463</v>
      </c>
      <c r="E15" s="18">
        <f t="shared" si="5"/>
        <v>9.4144498153296424E-2</v>
      </c>
      <c r="F15" s="63">
        <v>4308546.1000000006</v>
      </c>
      <c r="G15" s="18">
        <f t="shared" si="7"/>
        <v>0.11727119357549902</v>
      </c>
      <c r="H15" s="18">
        <f t="shared" si="6"/>
        <v>8.3752802957368241E-2</v>
      </c>
      <c r="I15" s="53">
        <f t="shared" si="0"/>
        <v>-9.676655358397269E-4</v>
      </c>
      <c r="J15" s="4"/>
      <c r="K15" s="22">
        <v>40513088.600000001</v>
      </c>
      <c r="L15" s="22">
        <v>2678868.0100000002</v>
      </c>
      <c r="M15" s="21">
        <f t="shared" si="1"/>
        <v>43191956.609999999</v>
      </c>
      <c r="N15" s="26">
        <v>2718283.23</v>
      </c>
      <c r="O15" s="23">
        <f t="shared" si="2"/>
        <v>45910239.839999996</v>
      </c>
      <c r="P15" s="62"/>
      <c r="Q15" s="61"/>
      <c r="R15" s="47"/>
      <c r="S15" s="46"/>
      <c r="T15" s="41"/>
      <c r="U15" s="41"/>
      <c r="V15" s="48"/>
      <c r="W15" s="39"/>
    </row>
    <row r="16" spans="2:23" ht="15.75" x14ac:dyDescent="0.3">
      <c r="B16" s="13" t="s">
        <v>25</v>
      </c>
      <c r="C16" s="63">
        <v>3304874.3999999971</v>
      </c>
      <c r="D16" s="18">
        <f t="shared" si="4"/>
        <v>0.10031760300135123</v>
      </c>
      <c r="E16" s="18">
        <f t="shared" si="5"/>
        <v>7.2143748563656393E-2</v>
      </c>
      <c r="F16" s="63">
        <v>3655487.8549999967</v>
      </c>
      <c r="G16" s="18">
        <f t="shared" si="7"/>
        <v>9.9496074524209041E-2</v>
      </c>
      <c r="H16" s="18">
        <f t="shared" si="6"/>
        <v>7.1058159046474487E-2</v>
      </c>
      <c r="I16" s="53">
        <f t="shared" si="0"/>
        <v>0.10608979724010084</v>
      </c>
      <c r="J16" s="4"/>
      <c r="K16" s="22">
        <v>22331730.319999997</v>
      </c>
      <c r="L16" s="22">
        <v>0</v>
      </c>
      <c r="M16" s="21">
        <f t="shared" si="1"/>
        <v>22331730.319999997</v>
      </c>
      <c r="N16" s="26">
        <v>5831647.9199999934</v>
      </c>
      <c r="O16" s="23">
        <f t="shared" si="2"/>
        <v>28163378.239999991</v>
      </c>
      <c r="P16" s="62"/>
      <c r="Q16" s="61"/>
      <c r="R16" s="47"/>
      <c r="S16" s="46"/>
      <c r="T16" s="41"/>
      <c r="U16" s="41"/>
      <c r="V16" s="48"/>
      <c r="W16" s="39"/>
    </row>
    <row r="17" spans="2:23" ht="15.75" x14ac:dyDescent="0.3">
      <c r="B17" s="13" t="s">
        <v>15</v>
      </c>
      <c r="C17" s="63">
        <v>4455564.12</v>
      </c>
      <c r="D17" s="18">
        <f t="shared" si="4"/>
        <v>0.13524614204316668</v>
      </c>
      <c r="E17" s="18">
        <f t="shared" si="5"/>
        <v>9.7262727316514447E-2</v>
      </c>
      <c r="F17" s="63">
        <v>5893196.8899999997</v>
      </c>
      <c r="G17" s="18">
        <f t="shared" si="7"/>
        <v>0.1604026549154757</v>
      </c>
      <c r="H17" s="18">
        <f t="shared" si="6"/>
        <v>0.11455645279439977</v>
      </c>
      <c r="I17" s="53">
        <f t="shared" si="0"/>
        <v>0.32266010123090755</v>
      </c>
      <c r="J17" s="4"/>
      <c r="K17" s="22">
        <v>13486590.51</v>
      </c>
      <c r="L17" s="22">
        <v>3401538.35</v>
      </c>
      <c r="M17" s="21">
        <f t="shared" si="1"/>
        <v>16888128.859999999</v>
      </c>
      <c r="N17" s="26">
        <v>21582107.830000002</v>
      </c>
      <c r="O17" s="23">
        <f t="shared" si="2"/>
        <v>38470236.689999998</v>
      </c>
      <c r="P17" s="62"/>
      <c r="Q17" s="61"/>
      <c r="R17" s="47"/>
      <c r="S17" s="46"/>
      <c r="T17" s="41"/>
      <c r="U17" s="41"/>
      <c r="V17" s="48"/>
      <c r="W17" s="39"/>
    </row>
    <row r="18" spans="2:23" ht="15.75" x14ac:dyDescent="0.3">
      <c r="B18" s="13" t="s">
        <v>16</v>
      </c>
      <c r="C18" s="63">
        <v>1617082.6700000002</v>
      </c>
      <c r="D18" s="18">
        <f t="shared" si="4"/>
        <v>4.9085634633928968E-2</v>
      </c>
      <c r="E18" s="18">
        <f t="shared" si="5"/>
        <v>3.530010264569397E-2</v>
      </c>
      <c r="F18" s="63">
        <v>1715784.5400000003</v>
      </c>
      <c r="G18" s="18">
        <f t="shared" si="7"/>
        <v>4.6700695838948675E-2</v>
      </c>
      <c r="H18" s="18">
        <f t="shared" si="6"/>
        <v>3.3352727616380549E-2</v>
      </c>
      <c r="I18" s="53">
        <f t="shared" si="0"/>
        <v>6.1036996952048284E-2</v>
      </c>
      <c r="J18" s="4"/>
      <c r="K18" s="22">
        <v>17172754.32</v>
      </c>
      <c r="L18" s="22">
        <v>487866.89</v>
      </c>
      <c r="M18" s="21">
        <f t="shared" si="1"/>
        <v>17660621.210000001</v>
      </c>
      <c r="N18" s="26">
        <v>0</v>
      </c>
      <c r="O18" s="23">
        <f t="shared" si="2"/>
        <v>17660621.210000001</v>
      </c>
      <c r="P18" s="62"/>
      <c r="Q18" s="61"/>
      <c r="R18" s="47"/>
      <c r="S18" s="46"/>
      <c r="T18" s="41"/>
      <c r="U18" s="41"/>
      <c r="V18" s="48"/>
      <c r="W18" s="39"/>
    </row>
    <row r="19" spans="2:23" ht="15.75" x14ac:dyDescent="0.3">
      <c r="B19" s="13" t="s">
        <v>17</v>
      </c>
      <c r="C19" s="63">
        <v>1249700.3799999999</v>
      </c>
      <c r="D19" s="18">
        <f t="shared" si="4"/>
        <v>3.7933951920072324E-2</v>
      </c>
      <c r="E19" s="18">
        <f t="shared" si="5"/>
        <v>2.7280331741087023E-2</v>
      </c>
      <c r="F19" s="63">
        <v>1182047.73</v>
      </c>
      <c r="G19" s="18">
        <f t="shared" si="7"/>
        <v>3.2173300445899645E-2</v>
      </c>
      <c r="H19" s="18">
        <f t="shared" si="6"/>
        <v>2.2977544702816204E-2</v>
      </c>
      <c r="I19" s="53">
        <f t="shared" si="0"/>
        <v>-5.4135095965962589E-2</v>
      </c>
      <c r="J19" s="4"/>
      <c r="K19" s="22">
        <v>10719378.42</v>
      </c>
      <c r="L19" s="22">
        <v>3790937.2199999997</v>
      </c>
      <c r="M19" s="21">
        <f t="shared" si="1"/>
        <v>14510315.640000001</v>
      </c>
      <c r="N19" s="27">
        <v>0</v>
      </c>
      <c r="O19" s="23">
        <f t="shared" si="2"/>
        <v>14510315.640000001</v>
      </c>
      <c r="P19" s="62"/>
      <c r="Q19" s="61"/>
      <c r="R19" s="47"/>
      <c r="S19" s="46"/>
      <c r="T19" s="41"/>
      <c r="U19" s="41"/>
      <c r="V19" s="48"/>
      <c r="W19" s="39"/>
    </row>
    <row r="20" spans="2:23" s="5" customFormat="1" ht="30" customHeight="1" x14ac:dyDescent="0.25">
      <c r="B20" s="54" t="s">
        <v>5</v>
      </c>
      <c r="C20" s="64">
        <f>SUM(C7:C19)</f>
        <v>32944112.509900004</v>
      </c>
      <c r="D20" s="55">
        <f>SUM(D7:D19)</f>
        <v>0.99999999999999989</v>
      </c>
      <c r="E20" s="56">
        <f t="shared" si="5"/>
        <v>0.71915343274983012</v>
      </c>
      <c r="F20" s="64">
        <f>SUM(F7:F19)</f>
        <v>36740020.875000007</v>
      </c>
      <c r="G20" s="55">
        <f>SUM(G7:G19)</f>
        <v>1</v>
      </c>
      <c r="H20" s="56">
        <f t="shared" si="6"/>
        <v>0.71418052808892341</v>
      </c>
      <c r="I20" s="57">
        <f t="shared" ref="I20" si="8">(F20-C20)/C20</f>
        <v>0.11522266274313199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P20" s="43"/>
      <c r="Q20" s="43"/>
      <c r="R20" s="43"/>
      <c r="S20" s="43"/>
      <c r="T20" s="43"/>
      <c r="U20" s="44"/>
      <c r="V20" s="43"/>
    </row>
    <row r="21" spans="2:23" x14ac:dyDescent="0.25">
      <c r="B21" s="68" t="s">
        <v>7</v>
      </c>
      <c r="C21" s="69"/>
      <c r="D21" s="69"/>
      <c r="E21" s="69"/>
      <c r="F21" s="69"/>
      <c r="G21" s="69"/>
      <c r="H21" s="69"/>
      <c r="I21" s="70"/>
      <c r="J21" s="7"/>
      <c r="K21" s="7"/>
      <c r="M21" s="21"/>
      <c r="P21" s="49"/>
      <c r="Q21" s="49"/>
      <c r="R21" s="49"/>
      <c r="S21" s="49"/>
      <c r="T21" s="49"/>
      <c r="U21" s="49"/>
      <c r="V21" s="49"/>
    </row>
    <row r="22" spans="2:23" x14ac:dyDescent="0.25">
      <c r="B22" s="58" t="s">
        <v>36</v>
      </c>
      <c r="C22" s="63">
        <v>424516.06</v>
      </c>
      <c r="D22" s="18">
        <f t="shared" ref="D22:D32" si="9">C22/C$36</f>
        <v>3.2996566431022709E-2</v>
      </c>
      <c r="E22" s="18">
        <f t="shared" ref="E22:E32" si="10">C22/C$37</f>
        <v>9.2669724131949158E-3</v>
      </c>
      <c r="F22" s="63">
        <v>1001520.02</v>
      </c>
      <c r="G22" s="18">
        <f t="shared" ref="G22:G35" si="11">F22/F$36</f>
        <v>6.8114006900863083E-2</v>
      </c>
      <c r="H22" s="18">
        <f t="shared" ref="H22:H35" si="12">F22/F$37</f>
        <v>1.946830948215211E-2</v>
      </c>
      <c r="I22" s="53">
        <f>(F22-C22)/C22</f>
        <v>1.3592040781684442</v>
      </c>
      <c r="K22" s="16"/>
      <c r="L22" s="16"/>
      <c r="P22" s="50"/>
      <c r="Q22" s="51"/>
      <c r="R22" s="51"/>
      <c r="S22" s="46"/>
      <c r="T22" s="48"/>
      <c r="U22" s="41"/>
      <c r="V22" s="49"/>
      <c r="W22" s="40"/>
    </row>
    <row r="23" spans="2:23" x14ac:dyDescent="0.25">
      <c r="B23" s="58" t="s">
        <v>26</v>
      </c>
      <c r="C23" s="63">
        <v>754551.4</v>
      </c>
      <c r="D23" s="18">
        <f t="shared" si="9"/>
        <v>5.8649383949622984E-2</v>
      </c>
      <c r="E23" s="18">
        <f t="shared" si="10"/>
        <v>1.6471478153588823E-2</v>
      </c>
      <c r="F23" s="63">
        <v>856131.03</v>
      </c>
      <c r="G23" s="18">
        <f t="shared" si="11"/>
        <v>5.8226010185460919E-2</v>
      </c>
      <c r="H23" s="18">
        <f t="shared" si="12"/>
        <v>1.6642127482697402E-2</v>
      </c>
      <c r="I23" s="53">
        <f>(F23-C23)/C23</f>
        <v>0.13462254526331804</v>
      </c>
      <c r="J23" s="8" t="s">
        <v>0</v>
      </c>
      <c r="K23" s="16"/>
      <c r="L23" s="16"/>
      <c r="P23" s="50"/>
      <c r="Q23" s="51"/>
      <c r="R23" s="51"/>
      <c r="S23" s="46"/>
      <c r="T23" s="48"/>
      <c r="U23" s="41"/>
      <c r="V23" s="49"/>
      <c r="W23" s="40"/>
    </row>
    <row r="24" spans="2:23" x14ac:dyDescent="0.25">
      <c r="B24" s="58" t="s">
        <v>27</v>
      </c>
      <c r="C24" s="63">
        <v>870142.65999999992</v>
      </c>
      <c r="D24" s="18">
        <f t="shared" si="9"/>
        <v>6.7634002080290676E-2</v>
      </c>
      <c r="E24" s="18">
        <f t="shared" si="10"/>
        <v>1.8994777313640486E-2</v>
      </c>
      <c r="F24" s="63">
        <v>966445.29</v>
      </c>
      <c r="G24" s="18">
        <f t="shared" si="11"/>
        <v>6.5728552438089685E-2</v>
      </c>
      <c r="H24" s="18">
        <f t="shared" si="12"/>
        <v>1.8786500147334295E-2</v>
      </c>
      <c r="I24" s="53">
        <f t="shared" ref="I24:I35" si="13">(F24-C24)/C24</f>
        <v>0.11067453008222827</v>
      </c>
      <c r="K24" s="16"/>
      <c r="L24" s="16"/>
      <c r="P24" s="50"/>
      <c r="Q24" s="51"/>
      <c r="R24" s="51"/>
      <c r="S24" s="46"/>
      <c r="T24" s="48"/>
      <c r="U24" s="41"/>
      <c r="V24" s="49"/>
      <c r="W24" s="40"/>
    </row>
    <row r="25" spans="2:23" x14ac:dyDescent="0.25">
      <c r="B25" s="58" t="s">
        <v>18</v>
      </c>
      <c r="C25" s="63">
        <v>1859143.3</v>
      </c>
      <c r="D25" s="18">
        <f t="shared" si="9"/>
        <v>0.14450653622678203</v>
      </c>
      <c r="E25" s="18">
        <f t="shared" si="10"/>
        <v>4.0584164644504053E-2</v>
      </c>
      <c r="F25" s="63">
        <v>1959693.3</v>
      </c>
      <c r="G25" s="18">
        <f t="shared" si="11"/>
        <v>0.13327997473258213</v>
      </c>
      <c r="H25" s="18">
        <f t="shared" si="12"/>
        <v>3.8094011994388249E-2</v>
      </c>
      <c r="I25" s="53">
        <f t="shared" si="13"/>
        <v>5.4084050433336688E-2</v>
      </c>
      <c r="K25" s="16"/>
      <c r="L25" s="16"/>
      <c r="P25" s="50"/>
      <c r="Q25" s="51"/>
      <c r="R25" s="51"/>
      <c r="S25" s="46"/>
      <c r="T25" s="48"/>
      <c r="U25" s="41"/>
      <c r="V25" s="49"/>
      <c r="W25" s="40"/>
    </row>
    <row r="26" spans="2:23" x14ac:dyDescent="0.25">
      <c r="B26" s="58" t="s">
        <v>19</v>
      </c>
      <c r="C26" s="63">
        <v>1303612.8</v>
      </c>
      <c r="D26" s="18">
        <f t="shared" si="9"/>
        <v>0.10132654664591846</v>
      </c>
      <c r="E26" s="18">
        <f t="shared" si="10"/>
        <v>2.8457212796820414E-2</v>
      </c>
      <c r="F26" s="63">
        <v>1662538.42</v>
      </c>
      <c r="G26" s="18">
        <f t="shared" si="11"/>
        <v>0.11307028431925904</v>
      </c>
      <c r="H26" s="18">
        <f t="shared" si="12"/>
        <v>3.2317688952965898E-2</v>
      </c>
      <c r="I26" s="53">
        <f t="shared" si="13"/>
        <v>0.27533146345295156</v>
      </c>
      <c r="K26" s="16"/>
      <c r="L26" s="16"/>
      <c r="P26" s="50"/>
      <c r="Q26" s="51"/>
      <c r="R26" s="51"/>
      <c r="S26" s="46"/>
      <c r="T26" s="48"/>
      <c r="U26" s="41"/>
      <c r="V26" s="49"/>
      <c r="W26" s="40"/>
    </row>
    <row r="27" spans="2:23" x14ac:dyDescent="0.25">
      <c r="B27" s="58" t="s">
        <v>37</v>
      </c>
      <c r="C27" s="63">
        <v>30906.13</v>
      </c>
      <c r="D27" s="18">
        <f t="shared" si="9"/>
        <v>2.4022558102297091E-3</v>
      </c>
      <c r="E27" s="18">
        <f t="shared" si="10"/>
        <v>6.7466529795978929E-4</v>
      </c>
      <c r="F27" s="63">
        <v>452266.61</v>
      </c>
      <c r="G27" s="18">
        <f t="shared" si="11"/>
        <v>3.0758936795462113E-2</v>
      </c>
      <c r="H27" s="18">
        <f t="shared" si="12"/>
        <v>8.7915030714251618E-3</v>
      </c>
      <c r="I27" s="53">
        <f t="shared" si="13"/>
        <v>13.633556838077105</v>
      </c>
      <c r="K27" s="16"/>
      <c r="L27" s="16"/>
      <c r="P27" s="50"/>
      <c r="Q27" s="51"/>
      <c r="R27" s="51"/>
      <c r="S27" s="46"/>
      <c r="T27" s="48"/>
      <c r="U27" s="41"/>
      <c r="V27" s="49"/>
      <c r="W27" s="40"/>
    </row>
    <row r="28" spans="2:23" x14ac:dyDescent="0.25">
      <c r="B28" s="58" t="s">
        <v>20</v>
      </c>
      <c r="C28" s="63">
        <v>816110.42</v>
      </c>
      <c r="D28" s="18">
        <f t="shared" si="9"/>
        <v>6.3434211861336506E-2</v>
      </c>
      <c r="E28" s="18">
        <f t="shared" si="10"/>
        <v>1.781528064747637E-2</v>
      </c>
      <c r="F28" s="63">
        <v>898257.61</v>
      </c>
      <c r="G28" s="18">
        <f t="shared" si="11"/>
        <v>6.1091065405055787E-2</v>
      </c>
      <c r="H28" s="18">
        <f t="shared" si="12"/>
        <v>1.7461016052558082E-2</v>
      </c>
      <c r="I28" s="53">
        <f t="shared" si="13"/>
        <v>0.1006569552193684</v>
      </c>
      <c r="K28" s="16"/>
      <c r="L28" s="16"/>
      <c r="P28" s="50"/>
      <c r="Q28" s="51"/>
      <c r="R28" s="51"/>
      <c r="S28" s="46"/>
      <c r="T28" s="48"/>
      <c r="U28" s="41"/>
      <c r="V28" s="49"/>
      <c r="W28" s="40"/>
    </row>
    <row r="29" spans="2:23" x14ac:dyDescent="0.25">
      <c r="B29" s="58" t="s">
        <v>21</v>
      </c>
      <c r="C29" s="63">
        <v>536079.86</v>
      </c>
      <c r="D29" s="18">
        <f t="shared" si="9"/>
        <v>4.166814021788328E-2</v>
      </c>
      <c r="E29" s="18">
        <f t="shared" si="10"/>
        <v>1.1702354143891265E-2</v>
      </c>
      <c r="F29" s="63">
        <v>46821.57</v>
      </c>
      <c r="G29" s="18">
        <f t="shared" si="11"/>
        <v>3.1843644444463966E-3</v>
      </c>
      <c r="H29" s="18">
        <f t="shared" si="12"/>
        <v>9.1015336388407773E-4</v>
      </c>
      <c r="I29" s="53">
        <f t="shared" si="13"/>
        <v>-0.9126593377337473</v>
      </c>
      <c r="K29" s="16"/>
      <c r="L29" s="16"/>
      <c r="P29" s="50"/>
      <c r="Q29" s="51"/>
      <c r="R29" s="51"/>
      <c r="S29" s="46"/>
      <c r="T29" s="48"/>
      <c r="U29" s="41"/>
      <c r="V29" s="49"/>
      <c r="W29" s="40"/>
    </row>
    <row r="30" spans="2:23" x14ac:dyDescent="0.25">
      <c r="B30" s="58" t="s">
        <v>22</v>
      </c>
      <c r="C30" s="63">
        <v>516785.49</v>
      </c>
      <c r="D30" s="18">
        <f t="shared" si="9"/>
        <v>4.0168437329258212E-2</v>
      </c>
      <c r="E30" s="18">
        <f t="shared" si="10"/>
        <v>1.1281167735725751E-2</v>
      </c>
      <c r="F30" s="63">
        <v>482563.95</v>
      </c>
      <c r="G30" s="18">
        <f t="shared" si="11"/>
        <v>3.2819477957522755E-2</v>
      </c>
      <c r="H30" s="18">
        <f t="shared" si="12"/>
        <v>9.3804458582163706E-3</v>
      </c>
      <c r="I30" s="53">
        <f t="shared" si="13"/>
        <v>-6.6220009389195464E-2</v>
      </c>
      <c r="K30" s="16"/>
      <c r="L30" s="16"/>
      <c r="P30" s="50"/>
      <c r="Q30" s="51"/>
      <c r="R30" s="51"/>
      <c r="S30" s="46"/>
      <c r="T30" s="48"/>
      <c r="U30" s="41"/>
      <c r="V30" s="49"/>
      <c r="W30" s="40"/>
    </row>
    <row r="31" spans="2:23" x14ac:dyDescent="0.25">
      <c r="B31" s="58" t="s">
        <v>23</v>
      </c>
      <c r="C31" s="63">
        <v>948013.4</v>
      </c>
      <c r="D31" s="18">
        <f t="shared" si="9"/>
        <v>7.3686698992258853E-2</v>
      </c>
      <c r="E31" s="18">
        <f t="shared" si="10"/>
        <v>2.0694656463972453E-2</v>
      </c>
      <c r="F31" s="63">
        <v>992677.51</v>
      </c>
      <c r="G31" s="18">
        <f t="shared" si="11"/>
        <v>6.7512622230428893E-2</v>
      </c>
      <c r="H31" s="18">
        <f t="shared" si="12"/>
        <v>1.9296422033233191E-2</v>
      </c>
      <c r="I31" s="53">
        <f t="shared" si="13"/>
        <v>4.7113374135850809E-2</v>
      </c>
      <c r="K31" s="16"/>
      <c r="L31" s="16"/>
      <c r="P31" s="50"/>
      <c r="Q31" s="51"/>
      <c r="R31" s="51"/>
      <c r="S31" s="46"/>
      <c r="T31" s="48"/>
      <c r="U31" s="41"/>
      <c r="V31" s="49"/>
      <c r="W31" s="40"/>
    </row>
    <row r="32" spans="2:23" x14ac:dyDescent="0.25">
      <c r="B32" s="58" t="s">
        <v>30</v>
      </c>
      <c r="C32" s="63">
        <v>396990.41</v>
      </c>
      <c r="D32" s="18">
        <f t="shared" si="9"/>
        <v>3.0857066835219236E-2</v>
      </c>
      <c r="E32" s="18">
        <f t="shared" si="10"/>
        <v>8.6661012960803866E-3</v>
      </c>
      <c r="F32" s="63">
        <v>431521.56</v>
      </c>
      <c r="G32" s="18">
        <f t="shared" si="11"/>
        <v>2.934805288835984E-2</v>
      </c>
      <c r="H32" s="18">
        <f t="shared" si="12"/>
        <v>8.3882449781693541E-3</v>
      </c>
      <c r="I32" s="53">
        <f t="shared" si="13"/>
        <v>8.6982327860262484E-2</v>
      </c>
      <c r="K32" s="16"/>
      <c r="L32" s="16"/>
      <c r="P32" s="50"/>
      <c r="Q32" s="51"/>
      <c r="R32" s="51"/>
      <c r="S32" s="46"/>
      <c r="T32" s="48"/>
      <c r="U32" s="41"/>
      <c r="V32" s="49"/>
      <c r="W32" s="40"/>
    </row>
    <row r="33" spans="2:23" x14ac:dyDescent="0.25">
      <c r="B33" s="58" t="s">
        <v>35</v>
      </c>
      <c r="C33" s="63" t="s">
        <v>31</v>
      </c>
      <c r="D33" s="38" t="s">
        <v>31</v>
      </c>
      <c r="E33" s="38" t="s">
        <v>31</v>
      </c>
      <c r="F33" s="63">
        <v>198839.24</v>
      </c>
      <c r="G33" s="18">
        <f t="shared" si="11"/>
        <v>1.3523181858633611E-2</v>
      </c>
      <c r="H33" s="18">
        <f t="shared" si="12"/>
        <v>3.8651886973921092E-3</v>
      </c>
      <c r="I33" s="53" t="s">
        <v>31</v>
      </c>
      <c r="K33" s="16"/>
      <c r="L33" s="16"/>
      <c r="P33" s="50"/>
      <c r="Q33" s="51"/>
      <c r="R33" s="51"/>
      <c r="S33" s="46"/>
      <c r="T33" s="48"/>
      <c r="U33" s="41"/>
      <c r="V33" s="49"/>
      <c r="W33" s="40"/>
    </row>
    <row r="34" spans="2:23" ht="15" customHeight="1" x14ac:dyDescent="0.25">
      <c r="B34" s="58" t="s">
        <v>24</v>
      </c>
      <c r="C34" s="63">
        <v>696359.47</v>
      </c>
      <c r="D34" s="18">
        <f>C34/C$36</f>
        <v>5.4126271481288041E-2</v>
      </c>
      <c r="E34" s="18">
        <f>C34/C$37</f>
        <v>1.5201177543570513E-2</v>
      </c>
      <c r="F34" s="63">
        <v>724587.89</v>
      </c>
      <c r="G34" s="18">
        <f t="shared" si="11"/>
        <v>4.9279678442915024E-2</v>
      </c>
      <c r="H34" s="18">
        <f t="shared" si="12"/>
        <v>1.4085091668501635E-2</v>
      </c>
      <c r="I34" s="53">
        <f t="shared" si="13"/>
        <v>4.0537138096219248E-2</v>
      </c>
      <c r="K34" s="16"/>
      <c r="L34" s="16"/>
      <c r="P34" s="50"/>
      <c r="Q34" s="51"/>
      <c r="R34" s="51"/>
      <c r="S34" s="46"/>
      <c r="T34" s="48"/>
      <c r="U34" s="41"/>
      <c r="V34" s="49"/>
      <c r="W34" s="40"/>
    </row>
    <row r="35" spans="2:23" x14ac:dyDescent="0.25">
      <c r="B35" s="58" t="s">
        <v>38</v>
      </c>
      <c r="C35" s="63">
        <v>3712250.25</v>
      </c>
      <c r="D35" s="18">
        <f>C35/C$36</f>
        <v>0.28854388213888926</v>
      </c>
      <c r="E35" s="18">
        <f>C35/C$37</f>
        <v>8.1036558799744654E-2</v>
      </c>
      <c r="F35" s="63">
        <v>4029719.97</v>
      </c>
      <c r="G35" s="18">
        <f t="shared" si="11"/>
        <v>0.27406379140092058</v>
      </c>
      <c r="H35" s="18">
        <f t="shared" si="12"/>
        <v>7.833276812815855E-2</v>
      </c>
      <c r="I35" s="53">
        <f t="shared" si="13"/>
        <v>8.5519482421746812E-2</v>
      </c>
      <c r="K35" s="16"/>
      <c r="L35" s="16"/>
      <c r="P35" s="49"/>
      <c r="Q35" s="49"/>
      <c r="R35" s="49"/>
      <c r="S35" s="49"/>
      <c r="T35" s="49"/>
      <c r="U35" s="52"/>
      <c r="V35" s="49"/>
    </row>
    <row r="36" spans="2:23" s="5" customFormat="1" ht="30" x14ac:dyDescent="0.25">
      <c r="B36" s="54" t="s">
        <v>6</v>
      </c>
      <c r="C36" s="64">
        <f>SUM(C22:C35)</f>
        <v>12865461.65</v>
      </c>
      <c r="D36" s="55">
        <f>SUM(D22:D35)</f>
        <v>1</v>
      </c>
      <c r="E36" s="56">
        <f t="shared" ref="E36" si="14">C36/C$37</f>
        <v>0.28084656725016988</v>
      </c>
      <c r="F36" s="64">
        <f>SUM(F22:F35)</f>
        <v>14703583.970000003</v>
      </c>
      <c r="G36" s="55">
        <f>SUM(G22:G35)</f>
        <v>0.99999999999999978</v>
      </c>
      <c r="H36" s="56">
        <f t="shared" ref="H36" si="15">F36/F$37</f>
        <v>0.28581947191107654</v>
      </c>
      <c r="I36" s="57">
        <f t="shared" ref="I36" si="16">(F36-C36)/C36</f>
        <v>0.14287262828225072</v>
      </c>
      <c r="K36" s="19"/>
      <c r="P36" s="42"/>
      <c r="Q36" s="42"/>
      <c r="R36" s="42"/>
      <c r="S36" s="42"/>
      <c r="T36" s="42"/>
      <c r="U36" s="42"/>
      <c r="V36" s="42"/>
    </row>
    <row r="37" spans="2:23" s="9" customFormat="1" ht="16.5" thickBot="1" x14ac:dyDescent="0.3">
      <c r="B37" s="59" t="s">
        <v>8</v>
      </c>
      <c r="C37" s="28">
        <f>C20+C36</f>
        <v>45809574.159900002</v>
      </c>
      <c r="D37" s="28"/>
      <c r="E37" s="29">
        <f>E20+E36</f>
        <v>1</v>
      </c>
      <c r="F37" s="28">
        <f>F20+F36</f>
        <v>51443604.845000014</v>
      </c>
      <c r="G37" s="28"/>
      <c r="H37" s="29">
        <f>H20+H36</f>
        <v>1</v>
      </c>
      <c r="I37" s="60">
        <f>(F37-C37)/C37</f>
        <v>0.12298806064937912</v>
      </c>
    </row>
    <row r="39" spans="2:23" x14ac:dyDescent="0.25">
      <c r="B39" s="15" t="s">
        <v>39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3" ht="15" customHeight="1" x14ac:dyDescent="0.25"/>
    <row r="41" spans="2:23" x14ac:dyDescent="0.25">
      <c r="B41" s="15" t="s">
        <v>40</v>
      </c>
      <c r="F41" s="14"/>
      <c r="G41" s="4"/>
    </row>
    <row r="43" spans="2:23" x14ac:dyDescent="0.25">
      <c r="B43" s="15" t="s">
        <v>41</v>
      </c>
    </row>
    <row r="44" spans="2:23" x14ac:dyDescent="0.25">
      <c r="B44" s="15"/>
    </row>
    <row r="45" spans="2:23" x14ac:dyDescent="0.25">
      <c r="B45" s="15" t="s">
        <v>47</v>
      </c>
    </row>
    <row r="46" spans="2:23" ht="15.75" x14ac:dyDescent="0.3">
      <c r="B46" s="15"/>
      <c r="C46" s="31"/>
      <c r="D46" s="31"/>
      <c r="E46" s="32"/>
      <c r="F46" s="33"/>
      <c r="G46" s="34"/>
      <c r="H46" s="35"/>
    </row>
    <row r="47" spans="2:23" ht="15.75" x14ac:dyDescent="0.3">
      <c r="B47" s="15" t="s">
        <v>42</v>
      </c>
      <c r="C47" s="31"/>
      <c r="D47" s="31"/>
      <c r="E47" s="32"/>
      <c r="F47" s="33"/>
      <c r="G47" s="34"/>
      <c r="H47" s="35"/>
    </row>
    <row r="48" spans="2:23" ht="15.75" x14ac:dyDescent="0.3">
      <c r="B48" s="15"/>
      <c r="C48" s="31"/>
      <c r="D48" s="31"/>
      <c r="E48" s="32"/>
      <c r="F48" s="33"/>
      <c r="G48" s="34"/>
      <c r="H48" s="35"/>
    </row>
    <row r="49" spans="2:8" ht="15.75" x14ac:dyDescent="0.3">
      <c r="B49" s="15" t="s">
        <v>43</v>
      </c>
      <c r="C49" s="31"/>
      <c r="D49" s="31"/>
      <c r="E49" s="32"/>
      <c r="F49" s="33"/>
      <c r="G49" s="34"/>
      <c r="H49" s="35"/>
    </row>
    <row r="50" spans="2:8" ht="15.75" x14ac:dyDescent="0.3">
      <c r="B50" s="30"/>
      <c r="C50" s="31"/>
      <c r="D50" s="31"/>
      <c r="E50" s="32"/>
      <c r="F50" s="33"/>
      <c r="G50" s="34"/>
      <c r="H50" s="35"/>
    </row>
    <row r="51" spans="2:8" ht="15.75" x14ac:dyDescent="0.3">
      <c r="B51" s="30"/>
      <c r="C51" s="31"/>
      <c r="D51" s="31"/>
      <c r="E51" s="32"/>
      <c r="F51" s="33"/>
      <c r="G51" s="34"/>
      <c r="H51" s="35"/>
    </row>
    <row r="52" spans="2:8" ht="15.75" x14ac:dyDescent="0.3">
      <c r="B52" s="30"/>
      <c r="C52" s="31"/>
      <c r="D52" s="31"/>
      <c r="E52" s="32"/>
      <c r="F52" s="33"/>
      <c r="G52" s="34"/>
      <c r="H52" s="35"/>
    </row>
    <row r="53" spans="2:8" ht="15.75" x14ac:dyDescent="0.3">
      <c r="B53" s="30"/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count="2">
    <dataValidation type="decimal" allowBlank="1" showInputMessage="1" showErrorMessage="1" errorTitle="Microsoft Excel" error="Neočekivana vrsta podatka!_x000a_Molimo unesite cijeli broj." sqref="S7:S19 U7:W19 W22:W34 S22:U34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Q7:R19 Q22:R34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6" orientation="landscape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2020-02-14T15:44:06Z</dcterms:modified>
</cp:coreProperties>
</file>