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0" windowWidth="18720" windowHeight="5250" tabRatio="559"/>
  </bookViews>
  <sheets>
    <sheet name="Udio" sheetId="4" r:id="rId1"/>
    <sheet name="HHI - Životno" sheetId="5" r:id="rId2"/>
    <sheet name="HHI - Neživotno" sheetId="6" r:id="rId3"/>
    <sheet name="HHI - Ukupno" sheetId="7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L32" i="7" l="1"/>
  <c r="I32" i="7"/>
  <c r="L31" i="7"/>
  <c r="I31" i="7"/>
  <c r="L30" i="7"/>
  <c r="I30" i="7"/>
  <c r="L29" i="7"/>
  <c r="I29" i="7"/>
  <c r="L28" i="7"/>
  <c r="I28" i="7"/>
  <c r="L27" i="7"/>
  <c r="I27" i="7"/>
  <c r="L26" i="7"/>
  <c r="I26" i="7"/>
  <c r="L25" i="7"/>
  <c r="I25" i="7"/>
  <c r="L24" i="7"/>
  <c r="I24" i="7"/>
  <c r="L23" i="7"/>
  <c r="I23" i="7"/>
  <c r="L22" i="7"/>
  <c r="I22" i="7"/>
  <c r="L21" i="7"/>
  <c r="I21" i="7"/>
  <c r="L20" i="7"/>
  <c r="I20" i="7"/>
  <c r="L19" i="7"/>
  <c r="I19" i="7"/>
  <c r="L18" i="7"/>
  <c r="I18" i="7"/>
  <c r="L17" i="7"/>
  <c r="I17" i="7"/>
  <c r="L16" i="7"/>
  <c r="I16" i="7"/>
  <c r="L15" i="7"/>
  <c r="I15" i="7"/>
  <c r="L14" i="7"/>
  <c r="I14" i="7"/>
  <c r="L13" i="7"/>
  <c r="I13" i="7"/>
  <c r="L12" i="7"/>
  <c r="I12" i="7"/>
  <c r="L11" i="7"/>
  <c r="I11" i="7"/>
  <c r="L10" i="7"/>
  <c r="I10" i="7"/>
  <c r="L9" i="7"/>
  <c r="I9" i="7"/>
  <c r="L8" i="7"/>
  <c r="I8" i="7"/>
  <c r="L7" i="7"/>
  <c r="I7" i="7"/>
  <c r="L6" i="7"/>
  <c r="I6" i="7"/>
  <c r="G21" i="5" l="1"/>
  <c r="F21" i="5"/>
  <c r="E21" i="5"/>
  <c r="D21" i="5"/>
  <c r="I33" i="6"/>
  <c r="F33" i="6"/>
  <c r="C33" i="6"/>
  <c r="H6" i="5"/>
  <c r="G6" i="5"/>
  <c r="E7" i="5"/>
  <c r="E8" i="5"/>
  <c r="E9" i="5"/>
  <c r="E10" i="5"/>
  <c r="E11" i="5"/>
  <c r="E12" i="5"/>
  <c r="E13" i="5"/>
  <c r="E14" i="5"/>
  <c r="E15" i="5"/>
  <c r="E6" i="5"/>
  <c r="D7" i="5"/>
  <c r="D8" i="5"/>
  <c r="D9" i="5"/>
  <c r="D10" i="5"/>
  <c r="D11" i="5"/>
  <c r="D16" i="5" s="1"/>
  <c r="D12" i="5"/>
  <c r="D13" i="5"/>
  <c r="D14" i="5"/>
  <c r="D15" i="5"/>
  <c r="D6" i="5"/>
  <c r="C16" i="5"/>
  <c r="H16" i="5"/>
  <c r="D32" i="6" l="1"/>
  <c r="E32" i="6" s="1"/>
  <c r="D31" i="6"/>
  <c r="E31" i="6" s="1"/>
  <c r="D30" i="6"/>
  <c r="E30" i="6" s="1"/>
  <c r="D27" i="6"/>
  <c r="E27" i="6" s="1"/>
  <c r="D26" i="6"/>
  <c r="E26" i="6" s="1"/>
  <c r="D25" i="6"/>
  <c r="E25" i="6" s="1"/>
  <c r="D24" i="6"/>
  <c r="E24" i="6" s="1"/>
  <c r="D23" i="6"/>
  <c r="E23" i="6" s="1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1" i="6"/>
  <c r="E11" i="6" s="1"/>
  <c r="D10" i="6"/>
  <c r="E10" i="6" s="1"/>
  <c r="D9" i="6"/>
  <c r="E9" i="6" s="1"/>
  <c r="D8" i="6"/>
  <c r="E8" i="6" s="1"/>
  <c r="D7" i="6"/>
  <c r="E7" i="6" s="1"/>
  <c r="D6" i="6"/>
  <c r="E6" i="6" s="1"/>
  <c r="J32" i="6"/>
  <c r="K32" i="6" s="1"/>
  <c r="J31" i="6"/>
  <c r="K31" i="6" s="1"/>
  <c r="J30" i="6"/>
  <c r="K30" i="6" s="1"/>
  <c r="J29" i="6"/>
  <c r="K29" i="6" s="1"/>
  <c r="J28" i="6"/>
  <c r="K28" i="6" s="1"/>
  <c r="J27" i="6"/>
  <c r="K27" i="6" s="1"/>
  <c r="J26" i="6"/>
  <c r="K26" i="6" s="1"/>
  <c r="J25" i="6"/>
  <c r="K25" i="6" s="1"/>
  <c r="J24" i="6"/>
  <c r="K24" i="6" s="1"/>
  <c r="J23" i="6"/>
  <c r="K23" i="6" s="1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J16" i="6"/>
  <c r="K16" i="6" s="1"/>
  <c r="J15" i="6"/>
  <c r="K15" i="6" s="1"/>
  <c r="J14" i="6"/>
  <c r="K14" i="6" s="1"/>
  <c r="J13" i="6"/>
  <c r="K13" i="6" s="1"/>
  <c r="J12" i="6"/>
  <c r="K12" i="6" s="1"/>
  <c r="J11" i="6"/>
  <c r="K11" i="6" s="1"/>
  <c r="J10" i="6"/>
  <c r="K10" i="6" s="1"/>
  <c r="J9" i="6"/>
  <c r="K9" i="6" s="1"/>
  <c r="J8" i="6"/>
  <c r="K8" i="6" s="1"/>
  <c r="J7" i="6"/>
  <c r="K7" i="6" s="1"/>
  <c r="J6" i="6"/>
  <c r="K6" i="6" s="1"/>
  <c r="G32" i="6"/>
  <c r="H32" i="6" s="1"/>
  <c r="G31" i="6"/>
  <c r="H31" i="6" s="1"/>
  <c r="G30" i="6"/>
  <c r="H30" i="6" s="1"/>
  <c r="G27" i="6"/>
  <c r="H27" i="6" s="1"/>
  <c r="G26" i="6"/>
  <c r="H26" i="6" s="1"/>
  <c r="G25" i="6"/>
  <c r="H25" i="6" s="1"/>
  <c r="G24" i="6"/>
  <c r="H24" i="6" s="1"/>
  <c r="G23" i="6"/>
  <c r="H23" i="6" s="1"/>
  <c r="G22" i="6"/>
  <c r="H22" i="6" s="1"/>
  <c r="G21" i="6"/>
  <c r="H21" i="6" s="1"/>
  <c r="G20" i="6"/>
  <c r="H20" i="6" s="1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G13" i="6"/>
  <c r="H13" i="6" s="1"/>
  <c r="G11" i="6"/>
  <c r="H11" i="6" s="1"/>
  <c r="G10" i="6"/>
  <c r="H10" i="6" s="1"/>
  <c r="G9" i="6"/>
  <c r="H9" i="6" s="1"/>
  <c r="G8" i="6"/>
  <c r="H8" i="6" s="1"/>
  <c r="G7" i="6"/>
  <c r="H7" i="6" s="1"/>
  <c r="G6" i="6"/>
  <c r="H6" i="6" s="1"/>
  <c r="E16" i="5"/>
  <c r="F33" i="7" l="1"/>
  <c r="G32" i="7" l="1"/>
  <c r="H32" i="7" s="1"/>
  <c r="G29" i="7"/>
  <c r="H29" i="7" s="1"/>
  <c r="G28" i="7"/>
  <c r="H28" i="7" s="1"/>
  <c r="G27" i="7"/>
  <c r="H27" i="7" s="1"/>
  <c r="G26" i="7"/>
  <c r="H26" i="7" s="1"/>
  <c r="G25" i="7"/>
  <c r="H25" i="7" s="1"/>
  <c r="G24" i="7"/>
  <c r="H24" i="7" s="1"/>
  <c r="G23" i="7"/>
  <c r="H23" i="7" s="1"/>
  <c r="G22" i="7"/>
  <c r="H22" i="7" s="1"/>
  <c r="G21" i="7"/>
  <c r="H21" i="7" s="1"/>
  <c r="G20" i="7"/>
  <c r="H20" i="7" s="1"/>
  <c r="G19" i="7"/>
  <c r="H19" i="7" s="1"/>
  <c r="G18" i="7"/>
  <c r="H18" i="7" s="1"/>
  <c r="G17" i="7"/>
  <c r="H17" i="7" s="1"/>
  <c r="G16" i="7"/>
  <c r="H16" i="7" s="1"/>
  <c r="G14" i="7"/>
  <c r="H14" i="7" s="1"/>
  <c r="G13" i="7"/>
  <c r="H13" i="7" s="1"/>
  <c r="G12" i="7"/>
  <c r="H12" i="7" s="1"/>
  <c r="G11" i="7"/>
  <c r="H11" i="7" s="1"/>
  <c r="G10" i="7"/>
  <c r="H10" i="7" s="1"/>
  <c r="G9" i="7"/>
  <c r="H9" i="7" s="1"/>
  <c r="G8" i="7"/>
  <c r="H8" i="7" s="1"/>
  <c r="G7" i="7"/>
  <c r="H7" i="7" s="1"/>
  <c r="G6" i="7"/>
  <c r="H6" i="7" s="1"/>
  <c r="H33" i="6"/>
  <c r="E38" i="6" s="1"/>
  <c r="H33" i="7" l="1"/>
  <c r="E38" i="7" s="1"/>
  <c r="D33" i="6"/>
  <c r="E33" i="6"/>
  <c r="D38" i="6" s="1"/>
  <c r="G20" i="5"/>
  <c r="F20" i="5"/>
  <c r="E20" i="5"/>
  <c r="D20" i="5"/>
  <c r="I16" i="5"/>
  <c r="I33" i="7" l="1"/>
  <c r="L33" i="7"/>
  <c r="M30" i="7" l="1"/>
  <c r="N30" i="7" s="1"/>
  <c r="M29" i="7"/>
  <c r="N29" i="7" s="1"/>
  <c r="M28" i="7"/>
  <c r="N28" i="7" s="1"/>
  <c r="M27" i="7"/>
  <c r="N27" i="7" s="1"/>
  <c r="M26" i="7"/>
  <c r="N26" i="7" s="1"/>
  <c r="M25" i="7"/>
  <c r="N25" i="7" s="1"/>
  <c r="M24" i="7"/>
  <c r="N24" i="7" s="1"/>
  <c r="M23" i="7"/>
  <c r="N23" i="7" s="1"/>
  <c r="M22" i="7"/>
  <c r="N22" i="7" s="1"/>
  <c r="M21" i="7"/>
  <c r="N21" i="7" s="1"/>
  <c r="M20" i="7"/>
  <c r="N20" i="7" s="1"/>
  <c r="M19" i="7"/>
  <c r="N19" i="7" s="1"/>
  <c r="M18" i="7"/>
  <c r="N18" i="7" s="1"/>
  <c r="M17" i="7"/>
  <c r="N17" i="7" s="1"/>
  <c r="M16" i="7"/>
  <c r="N16" i="7" s="1"/>
  <c r="M15" i="7"/>
  <c r="N15" i="7" s="1"/>
  <c r="M14" i="7"/>
  <c r="N14" i="7" s="1"/>
  <c r="M13" i="7"/>
  <c r="N13" i="7" s="1"/>
  <c r="M12" i="7"/>
  <c r="N12" i="7" s="1"/>
  <c r="M11" i="7"/>
  <c r="N11" i="7" s="1"/>
  <c r="M10" i="7"/>
  <c r="N10" i="7" s="1"/>
  <c r="M7" i="7"/>
  <c r="N7" i="7" s="1"/>
  <c r="M8" i="7"/>
  <c r="N8" i="7" s="1"/>
  <c r="M31" i="7"/>
  <c r="N31" i="7" s="1"/>
  <c r="M6" i="7"/>
  <c r="N6" i="7" s="1"/>
  <c r="M9" i="7"/>
  <c r="N9" i="7" s="1"/>
  <c r="M32" i="7"/>
  <c r="N32" i="7" s="1"/>
  <c r="J32" i="7"/>
  <c r="K32" i="7" s="1"/>
  <c r="J7" i="7"/>
  <c r="K7" i="7" s="1"/>
  <c r="J9" i="7"/>
  <c r="K9" i="7" s="1"/>
  <c r="J8" i="7"/>
  <c r="K8" i="7" s="1"/>
  <c r="J6" i="7"/>
  <c r="K6" i="7" s="1"/>
  <c r="J10" i="7"/>
  <c r="K10" i="7" s="1"/>
  <c r="J12" i="7"/>
  <c r="K12" i="7" s="1"/>
  <c r="J14" i="7"/>
  <c r="K14" i="7" s="1"/>
  <c r="J16" i="7"/>
  <c r="K16" i="7" s="1"/>
  <c r="J18" i="7"/>
  <c r="K18" i="7" s="1"/>
  <c r="J20" i="7"/>
  <c r="K20" i="7" s="1"/>
  <c r="J22" i="7"/>
  <c r="K22" i="7" s="1"/>
  <c r="J24" i="7"/>
  <c r="K24" i="7" s="1"/>
  <c r="J26" i="7"/>
  <c r="K26" i="7" s="1"/>
  <c r="J28" i="7"/>
  <c r="K28" i="7" s="1"/>
  <c r="J30" i="7"/>
  <c r="K30" i="7" s="1"/>
  <c r="J11" i="7"/>
  <c r="K11" i="7" s="1"/>
  <c r="J13" i="7"/>
  <c r="K13" i="7" s="1"/>
  <c r="J15" i="7"/>
  <c r="K15" i="7" s="1"/>
  <c r="J17" i="7"/>
  <c r="K17" i="7" s="1"/>
  <c r="J19" i="7"/>
  <c r="K19" i="7" s="1"/>
  <c r="J21" i="7"/>
  <c r="K21" i="7" s="1"/>
  <c r="J23" i="7"/>
  <c r="K23" i="7" s="1"/>
  <c r="J25" i="7"/>
  <c r="K25" i="7" s="1"/>
  <c r="J27" i="7"/>
  <c r="K27" i="7" s="1"/>
  <c r="J29" i="7"/>
  <c r="K29" i="7" s="1"/>
  <c r="J31" i="7"/>
  <c r="K31" i="7" s="1"/>
  <c r="L33" i="6"/>
  <c r="M32" i="6" l="1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G33" i="6"/>
  <c r="F16" i="5"/>
  <c r="G33" i="7" l="1"/>
  <c r="C33" i="7"/>
  <c r="D32" i="7" l="1"/>
  <c r="E32" i="7" s="1"/>
  <c r="D29" i="7"/>
  <c r="E29" i="7" s="1"/>
  <c r="D28" i="7"/>
  <c r="E28" i="7" s="1"/>
  <c r="D27" i="7"/>
  <c r="E27" i="7" s="1"/>
  <c r="D26" i="7"/>
  <c r="E26" i="7" s="1"/>
  <c r="D25" i="7"/>
  <c r="E25" i="7" s="1"/>
  <c r="D24" i="7"/>
  <c r="E24" i="7" s="1"/>
  <c r="D23" i="7"/>
  <c r="E23" i="7" s="1"/>
  <c r="D22" i="7"/>
  <c r="E22" i="7" s="1"/>
  <c r="D21" i="7"/>
  <c r="E21" i="7" s="1"/>
  <c r="D20" i="7"/>
  <c r="E20" i="7" s="1"/>
  <c r="D19" i="7"/>
  <c r="E19" i="7" s="1"/>
  <c r="D18" i="7"/>
  <c r="E18" i="7" s="1"/>
  <c r="D17" i="7"/>
  <c r="E17" i="7" s="1"/>
  <c r="D16" i="7"/>
  <c r="E16" i="7" s="1"/>
  <c r="D14" i="7"/>
  <c r="E14" i="7" s="1"/>
  <c r="D13" i="7"/>
  <c r="E13" i="7" s="1"/>
  <c r="D10" i="7"/>
  <c r="E10" i="7" s="1"/>
  <c r="D9" i="7"/>
  <c r="E9" i="7" s="1"/>
  <c r="D8" i="7"/>
  <c r="E8" i="7" s="1"/>
  <c r="D7" i="7"/>
  <c r="E7" i="7" s="1"/>
  <c r="D6" i="7"/>
  <c r="D12" i="7"/>
  <c r="E12" i="7" s="1"/>
  <c r="D11" i="7"/>
  <c r="E11" i="7" s="1"/>
  <c r="L16" i="5"/>
  <c r="E6" i="7" l="1"/>
  <c r="E33" i="7" s="1"/>
  <c r="D38" i="7" s="1"/>
  <c r="D33" i="7"/>
  <c r="M7" i="5"/>
  <c r="N7" i="5" s="1"/>
  <c r="M6" i="5" l="1"/>
  <c r="M12" i="5"/>
  <c r="N12" i="5" s="1"/>
  <c r="M13" i="5"/>
  <c r="N13" i="5" s="1"/>
  <c r="M10" i="5"/>
  <c r="N10" i="5" s="1"/>
  <c r="M8" i="5"/>
  <c r="N8" i="5" s="1"/>
  <c r="M15" i="5"/>
  <c r="N15" i="5" s="1"/>
  <c r="M14" i="5"/>
  <c r="N14" i="5" s="1"/>
  <c r="M11" i="5"/>
  <c r="N11" i="5" s="1"/>
  <c r="M9" i="5"/>
  <c r="N9" i="5" s="1"/>
  <c r="N6" i="5" l="1"/>
  <c r="E37" i="7"/>
  <c r="D37" i="7"/>
  <c r="E37" i="6"/>
  <c r="D37" i="6"/>
  <c r="F37" i="6" l="1"/>
  <c r="G7" i="5"/>
  <c r="H7" i="5" s="1"/>
  <c r="G8" i="5"/>
  <c r="H8" i="5" s="1"/>
  <c r="G9" i="5"/>
  <c r="H9" i="5" s="1"/>
  <c r="G10" i="5"/>
  <c r="H10" i="5" s="1"/>
  <c r="G11" i="5"/>
  <c r="H11" i="5" s="1"/>
  <c r="G13" i="5"/>
  <c r="H13" i="5" s="1"/>
  <c r="G14" i="5"/>
  <c r="H14" i="5" s="1"/>
  <c r="G12" i="5"/>
  <c r="H12" i="5" s="1"/>
  <c r="G15" i="5"/>
  <c r="H15" i="5" s="1"/>
  <c r="J14" i="5"/>
  <c r="K14" i="5" s="1"/>
  <c r="J13" i="5"/>
  <c r="K13" i="5" s="1"/>
  <c r="J11" i="5"/>
  <c r="K11" i="5" s="1"/>
  <c r="J9" i="5"/>
  <c r="K9" i="5" s="1"/>
  <c r="J15" i="5"/>
  <c r="K15" i="5" s="1"/>
  <c r="J12" i="5"/>
  <c r="K12" i="5" s="1"/>
  <c r="J10" i="5"/>
  <c r="K10" i="5" s="1"/>
  <c r="J8" i="5"/>
  <c r="K8" i="5" s="1"/>
  <c r="J7" i="5"/>
  <c r="K7" i="5" s="1"/>
  <c r="J6" i="5"/>
  <c r="G16" i="5" l="1"/>
  <c r="J33" i="6"/>
  <c r="J16" i="5"/>
  <c r="K6" i="5"/>
  <c r="K16" i="5" s="1"/>
  <c r="K33" i="7" l="1"/>
  <c r="F38" i="7" s="1"/>
  <c r="J33" i="7"/>
  <c r="F37" i="7"/>
  <c r="K33" i="6"/>
  <c r="F38" i="6" s="1"/>
  <c r="G37" i="6" l="1"/>
  <c r="F7" i="4" l="1"/>
  <c r="G37" i="7"/>
  <c r="M33" i="6" l="1"/>
  <c r="M16" i="5"/>
  <c r="F6" i="4" l="1"/>
  <c r="F5" i="4"/>
  <c r="M33" i="7"/>
  <c r="N16" i="5"/>
  <c r="N33" i="6"/>
  <c r="G38" i="6" s="1"/>
  <c r="N33" i="7" l="1"/>
  <c r="G38" i="7" s="1"/>
</calcChain>
</file>

<file path=xl/sharedStrings.xml><?xml version="1.0" encoding="utf-8"?>
<sst xmlns="http://schemas.openxmlformats.org/spreadsheetml/2006/main" count="185" uniqueCount="47">
  <si>
    <t>HHI</t>
  </si>
  <si>
    <t xml:space="preserve"> </t>
  </si>
  <si>
    <t>Tržišni udio</t>
  </si>
  <si>
    <t>UKUPNO:</t>
  </si>
  <si>
    <t>Merkur BH osiguranje d.d.</t>
  </si>
  <si>
    <t>Uniqa osiguranje d.d.</t>
  </si>
  <si>
    <t>Grawe osiguranje d.d.</t>
  </si>
  <si>
    <t>Grawe osiguranje a.d.</t>
  </si>
  <si>
    <t>Croatia osiguranje d.d.</t>
  </si>
  <si>
    <t>Triglav osiguranje d.d.</t>
  </si>
  <si>
    <t>Dunav osiguranje a.d.</t>
  </si>
  <si>
    <t>Euroherc osiguranje d.d.</t>
  </si>
  <si>
    <t>VGT osiguranje d.d.</t>
  </si>
  <si>
    <t>Drina osiguranje a.d.</t>
  </si>
  <si>
    <t>Zovko osiguranje d.d.</t>
  </si>
  <si>
    <t>Nešković osiguranje a.d.</t>
  </si>
  <si>
    <t>Triglav osiguranje a.d.</t>
  </si>
  <si>
    <t>ASA osiguranje d.d.</t>
  </si>
  <si>
    <t>Camelija osiguranje d.d.</t>
  </si>
  <si>
    <t>Krajina osiguranje a.d.</t>
  </si>
  <si>
    <t>Osiguranje Aura a.d.</t>
  </si>
  <si>
    <t>Mikrofin osiguranje a.d.</t>
  </si>
  <si>
    <t>Brčko-gas osiguranje d.d.</t>
  </si>
  <si>
    <t>Dominantno društvo</t>
  </si>
  <si>
    <t>Udio u ukupnoj premiji (%)</t>
  </si>
  <si>
    <t>HHI indeks za tržište životnog osiguranja u BiH</t>
  </si>
  <si>
    <t>Tržišni udio prva četiri društva</t>
  </si>
  <si>
    <t>Bosna-Sunce osiguranje d.d.</t>
  </si>
  <si>
    <t>HHI indeks za tržište neživotnog osiguranja u BiH</t>
  </si>
  <si>
    <t>HHI indeks za tržište životnog i neživotnog osiguranja u BiH</t>
  </si>
  <si>
    <t>Sarajevo-osiguranje d.d.</t>
  </si>
  <si>
    <t>2014.</t>
  </si>
  <si>
    <t>-</t>
  </si>
  <si>
    <t>2015.</t>
  </si>
  <si>
    <t>Osiguranje Garant d.d.</t>
  </si>
  <si>
    <t>Koncentracija tržišta osiguranja u BiH za 2014., 2015., 2016. i 2017. godinu</t>
  </si>
  <si>
    <t>2016.</t>
  </si>
  <si>
    <t>Wiener osiguranje a.d.</t>
  </si>
  <si>
    <t>Atos osiguranje a.d.</t>
  </si>
  <si>
    <t>Central osiguranje d.d.</t>
  </si>
  <si>
    <t>Euros osiguranje a.d.</t>
  </si>
  <si>
    <t>SAS - Super P osiguranje a.d.</t>
  </si>
  <si>
    <t>Prvih pet osiguravatelja</t>
  </si>
  <si>
    <t>Prvih deset osiguravatelja</t>
  </si>
  <si>
    <t>Osiguravajuće društvo</t>
  </si>
  <si>
    <t>Premija (u tisućama KM)</t>
  </si>
  <si>
    <t>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</si>
</sst>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52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0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  <charset val="238"/>
    </font>
    <font>
      <sz val="9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name val="Bookman Old Style"/>
      <family val="1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1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165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1" fillId="0" borderId="0"/>
    <xf numFmtId="0" fontId="19" fillId="22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9" fillId="23" borderId="7" applyNumberFormat="0" applyFont="0" applyAlignment="0" applyProtection="0"/>
    <xf numFmtId="0" fontId="21" fillId="20" borderId="8" applyNumberFormat="0" applyAlignment="0" applyProtection="0"/>
    <xf numFmtId="0" fontId="11" fillId="0" borderId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40" fillId="0" borderId="0"/>
    <xf numFmtId="0" fontId="3" fillId="0" borderId="0"/>
    <xf numFmtId="0" fontId="40" fillId="0" borderId="0"/>
    <xf numFmtId="0" fontId="40" fillId="0" borderId="0"/>
    <xf numFmtId="0" fontId="40" fillId="0" borderId="0"/>
    <xf numFmtId="0" fontId="3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0" fillId="0" borderId="0"/>
    <xf numFmtId="0" fontId="40" fillId="0" borderId="0"/>
  </cellStyleXfs>
  <cellXfs count="144">
    <xf numFmtId="0" fontId="0" fillId="0" borderId="0" xfId="0"/>
    <xf numFmtId="0" fontId="26" fillId="0" borderId="0" xfId="40" applyFont="1"/>
    <xf numFmtId="0" fontId="26" fillId="0" borderId="0" xfId="40" applyFont="1" applyBorder="1" applyAlignment="1"/>
    <xf numFmtId="0" fontId="26" fillId="0" borderId="0" xfId="151" applyFont="1"/>
    <xf numFmtId="1" fontId="26" fillId="0" borderId="0" xfId="151" applyNumberFormat="1" applyFont="1"/>
    <xf numFmtId="0" fontId="28" fillId="0" borderId="0" xfId="151" applyFont="1"/>
    <xf numFmtId="0" fontId="28" fillId="0" borderId="0" xfId="151" applyFont="1" applyAlignment="1">
      <alignment horizontal="left"/>
    </xf>
    <xf numFmtId="3" fontId="28" fillId="0" borderId="0" xfId="151" applyNumberFormat="1" applyFont="1"/>
    <xf numFmtId="0" fontId="28" fillId="0" borderId="0" xfId="151" applyFont="1" applyBorder="1"/>
    <xf numFmtId="0" fontId="31" fillId="0" borderId="0" xfId="151" applyFont="1" applyBorder="1"/>
    <xf numFmtId="3" fontId="26" fillId="0" borderId="0" xfId="151" applyNumberFormat="1" applyFont="1" applyBorder="1"/>
    <xf numFmtId="3" fontId="30" fillId="0" borderId="0" xfId="151" applyNumberFormat="1" applyFont="1" applyBorder="1"/>
    <xf numFmtId="0" fontId="34" fillId="26" borderId="16" xfId="151" applyFont="1" applyFill="1" applyBorder="1" applyAlignment="1">
      <alignment horizontal="right" vertical="center" wrapText="1"/>
    </xf>
    <xf numFmtId="0" fontId="34" fillId="26" borderId="10" xfId="151" applyFont="1" applyFill="1" applyBorder="1" applyAlignment="1">
      <alignment horizontal="center" vertical="center" wrapText="1"/>
    </xf>
    <xf numFmtId="0" fontId="34" fillId="26" borderId="10" xfId="151" applyFont="1" applyFill="1" applyBorder="1" applyAlignment="1">
      <alignment horizontal="center" vertical="center"/>
    </xf>
    <xf numFmtId="0" fontId="34" fillId="26" borderId="15" xfId="151" applyFont="1" applyFill="1" applyBorder="1" applyAlignment="1">
      <alignment horizontal="center" vertical="center"/>
    </xf>
    <xf numFmtId="0" fontId="34" fillId="26" borderId="16" xfId="151" applyFont="1" applyFill="1" applyBorder="1" applyAlignment="1">
      <alignment horizontal="right" wrapText="1"/>
    </xf>
    <xf numFmtId="3" fontId="32" fillId="26" borderId="17" xfId="151" applyNumberFormat="1" applyFont="1" applyFill="1" applyBorder="1" applyAlignment="1">
      <alignment horizontal="right"/>
    </xf>
    <xf numFmtId="1" fontId="35" fillId="24" borderId="10" xfId="151" applyNumberFormat="1" applyFont="1" applyFill="1" applyBorder="1" applyAlignment="1">
      <alignment horizontal="right" vertical="center"/>
    </xf>
    <xf numFmtId="3" fontId="34" fillId="26" borderId="17" xfId="151" applyNumberFormat="1" applyFont="1" applyFill="1" applyBorder="1" applyAlignment="1">
      <alignment horizontal="right" vertical="center"/>
    </xf>
    <xf numFmtId="0" fontId="36" fillId="0" borderId="0" xfId="40" applyFont="1"/>
    <xf numFmtId="0" fontId="32" fillId="25" borderId="12" xfId="151" applyFont="1" applyFill="1" applyBorder="1" applyAlignment="1">
      <alignment horizontal="center"/>
    </xf>
    <xf numFmtId="3" fontId="37" fillId="0" borderId="0" xfId="151" applyNumberFormat="1" applyFont="1" applyFill="1" applyBorder="1" applyAlignment="1">
      <alignment horizontal="right" wrapText="1"/>
    </xf>
    <xf numFmtId="0" fontId="38" fillId="0" borderId="0" xfId="0" applyFont="1"/>
    <xf numFmtId="3" fontId="39" fillId="0" borderId="0" xfId="151" applyNumberFormat="1" applyFont="1"/>
    <xf numFmtId="0" fontId="41" fillId="0" borderId="0" xfId="40" applyFont="1" applyBorder="1" applyAlignment="1"/>
    <xf numFmtId="4" fontId="28" fillId="0" borderId="0" xfId="151" applyNumberFormat="1" applyFont="1"/>
    <xf numFmtId="3" fontId="26" fillId="0" borderId="0" xfId="151" applyNumberFormat="1" applyFont="1"/>
    <xf numFmtId="3" fontId="42" fillId="0" borderId="10" xfId="151" applyNumberFormat="1" applyFont="1" applyBorder="1" applyAlignment="1">
      <alignment horizontal="right" wrapText="1"/>
    </xf>
    <xf numFmtId="3" fontId="42" fillId="0" borderId="10" xfId="151" applyNumberFormat="1" applyFont="1" applyFill="1" applyBorder="1" applyAlignment="1">
      <alignment horizontal="right" wrapText="1"/>
    </xf>
    <xf numFmtId="1" fontId="28" fillId="0" borderId="0" xfId="151" applyNumberFormat="1" applyFont="1"/>
    <xf numFmtId="3" fontId="42" fillId="24" borderId="10" xfId="151" applyNumberFormat="1" applyFont="1" applyFill="1" applyBorder="1" applyAlignment="1">
      <alignment horizontal="right"/>
    </xf>
    <xf numFmtId="3" fontId="42" fillId="0" borderId="10" xfId="151" applyNumberFormat="1" applyFont="1" applyFill="1" applyBorder="1" applyAlignment="1">
      <alignment horizontal="right"/>
    </xf>
    <xf numFmtId="3" fontId="42" fillId="24" borderId="10" xfId="151" applyNumberFormat="1" applyFont="1" applyFill="1" applyBorder="1" applyAlignment="1">
      <alignment horizontal="right" vertical="center"/>
    </xf>
    <xf numFmtId="3" fontId="42" fillId="24" borderId="10" xfId="151" applyNumberFormat="1" applyFont="1" applyFill="1" applyBorder="1" applyAlignment="1">
      <alignment horizontal="right" vertical="center" wrapText="1"/>
    </xf>
    <xf numFmtId="3" fontId="43" fillId="0" borderId="0" xfId="151" applyNumberFormat="1" applyFont="1"/>
    <xf numFmtId="4" fontId="0" fillId="0" borderId="0" xfId="0" applyNumberFormat="1" applyBorder="1"/>
    <xf numFmtId="4" fontId="43" fillId="0" borderId="0" xfId="151" applyNumberFormat="1" applyFont="1"/>
    <xf numFmtId="3" fontId="42" fillId="24" borderId="24" xfId="151" applyNumberFormat="1" applyFont="1" applyFill="1" applyBorder="1" applyAlignment="1">
      <alignment horizontal="right" vertical="center"/>
    </xf>
    <xf numFmtId="10" fontId="42" fillId="0" borderId="15" xfId="151" applyNumberFormat="1" applyFont="1" applyBorder="1" applyAlignment="1">
      <alignment horizontal="center"/>
    </xf>
    <xf numFmtId="3" fontId="42" fillId="0" borderId="18" xfId="151" applyNumberFormat="1" applyFont="1" applyBorder="1" applyAlignment="1">
      <alignment horizontal="center"/>
    </xf>
    <xf numFmtId="4" fontId="11" fillId="0" borderId="0" xfId="0" applyNumberFormat="1" applyFont="1"/>
    <xf numFmtId="3" fontId="11" fillId="0" borderId="0" xfId="0" applyNumberFormat="1" applyFont="1"/>
    <xf numFmtId="3" fontId="32" fillId="26" borderId="17" xfId="151" applyNumberFormat="1" applyFont="1" applyFill="1" applyBorder="1" applyAlignment="1">
      <alignment horizontal="right" vertical="center"/>
    </xf>
    <xf numFmtId="1" fontId="42" fillId="24" borderId="10" xfId="151" applyNumberFormat="1" applyFont="1" applyFill="1" applyBorder="1" applyAlignment="1">
      <alignment horizontal="right" vertical="center"/>
    </xf>
    <xf numFmtId="0" fontId="45" fillId="25" borderId="11" xfId="40" applyFont="1" applyFill="1" applyBorder="1" applyAlignment="1">
      <alignment horizontal="center" vertical="center"/>
    </xf>
    <xf numFmtId="0" fontId="45" fillId="25" borderId="12" xfId="40" applyFont="1" applyFill="1" applyBorder="1" applyAlignment="1">
      <alignment horizontal="center" vertical="center"/>
    </xf>
    <xf numFmtId="0" fontId="45" fillId="25" borderId="13" xfId="40" applyFont="1" applyFill="1" applyBorder="1" applyAlignment="1">
      <alignment horizontal="center" vertical="center"/>
    </xf>
    <xf numFmtId="0" fontId="45" fillId="25" borderId="12" xfId="151" applyFont="1" applyFill="1" applyBorder="1" applyAlignment="1">
      <alignment horizontal="center"/>
    </xf>
    <xf numFmtId="0" fontId="45" fillId="25" borderId="13" xfId="151" applyFont="1" applyFill="1" applyBorder="1" applyAlignment="1">
      <alignment horizontal="center"/>
    </xf>
    <xf numFmtId="0" fontId="45" fillId="26" borderId="10" xfId="151" applyFont="1" applyFill="1" applyBorder="1" applyAlignment="1">
      <alignment horizontal="center" vertical="center" wrapText="1"/>
    </xf>
    <xf numFmtId="0" fontId="45" fillId="26" borderId="10" xfId="151" applyFont="1" applyFill="1" applyBorder="1" applyAlignment="1">
      <alignment horizontal="center" vertical="center"/>
    </xf>
    <xf numFmtId="0" fontId="45" fillId="26" borderId="15" xfId="151" applyFont="1" applyFill="1" applyBorder="1" applyAlignment="1">
      <alignment horizontal="center" vertical="center"/>
    </xf>
    <xf numFmtId="2" fontId="42" fillId="25" borderId="10" xfId="151" applyNumberFormat="1" applyFont="1" applyFill="1" applyBorder="1" applyAlignment="1">
      <alignment horizontal="right"/>
    </xf>
    <xf numFmtId="1" fontId="42" fillId="0" borderId="10" xfId="151" applyNumberFormat="1" applyFont="1" applyBorder="1" applyAlignment="1">
      <alignment horizontal="right"/>
    </xf>
    <xf numFmtId="1" fontId="42" fillId="0" borderId="15" xfId="151" applyNumberFormat="1" applyFont="1" applyBorder="1" applyAlignment="1">
      <alignment horizontal="right"/>
    </xf>
    <xf numFmtId="2" fontId="42" fillId="0" borderId="10" xfId="151" applyNumberFormat="1" applyFont="1" applyFill="1" applyBorder="1" applyAlignment="1">
      <alignment horizontal="right"/>
    </xf>
    <xf numFmtId="0" fontId="45" fillId="26" borderId="16" xfId="151" applyFont="1" applyFill="1" applyBorder="1" applyAlignment="1">
      <alignment horizontal="right" wrapText="1"/>
    </xf>
    <xf numFmtId="3" fontId="45" fillId="26" borderId="17" xfId="151" applyNumberFormat="1" applyFont="1" applyFill="1" applyBorder="1" applyAlignment="1">
      <alignment horizontal="right"/>
    </xf>
    <xf numFmtId="1" fontId="45" fillId="26" borderId="17" xfId="151" applyNumberFormat="1" applyFont="1" applyFill="1" applyBorder="1" applyAlignment="1">
      <alignment horizontal="right"/>
    </xf>
    <xf numFmtId="3" fontId="45" fillId="26" borderId="18" xfId="151" applyNumberFormat="1" applyFont="1" applyFill="1" applyBorder="1" applyAlignment="1">
      <alignment horizontal="right" vertical="center"/>
    </xf>
    <xf numFmtId="1" fontId="42" fillId="24" borderId="10" xfId="151" applyNumberFormat="1" applyFont="1" applyFill="1" applyBorder="1" applyAlignment="1">
      <alignment horizontal="right"/>
    </xf>
    <xf numFmtId="1" fontId="42" fillId="24" borderId="15" xfId="151" applyNumberFormat="1" applyFont="1" applyFill="1" applyBorder="1" applyAlignment="1">
      <alignment horizontal="right"/>
    </xf>
    <xf numFmtId="1" fontId="45" fillId="26" borderId="18" xfId="151" applyNumberFormat="1" applyFont="1" applyFill="1" applyBorder="1" applyAlignment="1">
      <alignment horizontal="right"/>
    </xf>
    <xf numFmtId="2" fontId="42" fillId="25" borderId="10" xfId="151" applyNumberFormat="1" applyFont="1" applyFill="1" applyBorder="1" applyAlignment="1">
      <alignment horizontal="right" vertical="center"/>
    </xf>
    <xf numFmtId="1" fontId="42" fillId="24" borderId="15" xfId="151" applyNumberFormat="1" applyFont="1" applyFill="1" applyBorder="1" applyAlignment="1">
      <alignment horizontal="right" vertical="center"/>
    </xf>
    <xf numFmtId="2" fontId="42" fillId="0" borderId="10" xfId="151" applyNumberFormat="1" applyFont="1" applyFill="1" applyBorder="1" applyAlignment="1">
      <alignment horizontal="right" vertical="center"/>
    </xf>
    <xf numFmtId="2" fontId="42" fillId="27" borderId="10" xfId="151" applyNumberFormat="1" applyFont="1" applyFill="1" applyBorder="1" applyAlignment="1">
      <alignment horizontal="right" vertical="center"/>
    </xf>
    <xf numFmtId="3" fontId="45" fillId="26" borderId="17" xfId="151" applyNumberFormat="1" applyFont="1" applyFill="1" applyBorder="1" applyAlignment="1">
      <alignment horizontal="right" vertical="center"/>
    </xf>
    <xf numFmtId="1" fontId="45" fillId="26" borderId="17" xfId="151" applyNumberFormat="1" applyFont="1" applyFill="1" applyBorder="1" applyAlignment="1">
      <alignment horizontal="right" vertical="center"/>
    </xf>
    <xf numFmtId="1" fontId="45" fillId="26" borderId="18" xfId="151" applyNumberFormat="1" applyFont="1" applyFill="1" applyBorder="1" applyAlignment="1">
      <alignment horizontal="right" vertical="center"/>
    </xf>
    <xf numFmtId="0" fontId="47" fillId="0" borderId="0" xfId="151" applyFont="1"/>
    <xf numFmtId="3" fontId="45" fillId="0" borderId="0" xfId="151" applyNumberFormat="1" applyFont="1" applyFill="1" applyBorder="1" applyAlignment="1">
      <alignment horizontal="right" wrapText="1"/>
    </xf>
    <xf numFmtId="3" fontId="45" fillId="0" borderId="0" xfId="151" applyNumberFormat="1" applyFont="1" applyFill="1" applyBorder="1" applyAlignment="1">
      <alignment horizontal="right" vertical="center"/>
    </xf>
    <xf numFmtId="0" fontId="28" fillId="0" borderId="0" xfId="151" applyFont="1" applyFill="1" applyBorder="1"/>
    <xf numFmtId="0" fontId="46" fillId="0" borderId="0" xfId="204" applyFont="1" applyFill="1" applyBorder="1" applyAlignment="1">
      <alignment horizontal="right"/>
    </xf>
    <xf numFmtId="4" fontId="26" fillId="0" borderId="0" xfId="151" applyNumberFormat="1" applyFont="1" applyFill="1" applyBorder="1"/>
    <xf numFmtId="4" fontId="43" fillId="0" borderId="0" xfId="151" applyNumberFormat="1" applyFont="1" applyFill="1" applyBorder="1"/>
    <xf numFmtId="0" fontId="26" fillId="0" borderId="0" xfId="151" applyFont="1" applyFill="1" applyBorder="1"/>
    <xf numFmtId="4" fontId="28" fillId="0" borderId="0" xfId="151" applyNumberFormat="1" applyFont="1" applyFill="1" applyBorder="1"/>
    <xf numFmtId="0" fontId="45" fillId="25" borderId="29" xfId="151" applyFont="1" applyFill="1" applyBorder="1" applyAlignment="1">
      <alignment horizontal="center"/>
    </xf>
    <xf numFmtId="0" fontId="45" fillId="25" borderId="30" xfId="151" applyFont="1" applyFill="1" applyBorder="1" applyAlignment="1">
      <alignment horizontal="center"/>
    </xf>
    <xf numFmtId="0" fontId="28" fillId="0" borderId="10" xfId="151" applyFont="1" applyBorder="1" applyAlignment="1">
      <alignment horizontal="right"/>
    </xf>
    <xf numFmtId="0" fontId="48" fillId="0" borderId="0" xfId="151" applyFont="1"/>
    <xf numFmtId="0" fontId="49" fillId="0" borderId="0" xfId="151" applyFont="1"/>
    <xf numFmtId="3" fontId="2" fillId="0" borderId="0" xfId="151" applyNumberFormat="1" applyFont="1" applyFill="1" applyBorder="1" applyAlignment="1">
      <alignment horizontal="right" wrapText="1"/>
    </xf>
    <xf numFmtId="3" fontId="42" fillId="0" borderId="17" xfId="151" applyNumberFormat="1" applyFont="1" applyBorder="1" applyAlignment="1">
      <alignment horizontal="center"/>
    </xf>
    <xf numFmtId="10" fontId="42" fillId="0" borderId="10" xfId="151" applyNumberFormat="1" applyFont="1" applyBorder="1" applyAlignment="1">
      <alignment horizontal="center"/>
    </xf>
    <xf numFmtId="10" fontId="42" fillId="0" borderId="19" xfId="151" applyNumberFormat="1" applyFont="1" applyBorder="1" applyAlignment="1">
      <alignment horizontal="center"/>
    </xf>
    <xf numFmtId="10" fontId="42" fillId="0" borderId="10" xfId="40" applyNumberFormat="1" applyFont="1" applyBorder="1" applyAlignment="1">
      <alignment horizontal="center"/>
    </xf>
    <xf numFmtId="10" fontId="42" fillId="0" borderId="15" xfId="40" applyNumberFormat="1" applyFont="1" applyBorder="1" applyAlignment="1">
      <alignment horizontal="center"/>
    </xf>
    <xf numFmtId="10" fontId="42" fillId="0" borderId="17" xfId="40" applyNumberFormat="1" applyFont="1" applyBorder="1" applyAlignment="1">
      <alignment horizontal="center"/>
    </xf>
    <xf numFmtId="10" fontId="33" fillId="0" borderId="18" xfId="40" applyNumberFormat="1" applyFont="1" applyBorder="1" applyAlignment="1">
      <alignment horizontal="center"/>
    </xf>
    <xf numFmtId="10" fontId="33" fillId="0" borderId="10" xfId="40" applyNumberFormat="1" applyFont="1" applyBorder="1" applyAlignment="1">
      <alignment horizontal="center"/>
    </xf>
    <xf numFmtId="10" fontId="33" fillId="0" borderId="15" xfId="40" applyNumberFormat="1" applyFont="1" applyBorder="1" applyAlignment="1">
      <alignment horizontal="center"/>
    </xf>
    <xf numFmtId="3" fontId="50" fillId="0" borderId="0" xfId="206" applyNumberFormat="1" applyFont="1" applyFill="1" applyBorder="1" applyAlignment="1" applyProtection="1">
      <alignment horizontal="right" vertical="center"/>
    </xf>
    <xf numFmtId="0" fontId="38" fillId="0" borderId="0" xfId="0" applyFont="1" applyFill="1" applyBorder="1"/>
    <xf numFmtId="3" fontId="44" fillId="0" borderId="0" xfId="151" applyNumberFormat="1" applyFont="1" applyFill="1" applyBorder="1"/>
    <xf numFmtId="3" fontId="26" fillId="0" borderId="0" xfId="151" applyNumberFormat="1" applyFont="1" applyFill="1" applyBorder="1"/>
    <xf numFmtId="3" fontId="42" fillId="0" borderId="28" xfId="151" applyNumberFormat="1" applyFont="1" applyBorder="1" applyAlignment="1">
      <alignment horizontal="center"/>
    </xf>
    <xf numFmtId="0" fontId="28" fillId="0" borderId="10" xfId="151" applyFont="1" applyFill="1" applyBorder="1" applyAlignment="1">
      <alignment horizontal="right"/>
    </xf>
    <xf numFmtId="0" fontId="47" fillId="0" borderId="10" xfId="151" applyFont="1" applyBorder="1" applyAlignment="1">
      <alignment horizontal="right"/>
    </xf>
    <xf numFmtId="0" fontId="33" fillId="0" borderId="14" xfId="40" applyFont="1" applyBorder="1"/>
    <xf numFmtId="0" fontId="33" fillId="0" borderId="14" xfId="40" applyFont="1" applyBorder="1" applyAlignment="1">
      <alignment horizontal="left"/>
    </xf>
    <xf numFmtId="0" fontId="33" fillId="0" borderId="16" xfId="40" applyFont="1" applyBorder="1" applyAlignment="1">
      <alignment horizontal="left"/>
    </xf>
    <xf numFmtId="0" fontId="27" fillId="0" borderId="19" xfId="40" applyFont="1" applyBorder="1" applyAlignment="1">
      <alignment horizontal="center"/>
    </xf>
    <xf numFmtId="0" fontId="27" fillId="0" borderId="20" xfId="40" applyFont="1" applyBorder="1" applyAlignment="1">
      <alignment horizontal="center"/>
    </xf>
    <xf numFmtId="0" fontId="27" fillId="0" borderId="21" xfId="40" applyFont="1" applyBorder="1" applyAlignment="1">
      <alignment horizontal="center"/>
    </xf>
    <xf numFmtId="0" fontId="27" fillId="0" borderId="19" xfId="151" applyFont="1" applyBorder="1" applyAlignment="1">
      <alignment horizontal="center"/>
    </xf>
    <xf numFmtId="0" fontId="27" fillId="0" borderId="20" xfId="151" applyFont="1" applyBorder="1" applyAlignment="1">
      <alignment horizontal="center"/>
    </xf>
    <xf numFmtId="0" fontId="27" fillId="0" borderId="21" xfId="151" applyFont="1" applyBorder="1" applyAlignment="1">
      <alignment horizontal="center"/>
    </xf>
    <xf numFmtId="0" fontId="34" fillId="25" borderId="12" xfId="151" applyFont="1" applyFill="1" applyBorder="1" applyAlignment="1">
      <alignment horizontal="center" vertical="center"/>
    </xf>
    <xf numFmtId="0" fontId="34" fillId="25" borderId="13" xfId="151" applyFont="1" applyFill="1" applyBorder="1" applyAlignment="1">
      <alignment horizontal="center" vertical="center"/>
    </xf>
    <xf numFmtId="0" fontId="33" fillId="25" borderId="11" xfId="151" applyFont="1" applyFill="1" applyBorder="1" applyAlignment="1">
      <alignment horizontal="center"/>
    </xf>
    <xf numFmtId="0" fontId="33" fillId="25" borderId="12" xfId="151" applyFont="1" applyFill="1" applyBorder="1" applyAlignment="1">
      <alignment horizontal="center"/>
    </xf>
    <xf numFmtId="0" fontId="32" fillId="0" borderId="16" xfId="151" applyFont="1" applyBorder="1" applyAlignment="1">
      <alignment horizontal="left"/>
    </xf>
    <xf numFmtId="0" fontId="32" fillId="0" borderId="17" xfId="151" applyFont="1" applyBorder="1" applyAlignment="1">
      <alignment horizontal="left"/>
    </xf>
    <xf numFmtId="0" fontId="45" fillId="25" borderId="11" xfId="151" applyFont="1" applyFill="1" applyBorder="1" applyAlignment="1">
      <alignment horizontal="center" vertical="center" wrapText="1"/>
    </xf>
    <xf numFmtId="0" fontId="45" fillId="25" borderId="14" xfId="151" applyFont="1" applyFill="1" applyBorder="1" applyAlignment="1">
      <alignment horizontal="center" vertical="center" wrapText="1"/>
    </xf>
    <xf numFmtId="0" fontId="45" fillId="25" borderId="25" xfId="151" applyFont="1" applyFill="1" applyBorder="1" applyAlignment="1">
      <alignment horizontal="center" vertical="center"/>
    </xf>
    <xf numFmtId="0" fontId="45" fillId="25" borderId="26" xfId="151" applyFont="1" applyFill="1" applyBorder="1" applyAlignment="1">
      <alignment horizontal="center" vertical="center"/>
    </xf>
    <xf numFmtId="0" fontId="45" fillId="25" borderId="27" xfId="151" applyFont="1" applyFill="1" applyBorder="1" applyAlignment="1">
      <alignment horizontal="center" vertical="center"/>
    </xf>
    <xf numFmtId="0" fontId="32" fillId="0" borderId="22" xfId="151" applyFont="1" applyBorder="1" applyAlignment="1">
      <alignment horizontal="left"/>
    </xf>
    <xf numFmtId="0" fontId="32" fillId="0" borderId="21" xfId="151" applyFont="1" applyBorder="1" applyAlignment="1">
      <alignment horizontal="left"/>
    </xf>
    <xf numFmtId="0" fontId="29" fillId="0" borderId="19" xfId="151" applyFont="1" applyBorder="1" applyAlignment="1">
      <alignment horizontal="center"/>
    </xf>
    <xf numFmtId="0" fontId="29" fillId="0" borderId="20" xfId="151" applyFont="1" applyBorder="1" applyAlignment="1">
      <alignment horizontal="center"/>
    </xf>
    <xf numFmtId="0" fontId="29" fillId="0" borderId="21" xfId="151" applyFont="1" applyBorder="1" applyAlignment="1">
      <alignment horizontal="center"/>
    </xf>
    <xf numFmtId="0" fontId="34" fillId="25" borderId="11" xfId="151" applyFont="1" applyFill="1" applyBorder="1" applyAlignment="1">
      <alignment horizontal="center" vertical="center" wrapText="1"/>
    </xf>
    <xf numFmtId="0" fontId="34" fillId="25" borderId="14" xfId="151" applyFont="1" applyFill="1" applyBorder="1" applyAlignment="1">
      <alignment horizontal="center" vertical="center" wrapText="1"/>
    </xf>
    <xf numFmtId="0" fontId="34" fillId="25" borderId="25" xfId="151" applyFont="1" applyFill="1" applyBorder="1" applyAlignment="1">
      <alignment horizontal="center" vertical="center"/>
    </xf>
    <xf numFmtId="0" fontId="34" fillId="25" borderId="26" xfId="151" applyFont="1" applyFill="1" applyBorder="1" applyAlignment="1">
      <alignment horizontal="center" vertical="center"/>
    </xf>
    <xf numFmtId="0" fontId="34" fillId="25" borderId="27" xfId="151" applyFont="1" applyFill="1" applyBorder="1" applyAlignment="1">
      <alignment horizontal="center" vertical="center"/>
    </xf>
    <xf numFmtId="0" fontId="32" fillId="0" borderId="14" xfId="151" applyFont="1" applyBorder="1" applyAlignment="1">
      <alignment horizontal="left"/>
    </xf>
    <xf numFmtId="0" fontId="32" fillId="0" borderId="10" xfId="151" applyFont="1" applyBorder="1" applyAlignment="1">
      <alignment horizontal="left"/>
    </xf>
    <xf numFmtId="0" fontId="42" fillId="0" borderId="14" xfId="151" applyFont="1" applyBorder="1" applyAlignment="1">
      <alignment horizontal="left" wrapText="1"/>
    </xf>
    <xf numFmtId="0" fontId="42" fillId="0" borderId="14" xfId="151" applyFont="1" applyBorder="1" applyAlignment="1">
      <alignment horizontal="left"/>
    </xf>
    <xf numFmtId="0" fontId="42" fillId="0" borderId="14" xfId="151" applyFont="1" applyBorder="1" applyAlignment="1">
      <alignment wrapText="1"/>
    </xf>
    <xf numFmtId="0" fontId="42" fillId="24" borderId="14" xfId="151" applyFont="1" applyFill="1" applyBorder="1" applyAlignment="1">
      <alignment horizontal="left"/>
    </xf>
    <xf numFmtId="0" fontId="42" fillId="24" borderId="14" xfId="151" applyFont="1" applyFill="1" applyBorder="1" applyAlignment="1">
      <alignment horizontal="left" wrapText="1"/>
    </xf>
    <xf numFmtId="0" fontId="42" fillId="24" borderId="14" xfId="151" applyFont="1" applyFill="1" applyBorder="1" applyAlignment="1">
      <alignment horizontal="justify" vertical="center"/>
    </xf>
    <xf numFmtId="0" fontId="51" fillId="24" borderId="14" xfId="151" applyFont="1" applyFill="1" applyBorder="1" applyAlignment="1">
      <alignment horizontal="justify" vertical="center"/>
    </xf>
    <xf numFmtId="0" fontId="42" fillId="24" borderId="14" xfId="151" applyFont="1" applyFill="1" applyBorder="1" applyAlignment="1">
      <alignment horizontal="justify" vertical="center" wrapText="1"/>
    </xf>
    <xf numFmtId="0" fontId="42" fillId="24" borderId="14" xfId="151" applyFont="1" applyFill="1" applyBorder="1" applyAlignment="1">
      <alignment horizontal="left" vertical="center"/>
    </xf>
    <xf numFmtId="0" fontId="42" fillId="24" borderId="23" xfId="151" applyFont="1" applyFill="1" applyBorder="1" applyAlignment="1">
      <alignment horizontal="justify" vertical="center"/>
    </xf>
  </cellXfs>
  <cellStyles count="21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5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2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ální_Rezervy_prez_1_12_03" xfId="197"/>
    <cellStyle name="Normalno 2" xfId="206"/>
    <cellStyle name="Normalno 2 2" xfId="215"/>
    <cellStyle name="Normalno 3" xfId="207"/>
    <cellStyle name="Note" xfId="198" builtinId="10" customBuiltin="1"/>
    <cellStyle name="Obično 2" xfId="204"/>
    <cellStyle name="Obično 2 2" xfId="208"/>
    <cellStyle name="Obično 3" xfId="209"/>
    <cellStyle name="Obično 3 2" xfId="213"/>
    <cellStyle name="Obično 4" xfId="210"/>
    <cellStyle name="Obično 4 2" xfId="216"/>
    <cellStyle name="Obično_12a Izvjestaji drustava za osiguranje" xfId="211"/>
    <cellStyle name="Output" xfId="199" builtinId="21" customBuiltin="1"/>
    <cellStyle name="Percent 2" xfId="214"/>
    <cellStyle name="Standard_0103_s Versicherung" xfId="200"/>
    <cellStyle name="Title" xfId="201" builtinId="15" customBuiltin="1"/>
    <cellStyle name="Total" xfId="202" builtinId="25" customBuiltin="1"/>
    <cellStyle name="Warning Text" xfId="203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787372193893133E-2"/>
          <c:y val="1.7605633802816902E-2"/>
          <c:w val="0.63120676668946474"/>
          <c:h val="0.866197183098600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Udio!$B$5</c:f>
              <c:strCache>
                <c:ptCount val="1"/>
                <c:pt idx="0">
                  <c:v>Prvih pet osiguravatelja</c:v>
                </c:pt>
              </c:strCache>
            </c:strRef>
          </c:tx>
          <c:invertIfNegative val="0"/>
          <c:cat>
            <c:strRef>
              <c:f>Udio!$C$4:$F$4</c:f>
              <c:strCache>
                <c:ptCount val="4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</c:strCache>
            </c:strRef>
          </c:cat>
          <c:val>
            <c:numRef>
              <c:f>Udio!$C$5:$F$5</c:f>
              <c:numCache>
                <c:formatCode>0.00%</c:formatCode>
                <c:ptCount val="4"/>
                <c:pt idx="0">
                  <c:v>0.44764742832202742</c:v>
                </c:pt>
                <c:pt idx="1">
                  <c:v>0.43156474276775592</c:v>
                </c:pt>
                <c:pt idx="2">
                  <c:v>0.41361358109195051</c:v>
                </c:pt>
                <c:pt idx="3">
                  <c:v>0.39213777781113152</c:v>
                </c:pt>
              </c:numCache>
            </c:numRef>
          </c:val>
        </c:ser>
        <c:ser>
          <c:idx val="1"/>
          <c:order val="1"/>
          <c:tx>
            <c:strRef>
              <c:f>Udio!$B$6</c:f>
              <c:strCache>
                <c:ptCount val="1"/>
                <c:pt idx="0">
                  <c:v>Prvih deset osiguravatelja</c:v>
                </c:pt>
              </c:strCache>
            </c:strRef>
          </c:tx>
          <c:invertIfNegative val="0"/>
          <c:cat>
            <c:strRef>
              <c:f>Udio!$C$4:$F$4</c:f>
              <c:strCache>
                <c:ptCount val="4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</c:strCache>
            </c:strRef>
          </c:cat>
          <c:val>
            <c:numRef>
              <c:f>Udio!$C$6:$F$6</c:f>
              <c:numCache>
                <c:formatCode>0.00%</c:formatCode>
                <c:ptCount val="4"/>
                <c:pt idx="0">
                  <c:v>0.69882954137424447</c:v>
                </c:pt>
                <c:pt idx="1">
                  <c:v>0.68435928593967144</c:v>
                </c:pt>
                <c:pt idx="2">
                  <c:v>0.6619678325957562</c:v>
                </c:pt>
                <c:pt idx="3">
                  <c:v>0.65197695899604313</c:v>
                </c:pt>
              </c:numCache>
            </c:numRef>
          </c:val>
        </c:ser>
        <c:ser>
          <c:idx val="2"/>
          <c:order val="2"/>
          <c:tx>
            <c:strRef>
              <c:f>Udio!$B$7</c:f>
              <c:strCache>
                <c:ptCount val="1"/>
                <c:pt idx="0">
                  <c:v>Dominantno društvo</c:v>
                </c:pt>
              </c:strCache>
            </c:strRef>
          </c:tx>
          <c:invertIfNegative val="0"/>
          <c:cat>
            <c:strRef>
              <c:f>Udio!$C$4:$F$4</c:f>
              <c:strCache>
                <c:ptCount val="4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</c:strCache>
            </c:strRef>
          </c:cat>
          <c:val>
            <c:numRef>
              <c:f>Udio!$C$7:$F$7</c:f>
              <c:numCache>
                <c:formatCode>0.00%</c:formatCode>
                <c:ptCount val="4"/>
                <c:pt idx="0">
                  <c:v>0.11477852069048884</c:v>
                </c:pt>
                <c:pt idx="1">
                  <c:v>0.10124470463440999</c:v>
                </c:pt>
                <c:pt idx="2">
                  <c:v>9.215560721574366E-2</c:v>
                </c:pt>
                <c:pt idx="3">
                  <c:v>8.4800058192404465E-2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9068160"/>
        <c:axId val="159069696"/>
        <c:axId val="0"/>
      </c:bar3DChart>
      <c:catAx>
        <c:axId val="15906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9069696"/>
        <c:crosses val="autoZero"/>
        <c:auto val="1"/>
        <c:lblAlgn val="ctr"/>
        <c:lblOffset val="100"/>
        <c:noMultiLvlLbl val="0"/>
      </c:catAx>
      <c:valAx>
        <c:axId val="15906969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90681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08564204721472"/>
          <c:y val="0.14436612896024614"/>
          <c:w val="0.24172632676234795"/>
          <c:h val="0.6079812206572822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699" l="0.70000000000000062" r="0.70000000000000062" t="0.750000000000006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5893391720517"/>
          <c:y val="6.7415976913539524E-2"/>
          <c:w val="0.74801732239219565"/>
          <c:h val="0.67041443708464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Životno'!$B$20:$C$20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Životno'!$D$19:$G$19</c:f>
              <c:strCache>
                <c:ptCount val="4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</c:strCache>
            </c:strRef>
          </c:cat>
          <c:val>
            <c:numRef>
              <c:f>'HHI - Životno'!$D$20:$G$20</c:f>
              <c:numCache>
                <c:formatCode>0.00%</c:formatCode>
                <c:ptCount val="4"/>
                <c:pt idx="0">
                  <c:v>0.79455200985426144</c:v>
                </c:pt>
                <c:pt idx="1">
                  <c:v>0.78081969999919054</c:v>
                </c:pt>
                <c:pt idx="2">
                  <c:v>0.76741577379801174</c:v>
                </c:pt>
                <c:pt idx="3">
                  <c:v>0.74733213644524243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109504"/>
        <c:axId val="159111040"/>
      </c:barChart>
      <c:lineChart>
        <c:grouping val="standard"/>
        <c:varyColors val="0"/>
        <c:ser>
          <c:idx val="1"/>
          <c:order val="1"/>
          <c:tx>
            <c:strRef>
              <c:f>'HHI - Životno'!$B$21:$C$21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5.4075220820677034E-2"/>
                  <c:y val="-7.0189709675852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0523648207398431E-2"/>
                  <c:y val="-6.9351880652753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114898136481594E-2"/>
                  <c:y val="-5.684782008900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833101436552652E-2"/>
                  <c:y val="-6.0040268447786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Životno'!$D$19:$G$19</c:f>
              <c:strCache>
                <c:ptCount val="4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</c:strCache>
            </c:strRef>
          </c:cat>
          <c:val>
            <c:numRef>
              <c:f>'HHI - Životno'!$D$21:$G$21</c:f>
              <c:numCache>
                <c:formatCode>#,##0</c:formatCode>
                <c:ptCount val="4"/>
                <c:pt idx="0">
                  <c:v>1796.2716200991244</c:v>
                </c:pt>
                <c:pt idx="1">
                  <c:v>1723.2106596296908</c:v>
                </c:pt>
                <c:pt idx="2">
                  <c:v>1678.7489833460295</c:v>
                </c:pt>
                <c:pt idx="3">
                  <c:v>1609.2427200087673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112576"/>
        <c:axId val="159192192"/>
      </c:lineChart>
      <c:catAx>
        <c:axId val="15910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9111040"/>
        <c:crosses val="autoZero"/>
        <c:auto val="1"/>
        <c:lblAlgn val="ctr"/>
        <c:lblOffset val="100"/>
        <c:noMultiLvlLbl val="0"/>
      </c:catAx>
      <c:valAx>
        <c:axId val="159111040"/>
        <c:scaling>
          <c:orientation val="minMax"/>
          <c:max val="0.95000000000000062"/>
          <c:min val="0.70000000000000062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9109504"/>
        <c:crosses val="autoZero"/>
        <c:crossBetween val="between"/>
      </c:valAx>
      <c:catAx>
        <c:axId val="159112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9192192"/>
        <c:crosses val="autoZero"/>
        <c:auto val="1"/>
        <c:lblAlgn val="ctr"/>
        <c:lblOffset val="100"/>
        <c:noMultiLvlLbl val="0"/>
      </c:catAx>
      <c:valAx>
        <c:axId val="159192192"/>
        <c:scaling>
          <c:orientation val="minMax"/>
          <c:max val="1900"/>
          <c:min val="14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9112576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3.5714354915277226E-2"/>
          <c:y val="0.89887969218053343"/>
          <c:w val="0.88889061122468505"/>
          <c:h val="6.741597691353952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88" l="0.70000000000000062" r="0.70000000000000062" t="0.750000000000009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37148217636745E-2"/>
          <c:y val="6.0000195313135794E-2"/>
          <c:w val="0.75984990619138226"/>
          <c:h val="0.686668901916998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Neživotno'!$B$37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Neživotno'!$D$36:$G$36</c:f>
              <c:strCache>
                <c:ptCount val="4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</c:strCache>
            </c:strRef>
          </c:cat>
          <c:val>
            <c:numRef>
              <c:f>'HHI - Neživotno'!$D$37:$G$37</c:f>
              <c:numCache>
                <c:formatCode>0.00%</c:formatCode>
                <c:ptCount val="4"/>
                <c:pt idx="0">
                  <c:v>0.41896027139035014</c:v>
                </c:pt>
                <c:pt idx="1">
                  <c:v>0.39775256155893546</c:v>
                </c:pt>
                <c:pt idx="2">
                  <c:v>0.37332987237381532</c:v>
                </c:pt>
                <c:pt idx="3">
                  <c:v>0.35474936146074254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436800"/>
        <c:axId val="159438336"/>
      </c:barChart>
      <c:lineChart>
        <c:grouping val="stacked"/>
        <c:varyColors val="0"/>
        <c:ser>
          <c:idx val="1"/>
          <c:order val="1"/>
          <c:tx>
            <c:strRef>
              <c:f>'HHI - Neživotno'!$B$38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061746268583252E-2"/>
                  <c:y val="-4.4078056561505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530740177178175E-2"/>
                  <c:y val="-4.7384445996070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7999931059274718E-2"/>
                  <c:y val="-4.1670097106370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221270183628541E-2"/>
                  <c:y val="-4.2071331437542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Neživotno'!$D$36:$G$36</c:f>
              <c:strCache>
                <c:ptCount val="4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</c:strCache>
            </c:strRef>
          </c:cat>
          <c:val>
            <c:numRef>
              <c:f>'HHI - Neživotno'!$D$38:$G$38</c:f>
              <c:numCache>
                <c:formatCode>#,##0</c:formatCode>
                <c:ptCount val="4"/>
                <c:pt idx="0">
                  <c:v>681.88080798303815</c:v>
                </c:pt>
                <c:pt idx="1">
                  <c:v>649.38085809653649</c:v>
                </c:pt>
                <c:pt idx="2">
                  <c:v>595.94705053126154</c:v>
                </c:pt>
                <c:pt idx="3">
                  <c:v>562.93927209174774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39872"/>
        <c:axId val="159589120"/>
      </c:lineChart>
      <c:catAx>
        <c:axId val="15943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9438336"/>
        <c:crossesAt val="0.35000000000000031"/>
        <c:auto val="1"/>
        <c:lblAlgn val="ctr"/>
        <c:lblOffset val="100"/>
        <c:noMultiLvlLbl val="0"/>
      </c:catAx>
      <c:valAx>
        <c:axId val="159438336"/>
        <c:scaling>
          <c:orientation val="minMax"/>
          <c:max val="0.55000000000000004"/>
          <c:min val="0.35000000000000003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9436800"/>
        <c:crosses val="autoZero"/>
        <c:crossBetween val="between"/>
      </c:valAx>
      <c:catAx>
        <c:axId val="159439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9589120"/>
        <c:crosses val="autoZero"/>
        <c:auto val="1"/>
        <c:lblAlgn val="ctr"/>
        <c:lblOffset val="100"/>
        <c:noMultiLvlLbl val="0"/>
      </c:catAx>
      <c:valAx>
        <c:axId val="159589120"/>
        <c:scaling>
          <c:orientation val="minMax"/>
          <c:max val="800"/>
          <c:min val="5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9439872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7.3170731707317069E-2"/>
          <c:y val="0.90000292969703088"/>
          <c:w val="0.82363977485928763"/>
          <c:h val="6.000019531313579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33" l="0.70000000000000062" r="0.70000000000000062" t="0.750000000000009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88795623535685"/>
          <c:y val="6.0000195313135794E-2"/>
          <c:w val="0.78878576663420585"/>
          <c:h val="0.740002408862007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Ukupno'!$B$37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Ukupno'!$D$36:$G$36</c:f>
              <c:strCache>
                <c:ptCount val="4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</c:strCache>
            </c:strRef>
          </c:cat>
          <c:val>
            <c:numRef>
              <c:f>'HHI - Ukupno'!$D$37:$G$37</c:f>
              <c:numCache>
                <c:formatCode>0.00%</c:formatCode>
                <c:ptCount val="4"/>
                <c:pt idx="0">
                  <c:v>0.370229345932795</c:v>
                </c:pt>
                <c:pt idx="1">
                  <c:v>0.35896872125732626</c:v>
                </c:pt>
                <c:pt idx="2">
                  <c:v>0.34037183212344346</c:v>
                </c:pt>
                <c:pt idx="3">
                  <c:v>0.32191312900345237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608192"/>
        <c:axId val="159614080"/>
      </c:barChart>
      <c:lineChart>
        <c:grouping val="stacked"/>
        <c:varyColors val="0"/>
        <c:ser>
          <c:idx val="1"/>
          <c:order val="1"/>
          <c:tx>
            <c:strRef>
              <c:f>'HHI - Ukupno'!$B$38:$C$38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539012100879822E-2"/>
                  <c:y val="-4.2269677946382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651261512549428E-2"/>
                  <c:y val="-4.2801581635407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716599362596167E-2"/>
                  <c:y val="-4.3858438676190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174651696472263E-2"/>
                  <c:y val="-3.1935635216259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Ukupno'!$D$36:$G$36</c:f>
              <c:strCache>
                <c:ptCount val="4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</c:strCache>
            </c:strRef>
          </c:cat>
          <c:val>
            <c:numRef>
              <c:f>'HHI - Ukupno'!$D$38:$G$38</c:f>
              <c:numCache>
                <c:formatCode>#,##0</c:formatCode>
                <c:ptCount val="4"/>
                <c:pt idx="0">
                  <c:v>610.776093373771</c:v>
                </c:pt>
                <c:pt idx="1">
                  <c:v>588.01456570043638</c:v>
                </c:pt>
                <c:pt idx="2">
                  <c:v>554.99545566874735</c:v>
                </c:pt>
                <c:pt idx="3">
                  <c:v>534.57263803559442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615616"/>
        <c:axId val="159629696"/>
      </c:lineChart>
      <c:catAx>
        <c:axId val="15960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9614080"/>
        <c:crossesAt val="0.30000000000000032"/>
        <c:auto val="1"/>
        <c:lblAlgn val="ctr"/>
        <c:lblOffset val="100"/>
        <c:noMultiLvlLbl val="0"/>
      </c:catAx>
      <c:valAx>
        <c:axId val="159614080"/>
        <c:scaling>
          <c:orientation val="minMax"/>
          <c:max val="0.5"/>
          <c:min val="0.30000000000000032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9608192"/>
        <c:crosses val="autoZero"/>
        <c:crossBetween val="between"/>
        <c:majorUnit val="0.05"/>
        <c:minorUnit val="1.0000000000000005E-2"/>
      </c:valAx>
      <c:catAx>
        <c:axId val="159615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9629696"/>
        <c:crossesAt val="500"/>
        <c:auto val="1"/>
        <c:lblAlgn val="ctr"/>
        <c:lblOffset val="100"/>
        <c:noMultiLvlLbl val="0"/>
      </c:catAx>
      <c:valAx>
        <c:axId val="159629696"/>
        <c:scaling>
          <c:orientation val="minMax"/>
          <c:max val="700"/>
          <c:min val="45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9615616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4.1121532857707407E-2"/>
          <c:y val="0.91000296224922606"/>
          <c:w val="0.89532791994734906"/>
          <c:h val="6.000019531313579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33" l="0.70000000000000062" r="0.70000000000000062" t="0.750000000000009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9</xdr:row>
      <xdr:rowOff>38100</xdr:rowOff>
    </xdr:from>
    <xdr:to>
      <xdr:col>5</xdr:col>
      <xdr:colOff>702687</xdr:colOff>
      <xdr:row>24</xdr:row>
      <xdr:rowOff>47625</xdr:rowOff>
    </xdr:to>
    <xdr:graphicFrame macro="">
      <xdr:nvGraphicFramePr>
        <xdr:cNvPr id="1026" name="Chart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19052</xdr:colOff>
      <xdr:row>23</xdr:row>
      <xdr:rowOff>19050</xdr:rowOff>
    </xdr:from>
    <xdr:to>
      <xdr:col>6</xdr:col>
      <xdr:colOff>0</xdr:colOff>
      <xdr:row>41</xdr:row>
      <xdr:rowOff>152400</xdr:rowOff>
    </xdr:to>
    <xdr:graphicFrame macro="">
      <xdr:nvGraphicFramePr>
        <xdr:cNvPr id="4097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40</xdr:row>
      <xdr:rowOff>19050</xdr:rowOff>
    </xdr:from>
    <xdr:to>
      <xdr:col>6</xdr:col>
      <xdr:colOff>133351</xdr:colOff>
      <xdr:row>57</xdr:row>
      <xdr:rowOff>123825</xdr:rowOff>
    </xdr:to>
    <xdr:graphicFrame macro="">
      <xdr:nvGraphicFramePr>
        <xdr:cNvPr id="6145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40</xdr:row>
      <xdr:rowOff>19050</xdr:rowOff>
    </xdr:from>
    <xdr:to>
      <xdr:col>5</xdr:col>
      <xdr:colOff>1200151</xdr:colOff>
      <xdr:row>57</xdr:row>
      <xdr:rowOff>123825</xdr:rowOff>
    </xdr:to>
    <xdr:graphicFrame macro="">
      <xdr:nvGraphicFramePr>
        <xdr:cNvPr id="8193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uamer/Documents/Muame&#174;/AZOBiH/TEME/STATISTIKA/WEB/GODINE/2017/GODISNJI/Konacni/Jezici/BS/koncentracija-trzista-osiguranja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dio"/>
      <sheetName val="HHI - Životno"/>
      <sheetName val="HHI - Neživotno"/>
      <sheetName val="HHI - Ukupno"/>
    </sheetNames>
    <sheetDataSet>
      <sheetData sheetId="0"/>
      <sheetData sheetId="1">
        <row r="6">
          <cell r="I6">
            <v>32326</v>
          </cell>
          <cell r="L6">
            <v>32041</v>
          </cell>
        </row>
        <row r="7">
          <cell r="I7">
            <v>27324</v>
          </cell>
          <cell r="L7">
            <v>29597</v>
          </cell>
        </row>
        <row r="8">
          <cell r="I8">
            <v>23580</v>
          </cell>
          <cell r="L8">
            <v>25783</v>
          </cell>
        </row>
        <row r="9">
          <cell r="I9">
            <v>15970</v>
          </cell>
          <cell r="L9">
            <v>16645</v>
          </cell>
        </row>
        <row r="10">
          <cell r="I10">
            <v>9896</v>
          </cell>
          <cell r="L10">
            <v>11624</v>
          </cell>
        </row>
        <row r="11">
          <cell r="I11">
            <v>7416</v>
          </cell>
          <cell r="L11">
            <v>7952</v>
          </cell>
        </row>
        <row r="12">
          <cell r="I12">
            <v>4181</v>
          </cell>
          <cell r="L12">
            <v>5845</v>
          </cell>
        </row>
        <row r="13">
          <cell r="I13">
            <v>4512</v>
          </cell>
          <cell r="L13">
            <v>5526</v>
          </cell>
        </row>
        <row r="14">
          <cell r="I14">
            <v>3345</v>
          </cell>
          <cell r="L14">
            <v>3525</v>
          </cell>
        </row>
        <row r="15">
          <cell r="I15">
            <v>715</v>
          </cell>
          <cell r="L15">
            <v>712</v>
          </cell>
        </row>
      </sheetData>
      <sheetData sheetId="2">
        <row r="6">
          <cell r="I6">
            <v>53871</v>
          </cell>
          <cell r="L6">
            <v>56324.941909999994</v>
          </cell>
        </row>
        <row r="7">
          <cell r="I7">
            <v>51506</v>
          </cell>
          <cell r="L7">
            <v>52219.640570000003</v>
          </cell>
        </row>
        <row r="8">
          <cell r="I8">
            <v>44110</v>
          </cell>
          <cell r="L8">
            <v>44421.146759999996</v>
          </cell>
        </row>
        <row r="9">
          <cell r="I9">
            <v>38924</v>
          </cell>
          <cell r="L9">
            <v>40031.723010000002</v>
          </cell>
        </row>
        <row r="10">
          <cell r="I10">
            <v>30011</v>
          </cell>
          <cell r="L10">
            <v>30883.125700000001</v>
          </cell>
        </row>
        <row r="11">
          <cell r="I11">
            <v>27302</v>
          </cell>
          <cell r="L11">
            <v>29345.956999999999</v>
          </cell>
        </row>
        <row r="12">
          <cell r="I12">
            <v>6124</v>
          </cell>
          <cell r="L12">
            <v>26604.548989999999</v>
          </cell>
        </row>
        <row r="13">
          <cell r="I13">
            <v>26106</v>
          </cell>
          <cell r="L13">
            <v>25901.938449999998</v>
          </cell>
        </row>
        <row r="14">
          <cell r="I14">
            <v>24413</v>
          </cell>
          <cell r="L14">
            <v>24225.261999999999</v>
          </cell>
        </row>
        <row r="15">
          <cell r="I15">
            <v>20697</v>
          </cell>
          <cell r="L15">
            <v>22301.710999999999</v>
          </cell>
        </row>
        <row r="16">
          <cell r="I16">
            <v>19567</v>
          </cell>
          <cell r="L16">
            <v>22277.936269999998</v>
          </cell>
        </row>
        <row r="17">
          <cell r="I17">
            <v>13396</v>
          </cell>
          <cell r="L17">
            <v>19227.27</v>
          </cell>
        </row>
        <row r="18">
          <cell r="I18">
            <v>19457</v>
          </cell>
          <cell r="L18">
            <v>18397.930069999999</v>
          </cell>
        </row>
        <row r="19">
          <cell r="I19">
            <v>16262</v>
          </cell>
          <cell r="L19">
            <v>17152.599999999999</v>
          </cell>
        </row>
        <row r="20">
          <cell r="I20">
            <v>8827</v>
          </cell>
          <cell r="L20">
            <v>17056.745500000001</v>
          </cell>
        </row>
        <row r="21">
          <cell r="I21">
            <v>15266</v>
          </cell>
          <cell r="L21">
            <v>16317.864</v>
          </cell>
        </row>
        <row r="22">
          <cell r="I22">
            <v>12134</v>
          </cell>
          <cell r="L22">
            <v>14492.718000000001</v>
          </cell>
        </row>
        <row r="23">
          <cell r="I23">
            <v>25543</v>
          </cell>
          <cell r="L23">
            <v>13734.53839</v>
          </cell>
        </row>
        <row r="24">
          <cell r="I24">
            <v>13298</v>
          </cell>
          <cell r="L24">
            <v>10693.142</v>
          </cell>
        </row>
        <row r="25">
          <cell r="I25">
            <v>9833</v>
          </cell>
          <cell r="L25">
            <v>10451.752</v>
          </cell>
        </row>
        <row r="26">
          <cell r="I26">
            <v>8665</v>
          </cell>
          <cell r="L26">
            <v>9103.1229999999996</v>
          </cell>
        </row>
        <row r="27">
          <cell r="I27">
            <v>7490</v>
          </cell>
          <cell r="L27">
            <v>8248.3379999999997</v>
          </cell>
        </row>
        <row r="28">
          <cell r="I28">
            <v>5805</v>
          </cell>
          <cell r="L28">
            <v>7815.2269999999999</v>
          </cell>
        </row>
        <row r="29">
          <cell r="I29">
            <v>1087</v>
          </cell>
          <cell r="L29">
            <v>3034.9409999999998</v>
          </cell>
        </row>
        <row r="30">
          <cell r="I30">
            <v>4160</v>
          </cell>
          <cell r="L30">
            <v>2954.0340000000001</v>
          </cell>
        </row>
        <row r="31">
          <cell r="I31">
            <v>806</v>
          </cell>
          <cell r="L31">
            <v>805.851</v>
          </cell>
        </row>
        <row r="32">
          <cell r="I32">
            <v>17</v>
          </cell>
          <cell r="L32">
            <v>14.894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7"/>
  <sheetViews>
    <sheetView showGridLines="0" tabSelected="1" showRuler="0" view="pageLayout" zoomScaleNormal="100" workbookViewId="0">
      <selection activeCell="B2" sqref="B2:F2"/>
    </sheetView>
  </sheetViews>
  <sheetFormatPr defaultColWidth="10.42578125" defaultRowHeight="12.75" x14ac:dyDescent="0.2"/>
  <cols>
    <col min="1" max="1" width="3" style="1" customWidth="1"/>
    <col min="2" max="2" width="31.28515625" style="1" customWidth="1"/>
    <col min="3" max="3" width="10.85546875" style="1" customWidth="1"/>
    <col min="4" max="4" width="10.5703125" style="1" customWidth="1"/>
    <col min="5" max="5" width="11.5703125" style="1" customWidth="1"/>
    <col min="6" max="6" width="10.7109375" style="1" customWidth="1"/>
    <col min="7" max="16384" width="10.42578125" style="1"/>
  </cols>
  <sheetData>
    <row r="2" spans="2:6" ht="15.75" x14ac:dyDescent="0.25">
      <c r="B2" s="105" t="s">
        <v>35</v>
      </c>
      <c r="C2" s="106"/>
      <c r="D2" s="106"/>
      <c r="E2" s="106"/>
      <c r="F2" s="107"/>
    </row>
    <row r="3" spans="2:6" ht="13.5" thickBot="1" x14ac:dyDescent="0.25">
      <c r="C3" s="2"/>
      <c r="D3" s="2"/>
    </row>
    <row r="4" spans="2:6" ht="26.25" customHeight="1" x14ac:dyDescent="0.2">
      <c r="B4" s="45" t="s">
        <v>24</v>
      </c>
      <c r="C4" s="46" t="s">
        <v>31</v>
      </c>
      <c r="D4" s="46" t="s">
        <v>33</v>
      </c>
      <c r="E4" s="46" t="s">
        <v>36</v>
      </c>
      <c r="F4" s="47" t="s">
        <v>46</v>
      </c>
    </row>
    <row r="5" spans="2:6" ht="15" x14ac:dyDescent="0.25">
      <c r="B5" s="102" t="s">
        <v>42</v>
      </c>
      <c r="C5" s="89">
        <v>0.44764742832202742</v>
      </c>
      <c r="D5" s="89">
        <v>0.43156474276775592</v>
      </c>
      <c r="E5" s="89">
        <v>0.41361358109195051</v>
      </c>
      <c r="F5" s="90">
        <f>SUM('HHI - Ukupno'!M6:M10)/100</f>
        <v>0.39213777781113152</v>
      </c>
    </row>
    <row r="6" spans="2:6" ht="15" x14ac:dyDescent="0.25">
      <c r="B6" s="103" t="s">
        <v>43</v>
      </c>
      <c r="C6" s="93">
        <v>0.69882954137424447</v>
      </c>
      <c r="D6" s="93">
        <v>0.68435928593967144</v>
      </c>
      <c r="E6" s="93">
        <v>0.6619678325957562</v>
      </c>
      <c r="F6" s="94">
        <f>SUM('HHI - Ukupno'!M6:M15)/100</f>
        <v>0.65197695899604313</v>
      </c>
    </row>
    <row r="7" spans="2:6" ht="15.75" thickBot="1" x14ac:dyDescent="0.3">
      <c r="B7" s="104" t="s">
        <v>23</v>
      </c>
      <c r="C7" s="91">
        <v>0.11477852069048884</v>
      </c>
      <c r="D7" s="91">
        <v>0.10124470463440999</v>
      </c>
      <c r="E7" s="91">
        <v>9.215560721574366E-2</v>
      </c>
      <c r="F7" s="92">
        <f>'HHI - Ukupno'!M6/100</f>
        <v>8.4800058192404465E-2</v>
      </c>
    </row>
    <row r="26" spans="2:2" x14ac:dyDescent="0.2">
      <c r="B26" s="20"/>
    </row>
    <row r="27" spans="2:2" x14ac:dyDescent="0.2">
      <c r="B27" s="23"/>
    </row>
  </sheetData>
  <mergeCells count="1">
    <mergeCell ref="B2:F2"/>
  </mergeCells>
  <phoneticPr fontId="25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osiguranja&amp;RGodišnje izvješće</oddHeader>
    <oddFooter>&amp;CU izvješće su uključeni podatci zaključno s 31.12.2017. godine.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1"/>
  <sheetViews>
    <sheetView showGridLines="0" showRuler="0" view="pageLayout" zoomScale="80" zoomScaleNormal="100" zoomScalePageLayoutView="80" workbookViewId="0">
      <selection activeCell="B2" sqref="B2:N2"/>
    </sheetView>
  </sheetViews>
  <sheetFormatPr defaultColWidth="10.42578125" defaultRowHeight="12.75" x14ac:dyDescent="0.2"/>
  <cols>
    <col min="1" max="1" width="3.5703125" style="3" customWidth="1"/>
    <col min="2" max="2" width="32.7109375" style="3" customWidth="1"/>
    <col min="3" max="3" width="16.28515625" style="3" customWidth="1"/>
    <col min="4" max="4" width="7.85546875" style="3" customWidth="1"/>
    <col min="5" max="5" width="7.5703125" style="3" customWidth="1"/>
    <col min="6" max="6" width="16.28515625" style="3" customWidth="1"/>
    <col min="7" max="7" width="7.85546875" style="3" customWidth="1"/>
    <col min="8" max="8" width="7.5703125" style="3" customWidth="1"/>
    <col min="9" max="9" width="16.28515625" style="3" customWidth="1"/>
    <col min="10" max="10" width="7.85546875" style="3" customWidth="1"/>
    <col min="11" max="11" width="7.5703125" style="3" customWidth="1"/>
    <col min="12" max="12" width="16.28515625" style="3" customWidth="1"/>
    <col min="13" max="13" width="7.85546875" style="3" customWidth="1"/>
    <col min="14" max="14" width="7.5703125" style="3" customWidth="1"/>
    <col min="15" max="15" width="8.28515625" style="3" bestFit="1" customWidth="1"/>
    <col min="16" max="16" width="7.28515625" style="3" bestFit="1" customWidth="1"/>
    <col min="17" max="17" width="6.140625" style="3" bestFit="1" customWidth="1"/>
    <col min="18" max="16384" width="10.42578125" style="3"/>
  </cols>
  <sheetData>
    <row r="1" spans="2:16" ht="15.75" customHeight="1" x14ac:dyDescent="0.2"/>
    <row r="2" spans="2:16" ht="15.75" x14ac:dyDescent="0.25">
      <c r="B2" s="108" t="s">
        <v>25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10"/>
      <c r="O2" s="5"/>
    </row>
    <row r="3" spans="2:16" ht="16.5" thickBot="1" x14ac:dyDescent="0.3">
      <c r="B3" s="2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2:16" ht="15.75" x14ac:dyDescent="0.25">
      <c r="B4" s="117" t="s">
        <v>44</v>
      </c>
      <c r="C4" s="119" t="s">
        <v>31</v>
      </c>
      <c r="D4" s="120"/>
      <c r="E4" s="121"/>
      <c r="F4" s="119" t="s">
        <v>33</v>
      </c>
      <c r="G4" s="120"/>
      <c r="H4" s="121"/>
      <c r="I4" s="111" t="s">
        <v>36</v>
      </c>
      <c r="J4" s="111"/>
      <c r="K4" s="111"/>
      <c r="L4" s="111" t="s">
        <v>46</v>
      </c>
      <c r="M4" s="111"/>
      <c r="N4" s="112"/>
      <c r="O4" s="5"/>
    </row>
    <row r="5" spans="2:16" ht="42" customHeight="1" x14ac:dyDescent="0.25">
      <c r="B5" s="118"/>
      <c r="C5" s="50" t="s">
        <v>45</v>
      </c>
      <c r="D5" s="50" t="s">
        <v>2</v>
      </c>
      <c r="E5" s="51" t="s">
        <v>0</v>
      </c>
      <c r="F5" s="50" t="s">
        <v>45</v>
      </c>
      <c r="G5" s="50" t="s">
        <v>2</v>
      </c>
      <c r="H5" s="51" t="s">
        <v>0</v>
      </c>
      <c r="I5" s="50" t="s">
        <v>45</v>
      </c>
      <c r="J5" s="50" t="s">
        <v>2</v>
      </c>
      <c r="K5" s="51" t="s">
        <v>0</v>
      </c>
      <c r="L5" s="50" t="s">
        <v>45</v>
      </c>
      <c r="M5" s="50" t="s">
        <v>2</v>
      </c>
      <c r="N5" s="52" t="s">
        <v>0</v>
      </c>
      <c r="O5" s="5"/>
    </row>
    <row r="6" spans="2:16" ht="15.75" x14ac:dyDescent="0.25">
      <c r="B6" s="134" t="s">
        <v>5</v>
      </c>
      <c r="C6" s="29">
        <v>27229.999</v>
      </c>
      <c r="D6" s="53">
        <f>C6/C$16*100</f>
        <v>23.786221468734876</v>
      </c>
      <c r="E6" s="54">
        <f>D6^2</f>
        <v>565.78433175970395</v>
      </c>
      <c r="F6" s="29">
        <v>30078</v>
      </c>
      <c r="G6" s="53">
        <f>F6/F$16*100</f>
        <v>24.348149887074708</v>
      </c>
      <c r="H6" s="54">
        <f>G6^2</f>
        <v>592.83240292345613</v>
      </c>
      <c r="I6" s="29">
        <v>32326</v>
      </c>
      <c r="J6" s="53">
        <f t="shared" ref="J6:J15" si="0">I6/I$16*100</f>
        <v>25.00754264495416</v>
      </c>
      <c r="K6" s="54">
        <f>J6^2</f>
        <v>625.37718913920094</v>
      </c>
      <c r="L6" s="29">
        <v>32041</v>
      </c>
      <c r="M6" s="53">
        <f t="shared" ref="M6:M15" si="1">L6/L$16*100</f>
        <v>23.009694793536806</v>
      </c>
      <c r="N6" s="55">
        <f>M6^2</f>
        <v>529.44605449171479</v>
      </c>
      <c r="O6" s="5"/>
      <c r="P6" s="4" t="s">
        <v>1</v>
      </c>
    </row>
    <row r="7" spans="2:16" ht="15.75" x14ac:dyDescent="0.25">
      <c r="B7" s="134" t="s">
        <v>4</v>
      </c>
      <c r="C7" s="29">
        <v>29373.934000000001</v>
      </c>
      <c r="D7" s="53">
        <f t="shared" ref="D7:D15" si="2">C7/C$16*100</f>
        <v>25.659013044106295</v>
      </c>
      <c r="E7" s="54">
        <f t="shared" ref="E7:E15" si="3">D7^2</f>
        <v>658.38495039761699</v>
      </c>
      <c r="F7" s="29">
        <v>28944</v>
      </c>
      <c r="G7" s="53">
        <f t="shared" ref="G7:G15" si="4">F7/F$16*100</f>
        <v>23.430176552014441</v>
      </c>
      <c r="H7" s="54">
        <f t="shared" ref="H7:H9" si="5">G7^2</f>
        <v>548.97317325856727</v>
      </c>
      <c r="I7" s="29">
        <v>27324</v>
      </c>
      <c r="J7" s="53">
        <f t="shared" si="0"/>
        <v>21.137972382315397</v>
      </c>
      <c r="K7" s="54">
        <f>J7^2</f>
        <v>446.81387643552847</v>
      </c>
      <c r="L7" s="29">
        <v>29597</v>
      </c>
      <c r="M7" s="53">
        <f t="shared" si="1"/>
        <v>21.254578096947935</v>
      </c>
      <c r="N7" s="55">
        <f t="shared" ref="N7:N15" si="6">M7^2</f>
        <v>451.75709007925889</v>
      </c>
      <c r="O7" s="5"/>
    </row>
    <row r="8" spans="2:16" ht="15.75" x14ac:dyDescent="0.25">
      <c r="B8" s="134" t="s">
        <v>6</v>
      </c>
      <c r="C8" s="29">
        <v>21348.772000000001</v>
      </c>
      <c r="D8" s="53">
        <f t="shared" si="2"/>
        <v>18.648793151903018</v>
      </c>
      <c r="E8" s="54">
        <f t="shared" si="3"/>
        <v>347.77748602246487</v>
      </c>
      <c r="F8" s="29">
        <v>22197</v>
      </c>
      <c r="G8" s="53">
        <f t="shared" si="4"/>
        <v>17.96847805849449</v>
      </c>
      <c r="H8" s="54">
        <f t="shared" si="5"/>
        <v>322.8662037385979</v>
      </c>
      <c r="I8" s="29">
        <v>23580</v>
      </c>
      <c r="J8" s="53">
        <f t="shared" si="0"/>
        <v>18.241596719916451</v>
      </c>
      <c r="K8" s="54">
        <f t="shared" ref="K8:K9" si="7">J8^2</f>
        <v>332.75585089206663</v>
      </c>
      <c r="L8" s="29">
        <v>25783</v>
      </c>
      <c r="M8" s="53">
        <f t="shared" si="1"/>
        <v>18.515619389587073</v>
      </c>
      <c r="N8" s="55">
        <f t="shared" si="6"/>
        <v>342.82816138005279</v>
      </c>
      <c r="O8" s="5"/>
    </row>
    <row r="9" spans="2:16" ht="15.75" x14ac:dyDescent="0.25">
      <c r="B9" s="135" t="s">
        <v>7</v>
      </c>
      <c r="C9" s="29">
        <v>13006.048000000001</v>
      </c>
      <c r="D9" s="53">
        <f t="shared" si="2"/>
        <v>11.361173320681955</v>
      </c>
      <c r="E9" s="54">
        <f t="shared" si="3"/>
        <v>129.07625922257543</v>
      </c>
      <c r="F9" s="29">
        <v>15238</v>
      </c>
      <c r="G9" s="53">
        <f t="shared" si="4"/>
        <v>12.335165502335409</v>
      </c>
      <c r="H9" s="54">
        <f t="shared" si="5"/>
        <v>152.15630797000557</v>
      </c>
      <c r="I9" s="29">
        <v>15970</v>
      </c>
      <c r="J9" s="53">
        <f t="shared" si="0"/>
        <v>12.35446563261517</v>
      </c>
      <c r="K9" s="54">
        <f t="shared" si="7"/>
        <v>152.63282106746937</v>
      </c>
      <c r="L9" s="29">
        <v>16645</v>
      </c>
      <c r="M9" s="53">
        <f t="shared" si="1"/>
        <v>11.953321364452425</v>
      </c>
      <c r="N9" s="55">
        <f t="shared" si="6"/>
        <v>142.88189164187477</v>
      </c>
      <c r="O9" s="5"/>
    </row>
    <row r="10" spans="2:16" ht="15.75" x14ac:dyDescent="0.25">
      <c r="B10" s="134" t="s">
        <v>9</v>
      </c>
      <c r="C10" s="28">
        <v>6831.3429999999998</v>
      </c>
      <c r="D10" s="56">
        <f t="shared" si="2"/>
        <v>5.9673831617434772</v>
      </c>
      <c r="E10" s="54">
        <f t="shared" si="3"/>
        <v>35.60966179905958</v>
      </c>
      <c r="F10" s="29">
        <v>7934</v>
      </c>
      <c r="G10" s="56">
        <f t="shared" si="4"/>
        <v>6.4225753442400002</v>
      </c>
      <c r="H10" s="54">
        <f>G10^2</f>
        <v>41.24947405243956</v>
      </c>
      <c r="I10" s="29">
        <v>9896</v>
      </c>
      <c r="J10" s="56">
        <f t="shared" si="0"/>
        <v>7.6555912273237148</v>
      </c>
      <c r="K10" s="54">
        <f>J10^2</f>
        <v>58.608077039875823</v>
      </c>
      <c r="L10" s="29">
        <v>11624</v>
      </c>
      <c r="M10" s="56">
        <f t="shared" si="1"/>
        <v>8.3475763016157991</v>
      </c>
      <c r="N10" s="55">
        <f t="shared" si="6"/>
        <v>69.682030111297706</v>
      </c>
      <c r="O10" s="5"/>
    </row>
    <row r="11" spans="2:16" ht="15.75" x14ac:dyDescent="0.25">
      <c r="B11" s="134" t="s">
        <v>8</v>
      </c>
      <c r="C11" s="29">
        <v>6576.5079999999998</v>
      </c>
      <c r="D11" s="56">
        <f t="shared" si="2"/>
        <v>5.7447771400544916</v>
      </c>
      <c r="E11" s="54">
        <f t="shared" si="3"/>
        <v>33.002464388892662</v>
      </c>
      <c r="F11" s="29">
        <v>7451</v>
      </c>
      <c r="G11" s="56">
        <f t="shared" si="4"/>
        <v>6.0315867015291458</v>
      </c>
      <c r="H11" s="54">
        <f t="shared" ref="H11" si="8">G11^2</f>
        <v>36.380038138063242</v>
      </c>
      <c r="I11" s="29">
        <v>7416</v>
      </c>
      <c r="J11" s="56">
        <f t="shared" si="0"/>
        <v>5.7370517928286855</v>
      </c>
      <c r="K11" s="54">
        <f t="shared" ref="K11" si="9">J11^2</f>
        <v>32.913763273598832</v>
      </c>
      <c r="L11" s="29">
        <v>7952</v>
      </c>
      <c r="M11" s="56">
        <f t="shared" si="1"/>
        <v>5.710592459605027</v>
      </c>
      <c r="N11" s="55">
        <f t="shared" si="6"/>
        <v>32.610866239697792</v>
      </c>
      <c r="O11" s="5"/>
    </row>
    <row r="12" spans="2:16" ht="15.75" x14ac:dyDescent="0.25">
      <c r="B12" s="136" t="s">
        <v>37</v>
      </c>
      <c r="C12" s="28">
        <v>1498.4826</v>
      </c>
      <c r="D12" s="56">
        <f t="shared" si="2"/>
        <v>1.3089695299160922</v>
      </c>
      <c r="E12" s="54">
        <f t="shared" si="3"/>
        <v>1.7134012302487553</v>
      </c>
      <c r="F12" s="29">
        <v>2320</v>
      </c>
      <c r="G12" s="56">
        <f t="shared" si="4"/>
        <v>1.8780406854848501</v>
      </c>
      <c r="H12" s="54">
        <f>G12^2</f>
        <v>3.5270368163364059</v>
      </c>
      <c r="I12" s="29">
        <v>4181</v>
      </c>
      <c r="J12" s="56">
        <f t="shared" si="0"/>
        <v>3.2344408772676281</v>
      </c>
      <c r="K12" s="54">
        <f>J12^2</f>
        <v>10.461607788539784</v>
      </c>
      <c r="L12" s="29">
        <v>5845</v>
      </c>
      <c r="M12" s="56">
        <f t="shared" si="1"/>
        <v>4.1974865350089772</v>
      </c>
      <c r="N12" s="55">
        <f>M12^2</f>
        <v>17.618893211581668</v>
      </c>
      <c r="O12" s="5"/>
    </row>
    <row r="13" spans="2:16" ht="15.75" x14ac:dyDescent="0.25">
      <c r="B13" s="134" t="s">
        <v>27</v>
      </c>
      <c r="C13" s="28">
        <v>4615.6350000000002</v>
      </c>
      <c r="D13" s="56">
        <f t="shared" si="2"/>
        <v>4.0318957165163356</v>
      </c>
      <c r="E13" s="54">
        <f t="shared" si="3"/>
        <v>16.256183068862775</v>
      </c>
      <c r="F13" s="29">
        <v>4900</v>
      </c>
      <c r="G13" s="56">
        <f t="shared" si="4"/>
        <v>3.9665514477912787</v>
      </c>
      <c r="H13" s="54">
        <f>G13^2</f>
        <v>15.733530387975089</v>
      </c>
      <c r="I13" s="29">
        <v>4512</v>
      </c>
      <c r="J13" s="56">
        <f t="shared" si="0"/>
        <v>3.4905040034038604</v>
      </c>
      <c r="K13" s="54">
        <f>J13^2</f>
        <v>12.183618197778376</v>
      </c>
      <c r="L13" s="29">
        <v>5526</v>
      </c>
      <c r="M13" s="56">
        <f t="shared" si="1"/>
        <v>3.9684021543985635</v>
      </c>
      <c r="N13" s="55">
        <f t="shared" si="6"/>
        <v>15.748215659035161</v>
      </c>
      <c r="O13" s="5"/>
    </row>
    <row r="14" spans="2:16" ht="15.75" x14ac:dyDescent="0.25">
      <c r="B14" s="134" t="s">
        <v>30</v>
      </c>
      <c r="C14" s="28">
        <v>3296.5169999999998</v>
      </c>
      <c r="D14" s="56">
        <f t="shared" si="2"/>
        <v>2.8796065485514521</v>
      </c>
      <c r="E14" s="54">
        <f t="shared" si="3"/>
        <v>8.2921338744604061</v>
      </c>
      <c r="F14" s="29">
        <v>3734</v>
      </c>
      <c r="G14" s="56">
        <f t="shared" si="4"/>
        <v>3.0226741032760476</v>
      </c>
      <c r="H14" s="54">
        <f t="shared" ref="H14" si="10">G14^2</f>
        <v>9.136558734615658</v>
      </c>
      <c r="I14" s="29">
        <v>3345</v>
      </c>
      <c r="J14" s="56">
        <f t="shared" si="0"/>
        <v>2.5877074227362398</v>
      </c>
      <c r="K14" s="54">
        <f t="shared" ref="K14" si="11">J14^2</f>
        <v>6.6962297056842326</v>
      </c>
      <c r="L14" s="29">
        <v>3525</v>
      </c>
      <c r="M14" s="56">
        <f t="shared" si="1"/>
        <v>2.531418312387792</v>
      </c>
      <c r="N14" s="55">
        <f t="shared" si="6"/>
        <v>6.4080786722922571</v>
      </c>
      <c r="O14" s="5"/>
    </row>
    <row r="15" spans="2:16" ht="15.75" x14ac:dyDescent="0.25">
      <c r="B15" s="134" t="s">
        <v>10</v>
      </c>
      <c r="C15" s="28">
        <v>700.79666000000009</v>
      </c>
      <c r="D15" s="56">
        <f t="shared" si="2"/>
        <v>0.61216691779201682</v>
      </c>
      <c r="E15" s="54">
        <f t="shared" si="3"/>
        <v>0.37474833523897788</v>
      </c>
      <c r="F15" s="29">
        <v>737</v>
      </c>
      <c r="G15" s="56">
        <f t="shared" si="4"/>
        <v>0.596601717759627</v>
      </c>
      <c r="H15" s="54">
        <f>G15^2</f>
        <v>0.35593360963373766</v>
      </c>
      <c r="I15" s="29">
        <v>715</v>
      </c>
      <c r="J15" s="56">
        <f t="shared" si="0"/>
        <v>0.55312729663868798</v>
      </c>
      <c r="K15" s="54">
        <f>J15^2</f>
        <v>0.30594980628682311</v>
      </c>
      <c r="L15" s="29">
        <v>712</v>
      </c>
      <c r="M15" s="56">
        <f t="shared" si="1"/>
        <v>0.51131059245960508</v>
      </c>
      <c r="N15" s="55">
        <f t="shared" si="6"/>
        <v>0.26143852196139233</v>
      </c>
      <c r="O15" s="5"/>
    </row>
    <row r="16" spans="2:16" ht="16.5" thickBot="1" x14ac:dyDescent="0.3">
      <c r="B16" s="57" t="s">
        <v>3</v>
      </c>
      <c r="C16" s="58">
        <f>SUM(C6:C15)</f>
        <v>114478.03525999999</v>
      </c>
      <c r="D16" s="58">
        <f>SUM(D6:D15)</f>
        <v>100.00000000000003</v>
      </c>
      <c r="E16" s="58">
        <f>SUM(E6:E15)</f>
        <v>1796.2716200991244</v>
      </c>
      <c r="F16" s="58">
        <f t="shared" ref="F16:G16" si="12">SUM(F6:F15)</f>
        <v>123533</v>
      </c>
      <c r="G16" s="58">
        <f t="shared" si="12"/>
        <v>100</v>
      </c>
      <c r="H16" s="58">
        <f>SUM(H6:H15)</f>
        <v>1723.2106596296908</v>
      </c>
      <c r="I16" s="58">
        <f>SUM(I6:I15)</f>
        <v>129265</v>
      </c>
      <c r="J16" s="59">
        <f t="shared" ref="J16:N16" si="13">SUM(J6:J15)</f>
        <v>99.999999999999986</v>
      </c>
      <c r="K16" s="68">
        <f t="shared" si="13"/>
        <v>1678.7489833460295</v>
      </c>
      <c r="L16" s="58">
        <f t="shared" si="13"/>
        <v>139250</v>
      </c>
      <c r="M16" s="59">
        <f t="shared" si="13"/>
        <v>100</v>
      </c>
      <c r="N16" s="60">
        <f t="shared" si="13"/>
        <v>1609.2427200087673</v>
      </c>
      <c r="O16" s="5"/>
    </row>
    <row r="17" spans="2:15" ht="15.75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2:15" ht="16.5" thickBot="1" x14ac:dyDescent="0.3">
      <c r="B18" s="6"/>
      <c r="C18" s="71"/>
      <c r="D18" s="71"/>
      <c r="E18" s="71"/>
      <c r="F18" s="71"/>
      <c r="G18" s="71"/>
      <c r="H18" s="71"/>
      <c r="I18" s="83"/>
      <c r="J18" s="84"/>
      <c r="K18" s="84"/>
      <c r="L18" s="85"/>
      <c r="M18" s="71"/>
      <c r="N18" s="71"/>
      <c r="O18" s="5"/>
    </row>
    <row r="19" spans="2:15" ht="15.75" x14ac:dyDescent="0.25">
      <c r="B19" s="113"/>
      <c r="C19" s="114"/>
      <c r="D19" s="21" t="s">
        <v>31</v>
      </c>
      <c r="E19" s="21" t="s">
        <v>33</v>
      </c>
      <c r="F19" s="80" t="s">
        <v>36</v>
      </c>
      <c r="G19" s="81" t="s">
        <v>46</v>
      </c>
      <c r="H19" s="5"/>
      <c r="I19" s="23"/>
      <c r="J19" s="5"/>
      <c r="K19" s="5"/>
      <c r="L19" s="22"/>
      <c r="M19" s="5"/>
      <c r="N19" s="5"/>
      <c r="O19" s="5"/>
    </row>
    <row r="20" spans="2:15" ht="15.75" x14ac:dyDescent="0.25">
      <c r="B20" s="122" t="s">
        <v>26</v>
      </c>
      <c r="C20" s="123"/>
      <c r="D20" s="87">
        <f>SUM(D6:D9)/100</f>
        <v>0.79455200985426144</v>
      </c>
      <c r="E20" s="88">
        <f>SUM(G6:G9)/100</f>
        <v>0.78081969999919054</v>
      </c>
      <c r="F20" s="87">
        <f>SUM(J6:J9)/100</f>
        <v>0.76741577379801174</v>
      </c>
      <c r="G20" s="39">
        <f>SUM(M6:M9)/100</f>
        <v>0.74733213644524243</v>
      </c>
      <c r="H20" s="5"/>
      <c r="J20" s="5"/>
      <c r="K20" s="5"/>
      <c r="L20" s="7"/>
      <c r="M20" s="5"/>
      <c r="N20" s="5"/>
      <c r="O20" s="5"/>
    </row>
    <row r="21" spans="2:15" ht="16.5" thickBot="1" x14ac:dyDescent="0.3">
      <c r="B21" s="115" t="s">
        <v>0</v>
      </c>
      <c r="C21" s="116"/>
      <c r="D21" s="86">
        <f>E16</f>
        <v>1796.2716200991244</v>
      </c>
      <c r="E21" s="99">
        <f>H16</f>
        <v>1723.2106596296908</v>
      </c>
      <c r="F21" s="86">
        <f>K16</f>
        <v>1678.7489833460295</v>
      </c>
      <c r="G21" s="40">
        <f>N16</f>
        <v>1609.2427200087673</v>
      </c>
      <c r="H21" s="5"/>
      <c r="I21" s="23"/>
      <c r="J21" s="5"/>
      <c r="K21" s="5"/>
      <c r="L21" s="35"/>
      <c r="M21" s="5"/>
      <c r="N21" s="5"/>
      <c r="O21" s="5"/>
    </row>
    <row r="22" spans="2:15" x14ac:dyDescent="0.2">
      <c r="I22" s="96"/>
      <c r="J22" s="95"/>
      <c r="K22" s="95"/>
      <c r="L22" s="97"/>
    </row>
    <row r="23" spans="2:15" x14ac:dyDescent="0.2">
      <c r="I23" s="78"/>
      <c r="J23" s="95"/>
      <c r="K23" s="95"/>
      <c r="L23" s="97"/>
      <c r="M23" s="4"/>
      <c r="N23" s="27"/>
    </row>
    <row r="24" spans="2:15" x14ac:dyDescent="0.2">
      <c r="I24" s="96"/>
      <c r="J24" s="95"/>
      <c r="K24" s="95"/>
      <c r="L24" s="97"/>
    </row>
    <row r="25" spans="2:15" x14ac:dyDescent="0.2">
      <c r="F25" s="10"/>
      <c r="I25" s="96"/>
      <c r="J25" s="95"/>
      <c r="K25" s="95"/>
      <c r="L25" s="97"/>
    </row>
    <row r="26" spans="2:15" x14ac:dyDescent="0.2">
      <c r="F26" s="10"/>
      <c r="I26" s="78"/>
      <c r="J26" s="95"/>
      <c r="K26" s="95"/>
      <c r="L26" s="97"/>
    </row>
    <row r="27" spans="2:15" x14ac:dyDescent="0.2">
      <c r="F27" s="10"/>
      <c r="I27" s="78"/>
      <c r="J27" s="95"/>
      <c r="K27" s="95"/>
      <c r="L27" s="97"/>
    </row>
    <row r="28" spans="2:15" x14ac:dyDescent="0.2">
      <c r="F28" s="10"/>
      <c r="I28" s="78"/>
      <c r="J28" s="95"/>
      <c r="K28" s="95"/>
      <c r="L28" s="97"/>
    </row>
    <row r="29" spans="2:15" x14ac:dyDescent="0.2">
      <c r="F29" s="10"/>
      <c r="I29" s="78"/>
      <c r="J29" s="95"/>
      <c r="K29" s="95"/>
      <c r="L29" s="97"/>
    </row>
    <row r="30" spans="2:15" x14ac:dyDescent="0.2">
      <c r="F30" s="10"/>
    </row>
    <row r="31" spans="2:15" x14ac:dyDescent="0.2">
      <c r="F31" s="11"/>
    </row>
  </sheetData>
  <mergeCells count="9">
    <mergeCell ref="B2:N2"/>
    <mergeCell ref="L4:N4"/>
    <mergeCell ref="B19:C19"/>
    <mergeCell ref="B21:C21"/>
    <mergeCell ref="B4:B5"/>
    <mergeCell ref="C4:E4"/>
    <mergeCell ref="F4:H4"/>
    <mergeCell ref="I4:K4"/>
    <mergeCell ref="B20:C20"/>
  </mergeCells>
  <phoneticPr fontId="25" type="noConversion"/>
  <pageMargins left="0.39370078740157483" right="0.39370078740157483" top="0.39370078740157483" bottom="0.39370078740157483" header="0.19685039370078741" footer="0.19685039370078741"/>
  <pageSetup paperSize="9" scale="79" orientation="landscape" r:id="rId1"/>
  <headerFooter>
    <oddHeader>&amp;LAgencija za osiguranje u BiH&amp;CStatistika tržišta osiguranja&amp;RGodišnje izvješće</oddHeader>
    <oddFooter>&amp;CU izvješće su uključeni podatci zaključno s 31.12.2017. godine.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62"/>
  <sheetViews>
    <sheetView showGridLines="0" showRuler="0" view="pageLayout" zoomScale="80" zoomScaleNormal="100" zoomScalePageLayoutView="80" workbookViewId="0">
      <selection activeCell="B2" sqref="B2:N2"/>
    </sheetView>
  </sheetViews>
  <sheetFormatPr defaultColWidth="10.42578125" defaultRowHeight="15.75" x14ac:dyDescent="0.25"/>
  <cols>
    <col min="1" max="1" width="3.5703125" style="5" customWidth="1"/>
    <col min="2" max="2" width="32.7109375" style="5" customWidth="1"/>
    <col min="3" max="3" width="16.5703125" style="5" customWidth="1"/>
    <col min="4" max="4" width="7.85546875" style="5" customWidth="1"/>
    <col min="5" max="5" width="7.5703125" style="5" customWidth="1"/>
    <col min="6" max="6" width="16.5703125" style="5" customWidth="1"/>
    <col min="7" max="7" width="7.85546875" style="5" customWidth="1"/>
    <col min="8" max="8" width="7.5703125" style="5" customWidth="1"/>
    <col min="9" max="9" width="16.5703125" style="5" customWidth="1"/>
    <col min="10" max="10" width="7.85546875" style="5" customWidth="1"/>
    <col min="11" max="11" width="7.5703125" style="5" customWidth="1"/>
    <col min="12" max="12" width="16.5703125" style="5" customWidth="1"/>
    <col min="13" max="13" width="7.85546875" style="5" customWidth="1"/>
    <col min="14" max="14" width="7.5703125" style="5" customWidth="1"/>
    <col min="15" max="15" width="8.42578125" style="5" bestFit="1" customWidth="1"/>
    <col min="16" max="16" width="7.28515625" style="5" bestFit="1" customWidth="1"/>
    <col min="17" max="17" width="4.5703125" style="5" bestFit="1" customWidth="1"/>
    <col min="18" max="18" width="10.42578125" style="5"/>
    <col min="19" max="19" width="12.7109375" style="5" bestFit="1" customWidth="1"/>
    <col min="20" max="20" width="11.7109375" style="5" bestFit="1" customWidth="1"/>
    <col min="21" max="21" width="15.42578125" style="5" bestFit="1" customWidth="1"/>
    <col min="22" max="16384" width="10.42578125" style="5"/>
  </cols>
  <sheetData>
    <row r="1" spans="2:21" ht="15.75" customHeight="1" x14ac:dyDescent="0.25"/>
    <row r="2" spans="2:21" x14ac:dyDescent="0.25">
      <c r="B2" s="124" t="s">
        <v>28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6"/>
    </row>
    <row r="3" spans="2:21" ht="16.5" thickBot="1" x14ac:dyDescent="0.3">
      <c r="B3" s="41"/>
      <c r="C3" s="42"/>
      <c r="D3" s="30"/>
    </row>
    <row r="4" spans="2:21" x14ac:dyDescent="0.25">
      <c r="B4" s="127" t="s">
        <v>44</v>
      </c>
      <c r="C4" s="129" t="s">
        <v>31</v>
      </c>
      <c r="D4" s="130"/>
      <c r="E4" s="131"/>
      <c r="F4" s="129" t="s">
        <v>33</v>
      </c>
      <c r="G4" s="130"/>
      <c r="H4" s="131"/>
      <c r="I4" s="111" t="s">
        <v>36</v>
      </c>
      <c r="J4" s="111"/>
      <c r="K4" s="111"/>
      <c r="L4" s="111" t="s">
        <v>46</v>
      </c>
      <c r="M4" s="111"/>
      <c r="N4" s="112"/>
    </row>
    <row r="5" spans="2:21" ht="42" customHeight="1" x14ac:dyDescent="0.25">
      <c r="B5" s="128"/>
      <c r="C5" s="13" t="s">
        <v>45</v>
      </c>
      <c r="D5" s="13" t="s">
        <v>2</v>
      </c>
      <c r="E5" s="14" t="s">
        <v>0</v>
      </c>
      <c r="F5" s="13" t="s">
        <v>45</v>
      </c>
      <c r="G5" s="13" t="s">
        <v>2</v>
      </c>
      <c r="H5" s="14" t="s">
        <v>0</v>
      </c>
      <c r="I5" s="13" t="s">
        <v>45</v>
      </c>
      <c r="J5" s="13" t="s">
        <v>2</v>
      </c>
      <c r="K5" s="14" t="s">
        <v>0</v>
      </c>
      <c r="L5" s="13" t="s">
        <v>45</v>
      </c>
      <c r="M5" s="13" t="s">
        <v>2</v>
      </c>
      <c r="N5" s="15" t="s">
        <v>0</v>
      </c>
    </row>
    <row r="6" spans="2:21" x14ac:dyDescent="0.25">
      <c r="B6" s="137" t="s">
        <v>11</v>
      </c>
      <c r="C6" s="31">
        <v>48712.480000000003</v>
      </c>
      <c r="D6" s="53">
        <f t="shared" ref="D6:D11" si="0">C6/C$33*100</f>
        <v>10.88224018883497</v>
      </c>
      <c r="E6" s="54">
        <f>D6^2</f>
        <v>118.42315152749497</v>
      </c>
      <c r="F6" s="32">
        <v>53376</v>
      </c>
      <c r="G6" s="53">
        <f t="shared" ref="G6:G11" si="1">F6/F$33*100</f>
        <v>11.301985512555293</v>
      </c>
      <c r="H6" s="61">
        <f>G6^2</f>
        <v>127.73487652600971</v>
      </c>
      <c r="I6" s="32">
        <v>53871</v>
      </c>
      <c r="J6" s="53">
        <f t="shared" ref="J6:J32" si="2">I6/I$33*100</f>
        <v>10.674352110359695</v>
      </c>
      <c r="K6" s="61">
        <f t="shared" ref="K6:K8" si="3">J6^2</f>
        <v>113.94179297594049</v>
      </c>
      <c r="L6" s="32">
        <v>56324.941909999994</v>
      </c>
      <c r="M6" s="53">
        <f t="shared" ref="M6:M32" si="4">L6/L$33*100</f>
        <v>10.35310929960005</v>
      </c>
      <c r="N6" s="62">
        <f t="shared" ref="N6:N32" si="5">M6^2</f>
        <v>107.18687216946503</v>
      </c>
      <c r="Q6" s="74"/>
      <c r="R6" s="75"/>
      <c r="S6" s="98"/>
      <c r="T6" s="98"/>
      <c r="U6" s="77"/>
    </row>
    <row r="7" spans="2:21" x14ac:dyDescent="0.25">
      <c r="B7" s="137" t="s">
        <v>30</v>
      </c>
      <c r="C7" s="31">
        <v>61221.737000000001</v>
      </c>
      <c r="D7" s="53">
        <f t="shared" si="0"/>
        <v>13.676775372793273</v>
      </c>
      <c r="E7" s="54">
        <f t="shared" ref="E7:E32" si="6">D7^2</f>
        <v>187.05418459784457</v>
      </c>
      <c r="F7" s="32">
        <v>56588</v>
      </c>
      <c r="G7" s="53">
        <f t="shared" si="1"/>
        <v>11.982103495662448</v>
      </c>
      <c r="H7" s="61">
        <f t="shared" ref="H7:H32" si="7">G7^2</f>
        <v>143.57080418076626</v>
      </c>
      <c r="I7" s="32">
        <v>51506</v>
      </c>
      <c r="J7" s="53">
        <f t="shared" si="2"/>
        <v>10.205735549668402</v>
      </c>
      <c r="K7" s="61">
        <f>J7^2</f>
        <v>104.15703810976541</v>
      </c>
      <c r="L7" s="32">
        <v>52219.640570000003</v>
      </c>
      <c r="M7" s="53">
        <f t="shared" si="4"/>
        <v>9.5985122766909416</v>
      </c>
      <c r="N7" s="62">
        <f>M7^2</f>
        <v>92.131437925786727</v>
      </c>
      <c r="Q7" s="74"/>
      <c r="R7" s="75"/>
      <c r="S7" s="98"/>
      <c r="T7" s="98"/>
      <c r="U7" s="77"/>
    </row>
    <row r="8" spans="2:21" x14ac:dyDescent="0.25">
      <c r="B8" s="137" t="s">
        <v>27</v>
      </c>
      <c r="C8" s="31">
        <v>40665.118999999999</v>
      </c>
      <c r="D8" s="53">
        <f t="shared" si="0"/>
        <v>9.084480861281472</v>
      </c>
      <c r="E8" s="54">
        <f t="shared" si="6"/>
        <v>82.527792518989358</v>
      </c>
      <c r="F8" s="32">
        <v>42081</v>
      </c>
      <c r="G8" s="53">
        <f t="shared" si="1"/>
        <v>8.9103502014733067</v>
      </c>
      <c r="H8" s="61">
        <f t="shared" si="7"/>
        <v>79.394340712895399</v>
      </c>
      <c r="I8" s="32">
        <v>44110</v>
      </c>
      <c r="J8" s="53">
        <f t="shared" si="2"/>
        <v>8.7402437598701734</v>
      </c>
      <c r="K8" s="61">
        <f t="shared" si="3"/>
        <v>76.391860981949506</v>
      </c>
      <c r="L8" s="32">
        <v>44421.146759999996</v>
      </c>
      <c r="M8" s="53">
        <f t="shared" si="4"/>
        <v>8.1650681212367839</v>
      </c>
      <c r="N8" s="62">
        <f t="shared" si="5"/>
        <v>66.668337424437183</v>
      </c>
      <c r="Q8" s="74"/>
      <c r="R8" s="75"/>
      <c r="S8" s="98"/>
      <c r="T8" s="98"/>
      <c r="U8" s="77"/>
    </row>
    <row r="9" spans="2:21" x14ac:dyDescent="0.25">
      <c r="B9" s="137" t="s">
        <v>8</v>
      </c>
      <c r="C9" s="31">
        <v>36941.036999999997</v>
      </c>
      <c r="D9" s="53">
        <f t="shared" si="0"/>
        <v>8.2525307161253032</v>
      </c>
      <c r="E9" s="54">
        <f t="shared" si="6"/>
        <v>68.104263220591605</v>
      </c>
      <c r="F9" s="32">
        <v>35802</v>
      </c>
      <c r="G9" s="53">
        <f t="shared" si="1"/>
        <v>7.5808169462024981</v>
      </c>
      <c r="H9" s="61">
        <f t="shared" si="7"/>
        <v>57.468785571830971</v>
      </c>
      <c r="I9" s="32">
        <v>38924</v>
      </c>
      <c r="J9" s="53">
        <f t="shared" si="2"/>
        <v>7.7126558174832622</v>
      </c>
      <c r="K9" s="61">
        <f>J9^2</f>
        <v>59.485059758958407</v>
      </c>
      <c r="L9" s="32">
        <v>40031.723010000002</v>
      </c>
      <c r="M9" s="53">
        <f t="shared" si="4"/>
        <v>7.358246448546482</v>
      </c>
      <c r="N9" s="62">
        <f>M9^2</f>
        <v>54.143790797546913</v>
      </c>
      <c r="Q9" s="74"/>
      <c r="R9" s="75"/>
      <c r="S9" s="98"/>
      <c r="T9" s="98"/>
      <c r="U9" s="77"/>
    </row>
    <row r="10" spans="2:21" x14ac:dyDescent="0.25">
      <c r="B10" s="137" t="s">
        <v>9</v>
      </c>
      <c r="C10" s="31">
        <v>26543.806</v>
      </c>
      <c r="D10" s="56">
        <f t="shared" si="0"/>
        <v>5.9298165976735078</v>
      </c>
      <c r="E10" s="54">
        <f t="shared" si="6"/>
        <v>35.162724882044216</v>
      </c>
      <c r="F10" s="32">
        <v>27922</v>
      </c>
      <c r="G10" s="56">
        <f t="shared" si="1"/>
        <v>5.9122834135485771</v>
      </c>
      <c r="H10" s="61">
        <f t="shared" si="7"/>
        <v>34.955095162121616</v>
      </c>
      <c r="I10" s="32">
        <v>30011</v>
      </c>
      <c r="J10" s="56">
        <f t="shared" si="2"/>
        <v>5.9465757306158196</v>
      </c>
      <c r="K10" s="61">
        <f t="shared" ref="K10" si="8">J10^2</f>
        <v>35.361762919949065</v>
      </c>
      <c r="L10" s="32">
        <v>30883.125700000001</v>
      </c>
      <c r="M10" s="56">
        <f t="shared" si="4"/>
        <v>5.676639247960253</v>
      </c>
      <c r="N10" s="62">
        <f t="shared" si="5"/>
        <v>32.22423315148275</v>
      </c>
      <c r="Q10" s="74"/>
      <c r="R10" s="75"/>
      <c r="S10" s="98"/>
      <c r="T10" s="98"/>
      <c r="U10" s="77"/>
    </row>
    <row r="11" spans="2:21" x14ac:dyDescent="0.25">
      <c r="B11" s="138" t="s">
        <v>37</v>
      </c>
      <c r="C11" s="31">
        <v>25662.91243</v>
      </c>
      <c r="D11" s="56">
        <f t="shared" si="0"/>
        <v>5.733027285991156</v>
      </c>
      <c r="E11" s="54">
        <f t="shared" si="6"/>
        <v>32.86760186191912</v>
      </c>
      <c r="F11" s="31">
        <v>29338</v>
      </c>
      <c r="G11" s="56">
        <f t="shared" si="1"/>
        <v>6.2121112666244596</v>
      </c>
      <c r="H11" s="61">
        <f t="shared" si="7"/>
        <v>38.590326388922549</v>
      </c>
      <c r="I11" s="31">
        <v>27302</v>
      </c>
      <c r="J11" s="56">
        <f t="shared" si="2"/>
        <v>5.4097967610967013</v>
      </c>
      <c r="K11" s="61">
        <f>J11^2</f>
        <v>29.265900996372359</v>
      </c>
      <c r="L11" s="31">
        <v>29345.956999999999</v>
      </c>
      <c r="M11" s="56">
        <f t="shared" si="4"/>
        <v>5.3940916762565232</v>
      </c>
      <c r="N11" s="62">
        <f t="shared" si="5"/>
        <v>29.096225011859907</v>
      </c>
      <c r="Q11" s="74"/>
      <c r="R11" s="75"/>
      <c r="S11" s="98"/>
      <c r="T11" s="98"/>
      <c r="U11" s="77"/>
    </row>
    <row r="12" spans="2:21" x14ac:dyDescent="0.25">
      <c r="B12" s="137" t="s">
        <v>39</v>
      </c>
      <c r="C12" s="82" t="s">
        <v>32</v>
      </c>
      <c r="D12" s="100" t="s">
        <v>32</v>
      </c>
      <c r="E12" s="100" t="s">
        <v>32</v>
      </c>
      <c r="F12" s="82" t="s">
        <v>32</v>
      </c>
      <c r="G12" s="100" t="s">
        <v>32</v>
      </c>
      <c r="H12" s="100" t="s">
        <v>32</v>
      </c>
      <c r="I12" s="31">
        <v>6124</v>
      </c>
      <c r="J12" s="56">
        <f t="shared" si="2"/>
        <v>1.2134493943651088</v>
      </c>
      <c r="K12" s="61">
        <f>J12^2</f>
        <v>1.4724594326850493</v>
      </c>
      <c r="L12" s="32">
        <v>26604.548989999999</v>
      </c>
      <c r="M12" s="56">
        <f t="shared" si="4"/>
        <v>4.8901924124511567</v>
      </c>
      <c r="N12" s="62">
        <f>M12^2</f>
        <v>23.913981830794864</v>
      </c>
      <c r="Q12" s="74"/>
      <c r="R12" s="75"/>
      <c r="S12" s="98"/>
      <c r="T12" s="98"/>
      <c r="U12" s="77"/>
    </row>
    <row r="13" spans="2:21" x14ac:dyDescent="0.25">
      <c r="B13" s="138" t="s">
        <v>5</v>
      </c>
      <c r="C13" s="31">
        <v>22368.453000000001</v>
      </c>
      <c r="D13" s="56">
        <f t="shared" ref="D13:D27" si="9">C13/C$33*100</f>
        <v>4.9970536954527089</v>
      </c>
      <c r="E13" s="54">
        <f t="shared" si="6"/>
        <v>24.970545635237574</v>
      </c>
      <c r="F13" s="31">
        <v>23118</v>
      </c>
      <c r="G13" s="56">
        <f t="shared" ref="G13:G27" si="10">F13/F$33*100</f>
        <v>4.8950708385651458</v>
      </c>
      <c r="H13" s="61">
        <f t="shared" si="7"/>
        <v>23.96171851457088</v>
      </c>
      <c r="I13" s="32">
        <v>26106</v>
      </c>
      <c r="J13" s="56">
        <f t="shared" si="2"/>
        <v>5.1728135024976369</v>
      </c>
      <c r="K13" s="61">
        <f t="shared" ref="K13" si="11">J13^2</f>
        <v>26.75799953162187</v>
      </c>
      <c r="L13" s="32">
        <v>25901.938449999998</v>
      </c>
      <c r="M13" s="56">
        <f t="shared" si="4"/>
        <v>4.761045298064527</v>
      </c>
      <c r="N13" s="62">
        <f t="shared" si="5"/>
        <v>22.667552330222343</v>
      </c>
      <c r="Q13" s="74"/>
      <c r="R13" s="75"/>
      <c r="S13" s="98"/>
      <c r="T13" s="98"/>
      <c r="U13" s="77"/>
    </row>
    <row r="14" spans="2:21" x14ac:dyDescent="0.25">
      <c r="B14" s="137" t="s">
        <v>13</v>
      </c>
      <c r="C14" s="31">
        <v>19076.537479999999</v>
      </c>
      <c r="D14" s="56">
        <f t="shared" si="9"/>
        <v>4.2616484077319106</v>
      </c>
      <c r="E14" s="54">
        <f t="shared" si="6"/>
        <v>18.16164715112393</v>
      </c>
      <c r="F14" s="31">
        <v>23297</v>
      </c>
      <c r="G14" s="56">
        <f t="shared" si="10"/>
        <v>4.9329728058678173</v>
      </c>
      <c r="H14" s="61">
        <f t="shared" si="7"/>
        <v>24.334220703431406</v>
      </c>
      <c r="I14" s="31">
        <v>24413</v>
      </c>
      <c r="J14" s="56">
        <f t="shared" si="2"/>
        <v>4.83735141486535</v>
      </c>
      <c r="K14" s="61">
        <f>J14^2</f>
        <v>23.399968710899802</v>
      </c>
      <c r="L14" s="31">
        <v>24225.261999999999</v>
      </c>
      <c r="M14" s="56">
        <f t="shared" si="4"/>
        <v>4.4528547530187357</v>
      </c>
      <c r="N14" s="62">
        <f t="shared" si="5"/>
        <v>19.827915451481545</v>
      </c>
      <c r="Q14" s="74"/>
      <c r="R14" s="75"/>
      <c r="S14" s="98"/>
      <c r="T14" s="98"/>
      <c r="U14" s="77"/>
    </row>
    <row r="15" spans="2:21" x14ac:dyDescent="0.25">
      <c r="B15" s="137" t="s">
        <v>10</v>
      </c>
      <c r="C15" s="31">
        <v>15999.611800000001</v>
      </c>
      <c r="D15" s="56">
        <f t="shared" si="9"/>
        <v>3.5742712860383663</v>
      </c>
      <c r="E15" s="54">
        <f t="shared" si="6"/>
        <v>12.775415226198357</v>
      </c>
      <c r="F15" s="31">
        <v>18013</v>
      </c>
      <c r="G15" s="56">
        <f t="shared" si="10"/>
        <v>3.8141236705196806</v>
      </c>
      <c r="H15" s="61">
        <f t="shared" si="7"/>
        <v>14.547539374018521</v>
      </c>
      <c r="I15" s="31">
        <v>20697</v>
      </c>
      <c r="J15" s="56">
        <f t="shared" si="2"/>
        <v>4.101038882295013</v>
      </c>
      <c r="K15" s="61">
        <f t="shared" ref="K15" si="12">J15^2</f>
        <v>16.818519914095528</v>
      </c>
      <c r="L15" s="31">
        <v>22301.710999999999</v>
      </c>
      <c r="M15" s="56">
        <f t="shared" si="4"/>
        <v>4.0992861017065678</v>
      </c>
      <c r="N15" s="62">
        <f t="shared" si="5"/>
        <v>16.804146543644631</v>
      </c>
      <c r="Q15" s="74"/>
      <c r="R15" s="75"/>
      <c r="S15" s="98"/>
      <c r="T15" s="98"/>
      <c r="U15" s="77"/>
    </row>
    <row r="16" spans="2:21" x14ac:dyDescent="0.25">
      <c r="B16" s="137" t="s">
        <v>17</v>
      </c>
      <c r="C16" s="31">
        <v>12299.341</v>
      </c>
      <c r="D16" s="56">
        <f t="shared" si="9"/>
        <v>2.7476405004710434</v>
      </c>
      <c r="E16" s="54">
        <f t="shared" si="6"/>
        <v>7.5495283198287657</v>
      </c>
      <c r="F16" s="31">
        <v>16717</v>
      </c>
      <c r="G16" s="56">
        <f t="shared" si="10"/>
        <v>3.5397049575349748</v>
      </c>
      <c r="H16" s="61">
        <f t="shared" si="7"/>
        <v>12.529511186397677</v>
      </c>
      <c r="I16" s="32">
        <v>19567</v>
      </c>
      <c r="J16" s="56">
        <f t="shared" si="2"/>
        <v>3.8771332951571007</v>
      </c>
      <c r="K16" s="61">
        <f>J16^2</f>
        <v>15.032162588415758</v>
      </c>
      <c r="L16" s="32">
        <v>22277.936269999998</v>
      </c>
      <c r="M16" s="56">
        <f t="shared" si="4"/>
        <v>4.0949160594142597</v>
      </c>
      <c r="N16" s="62">
        <f t="shared" si="5"/>
        <v>16.768337533648808</v>
      </c>
      <c r="Q16" s="74"/>
      <c r="R16" s="74"/>
      <c r="S16" s="98"/>
      <c r="T16" s="98"/>
      <c r="U16" s="77"/>
    </row>
    <row r="17" spans="2:21" x14ac:dyDescent="0.25">
      <c r="B17" s="137" t="s">
        <v>38</v>
      </c>
      <c r="C17" s="31">
        <v>15356.845369999999</v>
      </c>
      <c r="D17" s="56">
        <f t="shared" si="9"/>
        <v>3.4306789524807235</v>
      </c>
      <c r="E17" s="54">
        <f>D17^2</f>
        <v>11.769558074994235</v>
      </c>
      <c r="F17" s="31">
        <v>9502</v>
      </c>
      <c r="G17" s="56">
        <f t="shared" si="10"/>
        <v>2.0119804095529896</v>
      </c>
      <c r="H17" s="61">
        <f>G17^2</f>
        <v>4.0480651684250155</v>
      </c>
      <c r="I17" s="31">
        <v>13396</v>
      </c>
      <c r="J17" s="56">
        <f t="shared" si="2"/>
        <v>2.654371013539353</v>
      </c>
      <c r="K17" s="61">
        <f>J17^2</f>
        <v>7.0456854775179325</v>
      </c>
      <c r="L17" s="31">
        <v>19227.27</v>
      </c>
      <c r="M17" s="56">
        <f t="shared" si="4"/>
        <v>3.5341719155431455</v>
      </c>
      <c r="N17" s="62">
        <f>M17^2</f>
        <v>12.490371128613907</v>
      </c>
      <c r="Q17" s="74"/>
      <c r="R17" s="75"/>
      <c r="S17" s="98"/>
      <c r="T17" s="98"/>
      <c r="U17" s="77"/>
    </row>
    <row r="18" spans="2:21" x14ac:dyDescent="0.25">
      <c r="B18" s="137" t="s">
        <v>14</v>
      </c>
      <c r="C18" s="31">
        <v>17312.317999999999</v>
      </c>
      <c r="D18" s="56">
        <f t="shared" si="9"/>
        <v>3.8675264059947478</v>
      </c>
      <c r="E18" s="54">
        <f t="shared" si="6"/>
        <v>14.957760501066652</v>
      </c>
      <c r="F18" s="31">
        <v>19242</v>
      </c>
      <c r="G18" s="56">
        <f t="shared" si="10"/>
        <v>4.0743556136201464</v>
      </c>
      <c r="H18" s="61">
        <f t="shared" si="7"/>
        <v>16.600373666237999</v>
      </c>
      <c r="I18" s="32">
        <v>19457</v>
      </c>
      <c r="J18" s="56">
        <f t="shared" si="2"/>
        <v>3.8553371760551798</v>
      </c>
      <c r="K18" s="61">
        <f>J18^2</f>
        <v>14.863624741073128</v>
      </c>
      <c r="L18" s="32">
        <v>18397.930069999999</v>
      </c>
      <c r="M18" s="56">
        <f t="shared" si="4"/>
        <v>3.381730623095256</v>
      </c>
      <c r="N18" s="62">
        <f t="shared" si="5"/>
        <v>11.436102007180228</v>
      </c>
      <c r="Q18" s="74"/>
      <c r="R18" s="74"/>
      <c r="S18" s="98"/>
      <c r="T18" s="98"/>
      <c r="U18" s="77"/>
    </row>
    <row r="19" spans="2:21" x14ac:dyDescent="0.25">
      <c r="B19" s="137" t="s">
        <v>15</v>
      </c>
      <c r="C19" s="31">
        <v>14017.231099999999</v>
      </c>
      <c r="D19" s="56">
        <f t="shared" si="9"/>
        <v>3.1314126403050588</v>
      </c>
      <c r="E19" s="54">
        <f t="shared" si="6"/>
        <v>9.8057451238622999</v>
      </c>
      <c r="F19" s="31">
        <v>15445</v>
      </c>
      <c r="G19" s="56">
        <f t="shared" si="10"/>
        <v>3.270368072568504</v>
      </c>
      <c r="H19" s="61">
        <f t="shared" si="7"/>
        <v>10.695307330075432</v>
      </c>
      <c r="I19" s="31">
        <v>16262</v>
      </c>
      <c r="J19" s="56">
        <f t="shared" si="2"/>
        <v>3.2222589894130307</v>
      </c>
      <c r="K19" s="61">
        <f>J19^2</f>
        <v>10.382952994853087</v>
      </c>
      <c r="L19" s="31">
        <v>17152.599999999999</v>
      </c>
      <c r="M19" s="56">
        <f t="shared" si="4"/>
        <v>3.1528260225474205</v>
      </c>
      <c r="N19" s="62">
        <f t="shared" si="5"/>
        <v>9.9403119284521875</v>
      </c>
      <c r="Q19" s="74"/>
      <c r="R19" s="74"/>
      <c r="S19" s="74"/>
      <c r="T19" s="74"/>
      <c r="U19" s="79"/>
    </row>
    <row r="20" spans="2:21" x14ac:dyDescent="0.25">
      <c r="B20" s="137" t="s">
        <v>6</v>
      </c>
      <c r="C20" s="31">
        <v>6945.9441100000004</v>
      </c>
      <c r="D20" s="56">
        <f t="shared" si="9"/>
        <v>1.5517056849342006</v>
      </c>
      <c r="E20" s="54">
        <f>D20^2</f>
        <v>2.4077905326571165</v>
      </c>
      <c r="F20" s="31">
        <v>7945</v>
      </c>
      <c r="G20" s="56">
        <f t="shared" si="10"/>
        <v>1.682296816869975</v>
      </c>
      <c r="H20" s="61">
        <f>G20^2</f>
        <v>2.8301225800508503</v>
      </c>
      <c r="I20" s="32">
        <v>8827</v>
      </c>
      <c r="J20" s="56">
        <f t="shared" si="2"/>
        <v>1.7490394846604858</v>
      </c>
      <c r="K20" s="61">
        <f>J20^2</f>
        <v>3.0591391189014177</v>
      </c>
      <c r="L20" s="32">
        <v>17056.745500000001</v>
      </c>
      <c r="M20" s="56">
        <f t="shared" si="4"/>
        <v>3.1352069699269278</v>
      </c>
      <c r="N20" s="62">
        <f>M20^2</f>
        <v>9.8295227442783872</v>
      </c>
      <c r="Q20" s="74"/>
      <c r="R20" s="75"/>
      <c r="S20" s="76"/>
      <c r="T20" s="76"/>
      <c r="U20" s="77"/>
    </row>
    <row r="21" spans="2:21" x14ac:dyDescent="0.25">
      <c r="B21" s="137" t="s">
        <v>22</v>
      </c>
      <c r="C21" s="31">
        <v>14004.945760000001</v>
      </c>
      <c r="D21" s="56">
        <f t="shared" si="9"/>
        <v>3.1286681275912436</v>
      </c>
      <c r="E21" s="54">
        <f t="shared" si="6"/>
        <v>9.7885642526052976</v>
      </c>
      <c r="F21" s="31">
        <v>15163</v>
      </c>
      <c r="G21" s="56">
        <f t="shared" si="10"/>
        <v>3.2106565933542393</v>
      </c>
      <c r="H21" s="61">
        <f t="shared" si="7"/>
        <v>10.308315760449048</v>
      </c>
      <c r="I21" s="31">
        <v>15266</v>
      </c>
      <c r="J21" s="56">
        <f t="shared" si="2"/>
        <v>3.0249050382720037</v>
      </c>
      <c r="K21" s="61">
        <f t="shared" ref="K21" si="13">J21^2</f>
        <v>9.150050490563352</v>
      </c>
      <c r="L21" s="31">
        <v>16317.864</v>
      </c>
      <c r="M21" s="56">
        <f t="shared" si="4"/>
        <v>2.9993928763913198</v>
      </c>
      <c r="N21" s="62">
        <f t="shared" si="5"/>
        <v>8.9963576269469954</v>
      </c>
      <c r="Q21" s="74"/>
      <c r="R21" s="74"/>
      <c r="S21" s="74"/>
      <c r="T21" s="74"/>
      <c r="U21" s="74"/>
    </row>
    <row r="22" spans="2:21" x14ac:dyDescent="0.25">
      <c r="B22" s="137" t="s">
        <v>20</v>
      </c>
      <c r="C22" s="31">
        <v>7544.8639000000003</v>
      </c>
      <c r="D22" s="56">
        <f t="shared" si="9"/>
        <v>1.6855027941888843</v>
      </c>
      <c r="E22" s="54">
        <f t="shared" si="6"/>
        <v>2.8409196692185366</v>
      </c>
      <c r="F22" s="31">
        <v>8960</v>
      </c>
      <c r="G22" s="56">
        <f t="shared" si="10"/>
        <v>1.8972157934745093</v>
      </c>
      <c r="H22" s="61">
        <f t="shared" si="7"/>
        <v>3.5994277670091122</v>
      </c>
      <c r="I22" s="31">
        <v>12134</v>
      </c>
      <c r="J22" s="56">
        <f t="shared" si="2"/>
        <v>2.4043100834791362</v>
      </c>
      <c r="K22" s="61">
        <f>J22^2</f>
        <v>5.7807069775194506</v>
      </c>
      <c r="L22" s="31">
        <v>14492.718000000001</v>
      </c>
      <c r="M22" s="56">
        <f t="shared" si="4"/>
        <v>2.6639120860884891</v>
      </c>
      <c r="N22" s="62">
        <f>M22^2</f>
        <v>7.0964276024083253</v>
      </c>
    </row>
    <row r="23" spans="2:21" x14ac:dyDescent="0.25">
      <c r="B23" s="137" t="s">
        <v>12</v>
      </c>
      <c r="C23" s="31">
        <v>22317.208999999999</v>
      </c>
      <c r="D23" s="56">
        <f t="shared" si="9"/>
        <v>4.9856059203397045</v>
      </c>
      <c r="E23" s="54">
        <f>D23^2</f>
        <v>24.856266392926312</v>
      </c>
      <c r="F23" s="31">
        <v>23264</v>
      </c>
      <c r="G23" s="56">
        <f t="shared" si="10"/>
        <v>4.9259852923427436</v>
      </c>
      <c r="H23" s="61">
        <f>G23^2</f>
        <v>24.265331100377026</v>
      </c>
      <c r="I23" s="32">
        <v>25543</v>
      </c>
      <c r="J23" s="56">
        <f t="shared" si="2"/>
        <v>5.0612570020032619</v>
      </c>
      <c r="K23" s="61">
        <f>J23^2</f>
        <v>25.616322440327046</v>
      </c>
      <c r="L23" s="32">
        <v>13734.53839</v>
      </c>
      <c r="M23" s="56">
        <f t="shared" si="4"/>
        <v>2.5245507995096115</v>
      </c>
      <c r="N23" s="62">
        <f>M23^2</f>
        <v>6.3733567393046187</v>
      </c>
      <c r="Q23" s="74"/>
      <c r="R23" s="74"/>
      <c r="S23" s="74"/>
      <c r="T23" s="74"/>
      <c r="U23" s="74"/>
    </row>
    <row r="24" spans="2:21" x14ac:dyDescent="0.25">
      <c r="B24" s="137" t="s">
        <v>18</v>
      </c>
      <c r="C24" s="31">
        <v>11088.075999999999</v>
      </c>
      <c r="D24" s="56">
        <f t="shared" si="9"/>
        <v>2.4770470783679355</v>
      </c>
      <c r="E24" s="54">
        <f>D24^2</f>
        <v>6.1357622284511253</v>
      </c>
      <c r="F24" s="31">
        <v>12468</v>
      </c>
      <c r="G24" s="56">
        <f t="shared" si="10"/>
        <v>2.6400096554732344</v>
      </c>
      <c r="H24" s="61">
        <f>G24^2</f>
        <v>6.9696509809919061</v>
      </c>
      <c r="I24" s="32">
        <v>13298</v>
      </c>
      <c r="J24" s="56">
        <f t="shared" si="2"/>
        <v>2.6349526528849148</v>
      </c>
      <c r="K24" s="61">
        <f>J24^2</f>
        <v>6.9429754829452497</v>
      </c>
      <c r="L24" s="32">
        <v>10693.142</v>
      </c>
      <c r="M24" s="56">
        <f t="shared" si="4"/>
        <v>1.9655105558571164</v>
      </c>
      <c r="N24" s="62">
        <f>M24^2</f>
        <v>3.8632317451857507</v>
      </c>
    </row>
    <row r="25" spans="2:21" x14ac:dyDescent="0.25">
      <c r="B25" s="137" t="s">
        <v>16</v>
      </c>
      <c r="C25" s="31">
        <v>9300.4769299999989</v>
      </c>
      <c r="D25" s="56">
        <f t="shared" si="9"/>
        <v>2.0777021375831914</v>
      </c>
      <c r="E25" s="54">
        <f>D25^2</f>
        <v>4.3168461725177627</v>
      </c>
      <c r="F25" s="31">
        <v>9830</v>
      </c>
      <c r="G25" s="56">
        <f t="shared" si="10"/>
        <v>2.0814320591355386</v>
      </c>
      <c r="H25" s="61">
        <f>G25^2</f>
        <v>4.3323594167972086</v>
      </c>
      <c r="I25" s="31">
        <v>9833</v>
      </c>
      <c r="J25" s="56">
        <f t="shared" si="2"/>
        <v>1.9483749011744145</v>
      </c>
      <c r="K25" s="61">
        <f t="shared" ref="K25:K26" si="14">J25^2</f>
        <v>3.7961647555264095</v>
      </c>
      <c r="L25" s="31">
        <v>10451.752</v>
      </c>
      <c r="M25" s="56">
        <f t="shared" si="4"/>
        <v>1.9211405668418815</v>
      </c>
      <c r="N25" s="62">
        <f>M25^2</f>
        <v>3.6907810775655459</v>
      </c>
    </row>
    <row r="26" spans="2:21" x14ac:dyDescent="0.25">
      <c r="B26" s="137" t="s">
        <v>21</v>
      </c>
      <c r="C26" s="31">
        <v>6514.2747900000004</v>
      </c>
      <c r="D26" s="56">
        <f t="shared" si="9"/>
        <v>1.4552718917380614</v>
      </c>
      <c r="E26" s="54">
        <f t="shared" si="6"/>
        <v>2.1178162788828758</v>
      </c>
      <c r="F26" s="31">
        <v>7727</v>
      </c>
      <c r="G26" s="56">
        <f t="shared" si="10"/>
        <v>1.6361368790376714</v>
      </c>
      <c r="H26" s="61">
        <f t="shared" si="7"/>
        <v>2.6769438869471318</v>
      </c>
      <c r="I26" s="31">
        <v>8665</v>
      </c>
      <c r="J26" s="56">
        <f t="shared" si="2"/>
        <v>1.7169397456194755</v>
      </c>
      <c r="K26" s="61">
        <f t="shared" si="14"/>
        <v>2.9478820900878691</v>
      </c>
      <c r="L26" s="31">
        <v>9103.1229999999996</v>
      </c>
      <c r="M26" s="56">
        <f t="shared" si="4"/>
        <v>1.6732485501235934</v>
      </c>
      <c r="N26" s="62">
        <f t="shared" si="5"/>
        <v>2.7997607104907076</v>
      </c>
    </row>
    <row r="27" spans="2:21" x14ac:dyDescent="0.25">
      <c r="B27" s="137" t="s">
        <v>34</v>
      </c>
      <c r="C27" s="31">
        <v>3346.5571099999997</v>
      </c>
      <c r="D27" s="56">
        <f t="shared" si="9"/>
        <v>0.74761207552301601</v>
      </c>
      <c r="E27" s="54">
        <f t="shared" si="6"/>
        <v>0.55892381546783176</v>
      </c>
      <c r="F27" s="31">
        <v>5759</v>
      </c>
      <c r="G27" s="56">
        <f t="shared" si="10"/>
        <v>1.2194269815423771</v>
      </c>
      <c r="H27" s="61">
        <f t="shared" si="7"/>
        <v>1.4870021633135528</v>
      </c>
      <c r="I27" s="31">
        <v>7490</v>
      </c>
      <c r="J27" s="56">
        <f t="shared" si="2"/>
        <v>1.4841175643035049</v>
      </c>
      <c r="K27" s="61">
        <f>J27^2</f>
        <v>2.2026049446741682</v>
      </c>
      <c r="L27" s="31">
        <v>8248.3379999999997</v>
      </c>
      <c r="M27" s="56">
        <f t="shared" si="4"/>
        <v>1.5161301895436696</v>
      </c>
      <c r="N27" s="62">
        <f>M27^2</f>
        <v>2.2986507516457237</v>
      </c>
    </row>
    <row r="28" spans="2:21" x14ac:dyDescent="0.25">
      <c r="B28" s="137" t="s">
        <v>40</v>
      </c>
      <c r="C28" s="82" t="s">
        <v>32</v>
      </c>
      <c r="D28" s="100" t="s">
        <v>32</v>
      </c>
      <c r="E28" s="100" t="s">
        <v>32</v>
      </c>
      <c r="F28" s="82" t="s">
        <v>32</v>
      </c>
      <c r="G28" s="100" t="s">
        <v>32</v>
      </c>
      <c r="H28" s="100" t="s">
        <v>32</v>
      </c>
      <c r="I28" s="31">
        <v>5805</v>
      </c>
      <c r="J28" s="56">
        <f t="shared" si="2"/>
        <v>1.1502406489695389</v>
      </c>
      <c r="K28" s="61">
        <f t="shared" ref="K28:K32" si="15">J28^2</f>
        <v>1.3230535505418661</v>
      </c>
      <c r="L28" s="31">
        <v>7815.2269999999999</v>
      </c>
      <c r="M28" s="56">
        <f t="shared" si="4"/>
        <v>1.4365198895628193</v>
      </c>
      <c r="N28" s="62">
        <f>M28^2</f>
        <v>2.0635893931095746</v>
      </c>
    </row>
    <row r="29" spans="2:21" x14ac:dyDescent="0.25">
      <c r="B29" s="137" t="s">
        <v>41</v>
      </c>
      <c r="C29" s="82" t="s">
        <v>32</v>
      </c>
      <c r="D29" s="100" t="s">
        <v>32</v>
      </c>
      <c r="E29" s="100" t="s">
        <v>32</v>
      </c>
      <c r="F29" s="82" t="s">
        <v>32</v>
      </c>
      <c r="G29" s="100" t="s">
        <v>32</v>
      </c>
      <c r="H29" s="100" t="s">
        <v>32</v>
      </c>
      <c r="I29" s="31">
        <v>1087</v>
      </c>
      <c r="J29" s="56">
        <f t="shared" si="2"/>
        <v>0.21538528603443391</v>
      </c>
      <c r="K29" s="61">
        <f>J29^2</f>
        <v>4.6390821440134913E-2</v>
      </c>
      <c r="L29" s="31">
        <v>3034.9409999999998</v>
      </c>
      <c r="M29" s="56">
        <f t="shared" si="4"/>
        <v>0.55785367592645385</v>
      </c>
      <c r="N29" s="62">
        <f>M29^2</f>
        <v>0.31120072374465702</v>
      </c>
      <c r="Q29" s="74"/>
      <c r="R29" s="74"/>
      <c r="S29" s="74"/>
      <c r="T29" s="74"/>
      <c r="U29" s="74"/>
    </row>
    <row r="30" spans="2:21" x14ac:dyDescent="0.25">
      <c r="B30" s="137" t="s">
        <v>19</v>
      </c>
      <c r="C30" s="31">
        <v>9710.2307400000009</v>
      </c>
      <c r="D30" s="56">
        <f>C30/C$33*100</f>
        <v>2.1692400633613547</v>
      </c>
      <c r="E30" s="54">
        <f t="shared" si="6"/>
        <v>4.7056024524919744</v>
      </c>
      <c r="F30" s="31">
        <v>9971</v>
      </c>
      <c r="G30" s="56">
        <f>F30/F$33*100</f>
        <v>2.111287798742671</v>
      </c>
      <c r="H30" s="61">
        <f t="shared" si="7"/>
        <v>4.4575361691196731</v>
      </c>
      <c r="I30" s="31">
        <v>4160</v>
      </c>
      <c r="J30" s="56">
        <f t="shared" si="2"/>
        <v>0.82428959512718025</v>
      </c>
      <c r="K30" s="61">
        <f t="shared" si="15"/>
        <v>0.67945333663493079</v>
      </c>
      <c r="L30" s="31">
        <v>2954.0340000000001</v>
      </c>
      <c r="M30" s="56">
        <f t="shared" si="4"/>
        <v>0.54298212904689946</v>
      </c>
      <c r="N30" s="62">
        <f>M30^2</f>
        <v>0.29482959246430379</v>
      </c>
    </row>
    <row r="31" spans="2:21" x14ac:dyDescent="0.25">
      <c r="B31" s="137" t="s">
        <v>4</v>
      </c>
      <c r="C31" s="31">
        <v>669.79200000000003</v>
      </c>
      <c r="D31" s="56">
        <f>C31/C$33*100</f>
        <v>0.14962977496855329</v>
      </c>
      <c r="E31" s="54">
        <f t="shared" si="6"/>
        <v>2.2389069557139894E-2</v>
      </c>
      <c r="F31" s="31">
        <v>719</v>
      </c>
      <c r="G31" s="56">
        <f>F31/F$33*100</f>
        <v>0.15224309771296565</v>
      </c>
      <c r="H31" s="61">
        <f t="shared" si="7"/>
        <v>2.3177960801239607E-2</v>
      </c>
      <c r="I31" s="32">
        <v>806</v>
      </c>
      <c r="J31" s="56">
        <f t="shared" si="2"/>
        <v>0.15970610905589119</v>
      </c>
      <c r="K31" s="61">
        <f t="shared" si="15"/>
        <v>2.5506041269772212E-2</v>
      </c>
      <c r="L31" s="32">
        <v>805.851</v>
      </c>
      <c r="M31" s="56">
        <f t="shared" si="4"/>
        <v>0.14812378316382716</v>
      </c>
      <c r="N31" s="62">
        <f t="shared" si="5"/>
        <v>2.1940655138764486E-2</v>
      </c>
    </row>
    <row r="32" spans="2:21" x14ac:dyDescent="0.25">
      <c r="B32" s="137" t="s">
        <v>7</v>
      </c>
      <c r="C32" s="31">
        <v>13.033010000000001</v>
      </c>
      <c r="D32" s="56">
        <f>C32/C$33*100</f>
        <v>2.9115402295980014E-3</v>
      </c>
      <c r="E32" s="54">
        <f t="shared" si="6"/>
        <v>8.477066508567583E-6</v>
      </c>
      <c r="F32" s="31">
        <v>24</v>
      </c>
      <c r="G32" s="56">
        <f>F32/F$33*100</f>
        <v>5.0818280182352935E-3</v>
      </c>
      <c r="H32" s="61">
        <f t="shared" si="7"/>
        <v>2.582497600692125E-5</v>
      </c>
      <c r="I32" s="31">
        <v>17</v>
      </c>
      <c r="J32" s="56">
        <f t="shared" si="2"/>
        <v>3.3684911339331891E-3</v>
      </c>
      <c r="K32" s="61">
        <f t="shared" si="15"/>
        <v>1.1346732519386502E-5</v>
      </c>
      <c r="L32" s="31">
        <v>14.894</v>
      </c>
      <c r="M32" s="56">
        <f t="shared" si="4"/>
        <v>2.7376718853014286E-3</v>
      </c>
      <c r="N32" s="62">
        <f t="shared" si="5"/>
        <v>7.4948473515698788E-6</v>
      </c>
    </row>
    <row r="33" spans="2:14" ht="16.5" thickBot="1" x14ac:dyDescent="0.3">
      <c r="B33" s="16" t="s">
        <v>3</v>
      </c>
      <c r="C33" s="58">
        <f>SUM(C6:C32)</f>
        <v>447632.83253000007</v>
      </c>
      <c r="D33" s="17">
        <f>SUM(D6:D32)</f>
        <v>100</v>
      </c>
      <c r="E33" s="17">
        <f>SUM(E6:E32)</f>
        <v>681.88080798303815</v>
      </c>
      <c r="F33" s="58">
        <f>SUM(F6:F32)</f>
        <v>472271</v>
      </c>
      <c r="G33" s="17">
        <f t="shared" ref="G33" si="16">SUM(G6:G32)</f>
        <v>100.00000000000001</v>
      </c>
      <c r="H33" s="17">
        <f>SUM(H6:H32)</f>
        <v>649.38085809653649</v>
      </c>
      <c r="I33" s="58">
        <f>SUM(I6:I32)</f>
        <v>504677</v>
      </c>
      <c r="J33" s="59">
        <f t="shared" ref="J33:N33" si="17">SUM(J6:J32)</f>
        <v>100</v>
      </c>
      <c r="K33" s="59">
        <f t="shared" si="17"/>
        <v>595.94705053126154</v>
      </c>
      <c r="L33" s="58">
        <f>SUM(L6:L32)</f>
        <v>544038.89961999992</v>
      </c>
      <c r="M33" s="59">
        <f t="shared" si="17"/>
        <v>100</v>
      </c>
      <c r="N33" s="63">
        <f t="shared" si="17"/>
        <v>562.93927209174774</v>
      </c>
    </row>
    <row r="35" spans="2:14" ht="16.5" thickBot="1" x14ac:dyDescent="0.3">
      <c r="B35" s="6"/>
      <c r="C35" s="71"/>
      <c r="D35" s="71"/>
      <c r="E35" s="71"/>
      <c r="F35" s="71"/>
      <c r="G35" s="71"/>
      <c r="H35" s="71"/>
      <c r="I35" s="71"/>
      <c r="J35" s="71"/>
      <c r="K35" s="71"/>
      <c r="L35" s="72"/>
      <c r="M35" s="71"/>
      <c r="N35" s="71"/>
    </row>
    <row r="36" spans="2:14" x14ac:dyDescent="0.25">
      <c r="B36" s="113"/>
      <c r="C36" s="114"/>
      <c r="D36" s="21" t="s">
        <v>31</v>
      </c>
      <c r="E36" s="21" t="s">
        <v>33</v>
      </c>
      <c r="F36" s="48" t="s">
        <v>36</v>
      </c>
      <c r="G36" s="49" t="s">
        <v>46</v>
      </c>
      <c r="I36" s="23"/>
      <c r="L36" s="22"/>
    </row>
    <row r="37" spans="2:14" x14ac:dyDescent="0.25">
      <c r="B37" s="132" t="s">
        <v>26</v>
      </c>
      <c r="C37" s="133"/>
      <c r="D37" s="87">
        <f>(D7+D6+D8+D9)/100</f>
        <v>0.41896027139035014</v>
      </c>
      <c r="E37" s="87">
        <f>(G7+G6+G8+G9)/100</f>
        <v>0.39775256155893546</v>
      </c>
      <c r="F37" s="87">
        <f>(J6+J7+J8+J9)/100</f>
        <v>0.37332987237381532</v>
      </c>
      <c r="G37" s="39">
        <f>SUM(M6:M9)/100</f>
        <v>0.35474936146074254</v>
      </c>
    </row>
    <row r="38" spans="2:14" ht="16.5" thickBot="1" x14ac:dyDescent="0.3">
      <c r="B38" s="115" t="s">
        <v>0</v>
      </c>
      <c r="C38" s="116"/>
      <c r="D38" s="86">
        <f>E33</f>
        <v>681.88080798303815</v>
      </c>
      <c r="E38" s="86">
        <f>H33</f>
        <v>649.38085809653649</v>
      </c>
      <c r="F38" s="86">
        <f>K33</f>
        <v>595.94705053126154</v>
      </c>
      <c r="G38" s="40">
        <f>N33</f>
        <v>562.93927209174774</v>
      </c>
      <c r="I38" s="23"/>
    </row>
    <row r="39" spans="2:14" x14ac:dyDescent="0.25">
      <c r="I39" s="23"/>
    </row>
    <row r="40" spans="2:14" x14ac:dyDescent="0.25">
      <c r="L40" s="35"/>
      <c r="M40" s="30"/>
      <c r="N40" s="30"/>
    </row>
    <row r="41" spans="2:14" x14ac:dyDescent="0.25">
      <c r="I41" s="23"/>
      <c r="L41" s="37"/>
    </row>
    <row r="42" spans="2:14" x14ac:dyDescent="0.25">
      <c r="C42" s="7"/>
      <c r="F42" s="8"/>
      <c r="I42" s="23"/>
    </row>
    <row r="43" spans="2:14" x14ac:dyDescent="0.25">
      <c r="C43" s="7"/>
      <c r="F43" s="8"/>
    </row>
    <row r="44" spans="2:14" x14ac:dyDescent="0.25">
      <c r="F44" s="8"/>
      <c r="I44" s="23"/>
    </row>
    <row r="45" spans="2:14" x14ac:dyDescent="0.25">
      <c r="F45" s="8"/>
      <c r="I45" s="23"/>
    </row>
    <row r="46" spans="2:14" x14ac:dyDescent="0.25">
      <c r="F46" s="8"/>
      <c r="L46" s="7"/>
    </row>
    <row r="47" spans="2:14" x14ac:dyDescent="0.25">
      <c r="F47" s="8"/>
      <c r="I47" s="23"/>
      <c r="L47" s="7"/>
    </row>
    <row r="48" spans="2:14" x14ac:dyDescent="0.25">
      <c r="F48" s="9"/>
      <c r="I48" s="23"/>
    </row>
    <row r="50" spans="9:10" x14ac:dyDescent="0.25">
      <c r="I50" s="23"/>
    </row>
    <row r="51" spans="9:10" x14ac:dyDescent="0.25">
      <c r="I51" s="23"/>
    </row>
    <row r="62" spans="9:10" x14ac:dyDescent="0.25">
      <c r="I62" s="36"/>
      <c r="J62" s="8"/>
    </row>
  </sheetData>
  <mergeCells count="9">
    <mergeCell ref="B2:N2"/>
    <mergeCell ref="L4:N4"/>
    <mergeCell ref="B36:C36"/>
    <mergeCell ref="B38:C38"/>
    <mergeCell ref="B4:B5"/>
    <mergeCell ref="C4:E4"/>
    <mergeCell ref="F4:H4"/>
    <mergeCell ref="I4:K4"/>
    <mergeCell ref="B37:C37"/>
  </mergeCells>
  <phoneticPr fontId="25" type="noConversion"/>
  <dataValidations disablePrompts="1" count="1">
    <dataValidation type="decimal" allowBlank="1" showInputMessage="1" showErrorMessage="1" errorTitle="Microsoft Excel" error="Neočekivana vrsta podatka!_x000a_Mollimo unesite broj." sqref="L12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scale="58" orientation="landscape" horizontalDpi="4294967293" r:id="rId1"/>
  <headerFooter>
    <oddHeader>&amp;LAgencija za osiguranje u BiH&amp;CStatistika tržišta osiguranja&amp;R Godišnje izvješće</oddHeader>
    <oddFooter>&amp;CU izvješće su uključeni podatci zaključno s 31.12.2017. godine.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51"/>
  <sheetViews>
    <sheetView showGridLines="0" showRuler="0" view="pageLayout" zoomScale="80" zoomScaleNormal="100" zoomScalePageLayoutView="80" workbookViewId="0">
      <selection activeCell="B2" sqref="B2:N2"/>
    </sheetView>
  </sheetViews>
  <sheetFormatPr defaultColWidth="10.42578125" defaultRowHeight="15.75" x14ac:dyDescent="0.25"/>
  <cols>
    <col min="1" max="1" width="3.5703125" style="5" customWidth="1"/>
    <col min="2" max="2" width="32.7109375" style="5" customWidth="1"/>
    <col min="3" max="3" width="17.140625" style="5" customWidth="1"/>
    <col min="4" max="4" width="7.85546875" style="5" customWidth="1"/>
    <col min="5" max="5" width="7.5703125" style="5" customWidth="1"/>
    <col min="6" max="6" width="17.140625" style="5" customWidth="1"/>
    <col min="7" max="7" width="7.85546875" style="5" customWidth="1"/>
    <col min="8" max="8" width="7.5703125" style="5" customWidth="1"/>
    <col min="9" max="9" width="17.140625" style="5" customWidth="1"/>
    <col min="10" max="10" width="7.85546875" style="5" customWidth="1"/>
    <col min="11" max="11" width="7.5703125" style="5" customWidth="1"/>
    <col min="12" max="12" width="17.140625" style="5" customWidth="1"/>
    <col min="13" max="13" width="7.85546875" style="5" customWidth="1"/>
    <col min="14" max="14" width="7.5703125" style="5" customWidth="1"/>
    <col min="15" max="16384" width="10.42578125" style="5"/>
  </cols>
  <sheetData>
    <row r="2" spans="2:14" x14ac:dyDescent="0.25">
      <c r="B2" s="124" t="s">
        <v>29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6"/>
    </row>
    <row r="3" spans="2:14" ht="16.5" thickBot="1" x14ac:dyDescent="0.3">
      <c r="B3" s="25"/>
    </row>
    <row r="4" spans="2:14" x14ac:dyDescent="0.25">
      <c r="B4" s="127" t="s">
        <v>44</v>
      </c>
      <c r="C4" s="129" t="s">
        <v>31</v>
      </c>
      <c r="D4" s="130"/>
      <c r="E4" s="131"/>
      <c r="F4" s="129" t="s">
        <v>33</v>
      </c>
      <c r="G4" s="130"/>
      <c r="H4" s="131"/>
      <c r="I4" s="111" t="s">
        <v>36</v>
      </c>
      <c r="J4" s="111"/>
      <c r="K4" s="111"/>
      <c r="L4" s="111" t="s">
        <v>46</v>
      </c>
      <c r="M4" s="111"/>
      <c r="N4" s="112"/>
    </row>
    <row r="5" spans="2:14" ht="42" customHeight="1" x14ac:dyDescent="0.25">
      <c r="B5" s="128"/>
      <c r="C5" s="13" t="s">
        <v>45</v>
      </c>
      <c r="D5" s="13" t="s">
        <v>2</v>
      </c>
      <c r="E5" s="14" t="s">
        <v>0</v>
      </c>
      <c r="F5" s="13" t="s">
        <v>45</v>
      </c>
      <c r="G5" s="13" t="s">
        <v>2</v>
      </c>
      <c r="H5" s="14" t="s">
        <v>0</v>
      </c>
      <c r="I5" s="50" t="s">
        <v>45</v>
      </c>
      <c r="J5" s="50" t="s">
        <v>2</v>
      </c>
      <c r="K5" s="51" t="s">
        <v>0</v>
      </c>
      <c r="L5" s="50" t="s">
        <v>45</v>
      </c>
      <c r="M5" s="50" t="s">
        <v>2</v>
      </c>
      <c r="N5" s="52" t="s">
        <v>0</v>
      </c>
    </row>
    <row r="6" spans="2:14" x14ac:dyDescent="0.25">
      <c r="B6" s="139" t="s">
        <v>5</v>
      </c>
      <c r="C6" s="34">
        <v>49598.451484999998</v>
      </c>
      <c r="D6" s="64">
        <f t="shared" ref="D6:D14" si="0">C6/C$33*100</f>
        <v>8.8236066055852387</v>
      </c>
      <c r="E6" s="18">
        <f>D6^2</f>
        <v>77.856033530127462</v>
      </c>
      <c r="F6" s="33">
        <v>53196</v>
      </c>
      <c r="G6" s="64">
        <f t="shared" ref="G6:G14" si="1">F6/F$33*100</f>
        <v>8.9284395539472712</v>
      </c>
      <c r="H6" s="18">
        <f>G6^2</f>
        <v>79.717032868490151</v>
      </c>
      <c r="I6" s="33">
        <f>'[1]HHI - Životno'!I6+'[1]HHI - Neživotno'!I13</f>
        <v>58432</v>
      </c>
      <c r="J6" s="64">
        <f t="shared" ref="J6:J32" si="2">I6/I$33*100</f>
        <v>9.2172470036691063</v>
      </c>
      <c r="K6" s="44">
        <f>J6^2</f>
        <v>84.957642326647118</v>
      </c>
      <c r="L6" s="33">
        <f>'[1]HHI - Životno'!L6+'[1]HHI - Neživotno'!L13</f>
        <v>57942.938450000001</v>
      </c>
      <c r="M6" s="64">
        <f t="shared" ref="M6:M32" si="3">L6/L$33*100</f>
        <v>8.4800058192404464</v>
      </c>
      <c r="N6" s="65">
        <f>M6^2</f>
        <v>71.91049869435183</v>
      </c>
    </row>
    <row r="7" spans="2:14" x14ac:dyDescent="0.25">
      <c r="B7" s="139" t="s">
        <v>11</v>
      </c>
      <c r="C7" s="34">
        <v>48712.479679999997</v>
      </c>
      <c r="D7" s="64">
        <f t="shared" si="0"/>
        <v>8.6659914696908356</v>
      </c>
      <c r="E7" s="18">
        <f>D7^2</f>
        <v>75.099408152754322</v>
      </c>
      <c r="F7" s="33">
        <v>53376</v>
      </c>
      <c r="G7" s="64">
        <f t="shared" si="1"/>
        <v>8.9586508314814939</v>
      </c>
      <c r="H7" s="18">
        <f>G7^2</f>
        <v>80.25742472040406</v>
      </c>
      <c r="I7" s="33">
        <f>'[1]HHI - Neživotno'!I6</f>
        <v>53871</v>
      </c>
      <c r="J7" s="64">
        <f t="shared" si="2"/>
        <v>8.4977805540569946</v>
      </c>
      <c r="K7" s="44">
        <f>J7^2</f>
        <v>72.212274344909204</v>
      </c>
      <c r="L7" s="33">
        <f>'[1]HHI - Neživotno'!L6</f>
        <v>56324.941909999994</v>
      </c>
      <c r="M7" s="64">
        <f t="shared" si="3"/>
        <v>8.2432104401702144</v>
      </c>
      <c r="N7" s="65">
        <f>M7^2</f>
        <v>67.950518360931227</v>
      </c>
    </row>
    <row r="8" spans="2:14" x14ac:dyDescent="0.25">
      <c r="B8" s="139" t="s">
        <v>30</v>
      </c>
      <c r="C8" s="33">
        <v>64518.253640000003</v>
      </c>
      <c r="D8" s="64">
        <f t="shared" si="0"/>
        <v>11.477852069048884</v>
      </c>
      <c r="E8" s="18">
        <f t="shared" ref="E8:E32" si="4">D8^2</f>
        <v>131.74108811896974</v>
      </c>
      <c r="F8" s="33">
        <v>60322</v>
      </c>
      <c r="G8" s="64">
        <f t="shared" si="1"/>
        <v>10.124470463440998</v>
      </c>
      <c r="H8" s="18">
        <f t="shared" ref="H8:H32" si="5">G8^2</f>
        <v>102.50490216508918</v>
      </c>
      <c r="I8" s="33">
        <f>'[1]HHI - Životno'!I14+'[1]HHI - Neživotno'!I7</f>
        <v>54851</v>
      </c>
      <c r="J8" s="64">
        <f t="shared" si="2"/>
        <v>8.6523688286941081</v>
      </c>
      <c r="K8" s="44">
        <f t="shared" ref="K8:K32" si="6">J8^2</f>
        <v>74.863486347757458</v>
      </c>
      <c r="L8" s="33">
        <f>'[1]HHI - Životno'!L14+'[1]HHI - Neživotno'!L7</f>
        <v>55744.640570000003</v>
      </c>
      <c r="M8" s="64">
        <f t="shared" si="3"/>
        <v>8.1582827704359744</v>
      </c>
      <c r="N8" s="65">
        <f>M8^2</f>
        <v>66.557577762392484</v>
      </c>
    </row>
    <row r="9" spans="2:14" x14ac:dyDescent="0.25">
      <c r="B9" s="139" t="s">
        <v>27</v>
      </c>
      <c r="C9" s="33">
        <v>45280.753380000002</v>
      </c>
      <c r="D9" s="64">
        <f t="shared" si="0"/>
        <v>8.0554844489545481</v>
      </c>
      <c r="E9" s="18">
        <f t="shared" si="4"/>
        <v>64.890829707348558</v>
      </c>
      <c r="F9" s="33">
        <v>46981</v>
      </c>
      <c r="G9" s="64">
        <f t="shared" si="1"/>
        <v>7.8853112768628613</v>
      </c>
      <c r="H9" s="18">
        <f t="shared" si="5"/>
        <v>62.178133933020611</v>
      </c>
      <c r="I9" s="33">
        <f>'[1]HHI - Životno'!I13+'[1]HHI - Neživotno'!I8</f>
        <v>48622</v>
      </c>
      <c r="J9" s="64">
        <f t="shared" si="2"/>
        <v>7.6697868259241382</v>
      </c>
      <c r="K9" s="44">
        <f t="shared" si="6"/>
        <v>58.825629955119467</v>
      </c>
      <c r="L9" s="33">
        <f>'[1]HHI - Životno'!L13+'[1]HHI - Neživotno'!L8</f>
        <v>49947.146759999996</v>
      </c>
      <c r="M9" s="64">
        <f t="shared" si="3"/>
        <v>7.3098138704985995</v>
      </c>
      <c r="N9" s="65">
        <f t="shared" ref="N9:N28" si="7">M9^2</f>
        <v>53.433378821333719</v>
      </c>
    </row>
    <row r="10" spans="2:14" x14ac:dyDescent="0.25">
      <c r="B10" s="139" t="s">
        <v>8</v>
      </c>
      <c r="C10" s="34">
        <v>43517.545319999997</v>
      </c>
      <c r="D10" s="66">
        <f t="shared" si="0"/>
        <v>7.7418082389232286</v>
      </c>
      <c r="E10" s="18">
        <f t="shared" si="4"/>
        <v>59.93559480825958</v>
      </c>
      <c r="F10" s="33">
        <v>43253</v>
      </c>
      <c r="G10" s="66">
        <f t="shared" si="1"/>
        <v>7.2596021510429596</v>
      </c>
      <c r="H10" s="18">
        <f t="shared" si="5"/>
        <v>52.701823391427567</v>
      </c>
      <c r="I10" s="33">
        <f>'[1]HHI - Životno'!I11+'[1]HHI - Neživotno'!I9</f>
        <v>46340</v>
      </c>
      <c r="J10" s="66">
        <f t="shared" si="2"/>
        <v>7.3098169864120059</v>
      </c>
      <c r="K10" s="44">
        <f t="shared" si="6"/>
        <v>53.4334243748375</v>
      </c>
      <c r="L10" s="33">
        <f>'[1]HHI - Životno'!L11+'[1]HHI - Neživotno'!L9</f>
        <v>47983.723010000002</v>
      </c>
      <c r="M10" s="67">
        <f t="shared" si="3"/>
        <v>7.0224648807679131</v>
      </c>
      <c r="N10" s="65">
        <f>M10^2</f>
        <v>49.315013001618702</v>
      </c>
    </row>
    <row r="11" spans="2:14" x14ac:dyDescent="0.25">
      <c r="B11" s="139" t="s">
        <v>6</v>
      </c>
      <c r="C11" s="33">
        <v>28294.715780000002</v>
      </c>
      <c r="D11" s="66">
        <f t="shared" si="0"/>
        <v>5.0336539465364103</v>
      </c>
      <c r="E11" s="18">
        <f>D11^2</f>
        <v>25.33767205348158</v>
      </c>
      <c r="F11" s="33">
        <v>30142</v>
      </c>
      <c r="G11" s="66">
        <f t="shared" si="1"/>
        <v>5.0590462635363309</v>
      </c>
      <c r="H11" s="18">
        <f>G11^2</f>
        <v>25.593949096600912</v>
      </c>
      <c r="I11" s="33">
        <f>'[1]HHI - Životno'!I8+'[1]HHI - Neživotno'!I20</f>
        <v>32407</v>
      </c>
      <c r="J11" s="66">
        <f t="shared" si="2"/>
        <v>5.1119818532294756</v>
      </c>
      <c r="K11" s="44">
        <f>J11^2</f>
        <v>26.132358467747466</v>
      </c>
      <c r="L11" s="33">
        <f>'[1]HHI - Životno'!L8+'[1]HHI - Neživotno'!L20</f>
        <v>42839.745500000005</v>
      </c>
      <c r="M11" s="67">
        <f t="shared" si="3"/>
        <v>6.2696387317025994</v>
      </c>
      <c r="N11" s="65">
        <f>M11^2</f>
        <v>39.30836982606538</v>
      </c>
    </row>
    <row r="12" spans="2:14" x14ac:dyDescent="0.25">
      <c r="B12" s="139" t="s">
        <v>9</v>
      </c>
      <c r="C12" s="33">
        <v>33375.148930000003</v>
      </c>
      <c r="D12" s="66">
        <f t="shared" si="0"/>
        <v>5.9374673148858523</v>
      </c>
      <c r="E12" s="18">
        <f t="shared" si="4"/>
        <v>35.253518115337812</v>
      </c>
      <c r="F12" s="33">
        <v>35856</v>
      </c>
      <c r="G12" s="66">
        <f t="shared" si="1"/>
        <v>6.0180864848171547</v>
      </c>
      <c r="H12" s="18">
        <f t="shared" si="5"/>
        <v>36.217364938738896</v>
      </c>
      <c r="I12" s="33">
        <f>'[1]HHI - Životno'!I10+'[1]HHI - Neživotno'!I10</f>
        <v>39907</v>
      </c>
      <c r="J12" s="66">
        <f t="shared" si="2"/>
        <v>6.2950553836155363</v>
      </c>
      <c r="K12" s="44">
        <f t="shared" si="6"/>
        <v>39.627722282786948</v>
      </c>
      <c r="L12" s="33">
        <f>'[1]HHI - Životno'!L10+'[1]HHI - Neživotno'!L10</f>
        <v>42507.125700000004</v>
      </c>
      <c r="M12" s="67">
        <f t="shared" si="3"/>
        <v>6.2209594980453602</v>
      </c>
      <c r="N12" s="65">
        <f>M12^2</f>
        <v>38.700337076320778</v>
      </c>
    </row>
    <row r="13" spans="2:14" x14ac:dyDescent="0.25">
      <c r="B13" s="140" t="s">
        <v>37</v>
      </c>
      <c r="C13" s="33">
        <v>27161.39503</v>
      </c>
      <c r="D13" s="66">
        <f t="shared" si="0"/>
        <v>4.8320352234403652</v>
      </c>
      <c r="E13" s="18">
        <f t="shared" si="4"/>
        <v>23.348564400568378</v>
      </c>
      <c r="F13" s="33">
        <v>31658</v>
      </c>
      <c r="G13" s="66">
        <f t="shared" si="1"/>
        <v>5.3134923565467842</v>
      </c>
      <c r="H13" s="18">
        <f t="shared" si="5"/>
        <v>28.233201023081097</v>
      </c>
      <c r="I13" s="33">
        <f>'[1]HHI - Životno'!I12+'[1]HHI - Neživotno'!I11</f>
        <v>31483</v>
      </c>
      <c r="J13" s="66">
        <f t="shared" si="2"/>
        <v>4.9662271942859126</v>
      </c>
      <c r="K13" s="44">
        <f t="shared" si="6"/>
        <v>24.663412545264929</v>
      </c>
      <c r="L13" s="33">
        <f>'[1]HHI - Životno'!L12+'[1]HHI - Neživotno'!L11</f>
        <v>35190.956999999995</v>
      </c>
      <c r="M13" s="67">
        <f t="shared" si="3"/>
        <v>5.1502310398384754</v>
      </c>
      <c r="N13" s="65">
        <f>M13^2</f>
        <v>26.524879763715703</v>
      </c>
    </row>
    <row r="14" spans="2:14" x14ac:dyDescent="0.25">
      <c r="B14" s="139" t="s">
        <v>4</v>
      </c>
      <c r="C14" s="33">
        <v>30043.7262899993</v>
      </c>
      <c r="D14" s="66">
        <f t="shared" si="0"/>
        <v>5.344804400375379</v>
      </c>
      <c r="E14" s="18">
        <f t="shared" si="4"/>
        <v>28.566934078272013</v>
      </c>
      <c r="F14" s="33">
        <v>29663</v>
      </c>
      <c r="G14" s="66">
        <f t="shared" si="1"/>
        <v>4.9786506972091491</v>
      </c>
      <c r="H14" s="18">
        <f t="shared" si="5"/>
        <v>24.786962764821148</v>
      </c>
      <c r="I14" s="33">
        <f>'[1]HHI - Životno'!I7+'[1]HHI - Neživotno'!I31</f>
        <v>28130</v>
      </c>
      <c r="J14" s="66">
        <f t="shared" si="2"/>
        <v>4.4373144546346515</v>
      </c>
      <c r="K14" s="44">
        <f t="shared" si="6"/>
        <v>19.689759569309615</v>
      </c>
      <c r="L14" s="33">
        <f>'[1]HHI - Životno'!L7+'[1]HHI - Neživotno'!L31</f>
        <v>30402.850999999999</v>
      </c>
      <c r="M14" s="67">
        <f t="shared" si="3"/>
        <v>4.44948703497277</v>
      </c>
      <c r="N14" s="65">
        <f t="shared" si="7"/>
        <v>19.797934874390773</v>
      </c>
    </row>
    <row r="15" spans="2:14" x14ac:dyDescent="0.25">
      <c r="B15" s="137" t="s">
        <v>39</v>
      </c>
      <c r="C15" s="82" t="s">
        <v>32</v>
      </c>
      <c r="D15" s="100" t="s">
        <v>32</v>
      </c>
      <c r="E15" s="100" t="s">
        <v>32</v>
      </c>
      <c r="F15" s="101" t="s">
        <v>32</v>
      </c>
      <c r="G15" s="100" t="s">
        <v>32</v>
      </c>
      <c r="H15" s="100" t="s">
        <v>32</v>
      </c>
      <c r="I15" s="38">
        <f>'[1]HHI - Neživotno'!I12</f>
        <v>6124</v>
      </c>
      <c r="J15" s="66">
        <f t="shared" si="2"/>
        <v>0.96601897334456455</v>
      </c>
      <c r="K15" s="44">
        <f>J15^2</f>
        <v>0.93319265686168651</v>
      </c>
      <c r="L15" s="38">
        <f>'[1]HHI - Neživotno'!L12</f>
        <v>26604.548989999999</v>
      </c>
      <c r="M15" s="66">
        <f t="shared" si="3"/>
        <v>3.8936018139319537</v>
      </c>
      <c r="N15" s="65">
        <f>M15^2</f>
        <v>15.160135085454201</v>
      </c>
    </row>
    <row r="16" spans="2:14" x14ac:dyDescent="0.25">
      <c r="B16" s="139" t="s">
        <v>13</v>
      </c>
      <c r="C16" s="33">
        <v>19076.537479999999</v>
      </c>
      <c r="D16" s="66">
        <f t="shared" ref="D16:D29" si="8">C16/C$33*100</f>
        <v>3.393732204948543</v>
      </c>
      <c r="E16" s="18">
        <f t="shared" si="4"/>
        <v>11.5174182789049</v>
      </c>
      <c r="F16" s="33">
        <v>23297</v>
      </c>
      <c r="G16" s="66">
        <f t="shared" ref="G16:G29" si="9">F16/F$33*100</f>
        <v>3.9101785150821411</v>
      </c>
      <c r="H16" s="18">
        <f t="shared" si="5"/>
        <v>15.289496019809977</v>
      </c>
      <c r="I16" s="33">
        <f>'[1]HHI - Neživotno'!I14</f>
        <v>24413</v>
      </c>
      <c r="J16" s="66">
        <f t="shared" si="2"/>
        <v>3.8509832129753194</v>
      </c>
      <c r="K16" s="44">
        <f t="shared" si="6"/>
        <v>14.830071706617714</v>
      </c>
      <c r="L16" s="33">
        <f>'[1]HHI - Neživotno'!L14</f>
        <v>24225.261999999999</v>
      </c>
      <c r="M16" s="66">
        <f t="shared" si="3"/>
        <v>3.545390831531507</v>
      </c>
      <c r="N16" s="65">
        <f t="shared" ref="N16:N22" si="10">M16^2</f>
        <v>12.56979614830767</v>
      </c>
    </row>
    <row r="17" spans="2:14" x14ac:dyDescent="0.25">
      <c r="B17" s="141" t="s">
        <v>10</v>
      </c>
      <c r="C17" s="34">
        <v>16700.408460000002</v>
      </c>
      <c r="D17" s="66">
        <f t="shared" si="8"/>
        <v>2.9710168360436189</v>
      </c>
      <c r="E17" s="18">
        <f t="shared" si="4"/>
        <v>8.8269410400546349</v>
      </c>
      <c r="F17" s="33">
        <v>18750</v>
      </c>
      <c r="G17" s="66">
        <f t="shared" si="9"/>
        <v>3.1470080764815278</v>
      </c>
      <c r="H17" s="18">
        <f t="shared" si="5"/>
        <v>9.9036598334399653</v>
      </c>
      <c r="I17" s="33">
        <f>'[1]HHI - Životno'!I15+'[1]HHI - Neživotno'!I15</f>
        <v>21412</v>
      </c>
      <c r="J17" s="66">
        <f t="shared" si="2"/>
        <v>3.3775960576835109</v>
      </c>
      <c r="K17" s="44">
        <f t="shared" si="6"/>
        <v>11.408155128879194</v>
      </c>
      <c r="L17" s="33">
        <f>'[1]HHI - Životno'!L15+'[1]HHI - Neživotno'!L15</f>
        <v>23013.710999999999</v>
      </c>
      <c r="M17" s="66">
        <f t="shared" si="3"/>
        <v>3.3680791555078251</v>
      </c>
      <c r="N17" s="65">
        <f t="shared" si="10"/>
        <v>11.343957197766304</v>
      </c>
    </row>
    <row r="18" spans="2:14" x14ac:dyDescent="0.25">
      <c r="B18" s="139" t="s">
        <v>17</v>
      </c>
      <c r="C18" s="33">
        <v>12299.3405800006</v>
      </c>
      <c r="D18" s="66">
        <f t="shared" si="8"/>
        <v>2.1880631256977217</v>
      </c>
      <c r="E18" s="18">
        <f t="shared" si="4"/>
        <v>4.7876202420380833</v>
      </c>
      <c r="F18" s="33">
        <v>16717</v>
      </c>
      <c r="G18" s="66">
        <f t="shared" si="9"/>
        <v>2.8057884807755569</v>
      </c>
      <c r="H18" s="18">
        <f t="shared" si="5"/>
        <v>7.872448998852807</v>
      </c>
      <c r="I18" s="33">
        <f>'[1]HHI - Neživotno'!I16</f>
        <v>19567</v>
      </c>
      <c r="J18" s="66">
        <f t="shared" si="2"/>
        <v>3.0865599692085395</v>
      </c>
      <c r="K18" s="44">
        <f t="shared" si="6"/>
        <v>9.526852443520621</v>
      </c>
      <c r="L18" s="33">
        <f>'[1]HHI - Neživotno'!L16</f>
        <v>22277.936269999998</v>
      </c>
      <c r="M18" s="66">
        <f t="shared" si="3"/>
        <v>3.2603978028019358</v>
      </c>
      <c r="N18" s="65">
        <f t="shared" si="10"/>
        <v>10.63019383251569</v>
      </c>
    </row>
    <row r="19" spans="2:14" x14ac:dyDescent="0.25">
      <c r="B19" s="139" t="s">
        <v>38</v>
      </c>
      <c r="C19" s="33">
        <v>15356.845369999999</v>
      </c>
      <c r="D19" s="66">
        <f t="shared" si="8"/>
        <v>2.7319958222619718</v>
      </c>
      <c r="E19" s="18">
        <f>D19^2</f>
        <v>7.4638011728568676</v>
      </c>
      <c r="F19" s="33">
        <v>9502</v>
      </c>
      <c r="G19" s="66">
        <f t="shared" si="9"/>
        <v>1.5948197729454654</v>
      </c>
      <c r="H19" s="18">
        <f>G19^2</f>
        <v>2.5434501081778258</v>
      </c>
      <c r="I19" s="33">
        <f>'[1]HHI - Neživotno'!I17</f>
        <v>13396</v>
      </c>
      <c r="J19" s="66">
        <f t="shared" si="2"/>
        <v>2.113127068406889</v>
      </c>
      <c r="K19" s="44">
        <f>J19^2</f>
        <v>4.4653060072338926</v>
      </c>
      <c r="L19" s="33">
        <f>'[1]HHI - Neživotno'!L17</f>
        <v>19227.27</v>
      </c>
      <c r="M19" s="66">
        <f t="shared" si="3"/>
        <v>2.813929804902866</v>
      </c>
      <c r="N19" s="65">
        <f>M19^2</f>
        <v>7.918200946920682</v>
      </c>
    </row>
    <row r="20" spans="2:14" x14ac:dyDescent="0.25">
      <c r="B20" s="139" t="s">
        <v>14</v>
      </c>
      <c r="C20" s="33">
        <v>17312.318139999999</v>
      </c>
      <c r="D20" s="66">
        <f t="shared" si="8"/>
        <v>3.0798760873471083</v>
      </c>
      <c r="E20" s="18">
        <f t="shared" si="4"/>
        <v>9.4856367134125321</v>
      </c>
      <c r="F20" s="33">
        <v>19242</v>
      </c>
      <c r="G20" s="66">
        <f t="shared" si="9"/>
        <v>3.2295855684084032</v>
      </c>
      <c r="H20" s="18">
        <f t="shared" si="5"/>
        <v>10.430222943671829</v>
      </c>
      <c r="I20" s="33">
        <f>'[1]HHI - Neživotno'!I18</f>
        <v>19457</v>
      </c>
      <c r="J20" s="66">
        <f t="shared" si="2"/>
        <v>3.0692082240962106</v>
      </c>
      <c r="K20" s="44">
        <f t="shared" si="6"/>
        <v>9.4200391228598157</v>
      </c>
      <c r="L20" s="33">
        <f>'[1]HHI - Neživotno'!L18</f>
        <v>18397.930069999999</v>
      </c>
      <c r="M20" s="66">
        <f t="shared" si="3"/>
        <v>2.6925550934943789</v>
      </c>
      <c r="N20" s="65">
        <f t="shared" si="10"/>
        <v>7.2498529315025237</v>
      </c>
    </row>
    <row r="21" spans="2:14" x14ac:dyDescent="0.25">
      <c r="B21" s="139" t="s">
        <v>15</v>
      </c>
      <c r="C21" s="33">
        <v>14017.231099999999</v>
      </c>
      <c r="D21" s="66">
        <f t="shared" si="8"/>
        <v>2.4936773069090679</v>
      </c>
      <c r="E21" s="18">
        <f t="shared" si="4"/>
        <v>6.218426510993261</v>
      </c>
      <c r="F21" s="33">
        <v>15445</v>
      </c>
      <c r="G21" s="66">
        <f t="shared" si="9"/>
        <v>2.5922954528670501</v>
      </c>
      <c r="H21" s="18">
        <f t="shared" si="5"/>
        <v>6.7199957149551848</v>
      </c>
      <c r="I21" s="33">
        <f>'[1]HHI - Neživotno'!I19</f>
        <v>16262</v>
      </c>
      <c r="J21" s="66">
        <f t="shared" si="2"/>
        <v>2.5652189001517489</v>
      </c>
      <c r="K21" s="44">
        <f t="shared" si="6"/>
        <v>6.5803480056957486</v>
      </c>
      <c r="L21" s="33">
        <f>'[1]HHI - Neživotno'!L19</f>
        <v>17152.599999999999</v>
      </c>
      <c r="M21" s="66">
        <f t="shared" si="3"/>
        <v>2.5102998174767865</v>
      </c>
      <c r="N21" s="65">
        <f t="shared" si="10"/>
        <v>6.3016051736239875</v>
      </c>
    </row>
    <row r="22" spans="2:14" x14ac:dyDescent="0.25">
      <c r="B22" s="139" t="s">
        <v>7</v>
      </c>
      <c r="C22" s="33">
        <v>13019.08092</v>
      </c>
      <c r="D22" s="66">
        <f t="shared" si="8"/>
        <v>2.3161055429140229</v>
      </c>
      <c r="E22" s="18">
        <f t="shared" si="4"/>
        <v>5.3643448859170606</v>
      </c>
      <c r="F22" s="33">
        <v>15262</v>
      </c>
      <c r="G22" s="66">
        <f t="shared" si="9"/>
        <v>2.5615806540405908</v>
      </c>
      <c r="H22" s="18">
        <f t="shared" si="5"/>
        <v>6.5616954471550208</v>
      </c>
      <c r="I22" s="33">
        <f>'[1]HHI - Životno'!I9+'[1]HHI - Neživotno'!I32</f>
        <v>15987</v>
      </c>
      <c r="J22" s="66">
        <f t="shared" si="2"/>
        <v>2.5218395373709268</v>
      </c>
      <c r="K22" s="44">
        <f t="shared" si="6"/>
        <v>6.3596746522472101</v>
      </c>
      <c r="L22" s="33">
        <f>'[1]HHI - Životno'!L9+'[1]HHI - Neživotno'!L32</f>
        <v>16659.894</v>
      </c>
      <c r="M22" s="66">
        <f t="shared" si="3"/>
        <v>2.4381918115844021</v>
      </c>
      <c r="N22" s="65">
        <f t="shared" si="10"/>
        <v>5.9447793100772284</v>
      </c>
    </row>
    <row r="23" spans="2:14" x14ac:dyDescent="0.25">
      <c r="B23" s="139" t="s">
        <v>22</v>
      </c>
      <c r="C23" s="34">
        <v>14004.945760000001</v>
      </c>
      <c r="D23" s="66">
        <f t="shared" si="8"/>
        <v>2.4914917344984322</v>
      </c>
      <c r="E23" s="18">
        <f t="shared" si="4"/>
        <v>6.2075310630740059</v>
      </c>
      <c r="F23" s="33">
        <v>15163</v>
      </c>
      <c r="G23" s="66">
        <f t="shared" si="9"/>
        <v>2.5449644513967682</v>
      </c>
      <c r="H23" s="18">
        <f t="shared" si="5"/>
        <v>6.4768440588732537</v>
      </c>
      <c r="I23" s="33">
        <f>'[1]HHI - Neživotno'!I21</f>
        <v>15266</v>
      </c>
      <c r="J23" s="66">
        <f t="shared" si="2"/>
        <v>2.4081067353164802</v>
      </c>
      <c r="K23" s="44">
        <f t="shared" si="6"/>
        <v>5.7989780486765969</v>
      </c>
      <c r="L23" s="33">
        <f>'[1]HHI - Neživotno'!L21</f>
        <v>16317.864</v>
      </c>
      <c r="M23" s="66">
        <f t="shared" si="3"/>
        <v>2.388135385936303</v>
      </c>
      <c r="N23" s="65">
        <f t="shared" si="7"/>
        <v>5.7031906215611352</v>
      </c>
    </row>
    <row r="24" spans="2:14" x14ac:dyDescent="0.25">
      <c r="B24" s="139" t="s">
        <v>20</v>
      </c>
      <c r="C24" s="33">
        <v>7544.8639000000003</v>
      </c>
      <c r="D24" s="66">
        <f t="shared" si="8"/>
        <v>1.3422376899491546</v>
      </c>
      <c r="E24" s="18">
        <f>D24^2</f>
        <v>1.8016020163200428</v>
      </c>
      <c r="F24" s="33">
        <v>8960</v>
      </c>
      <c r="G24" s="66">
        <f t="shared" si="9"/>
        <v>1.5038502594813059</v>
      </c>
      <c r="H24" s="18">
        <f>G24^2</f>
        <v>2.261565602941991</v>
      </c>
      <c r="I24" s="33">
        <f>'[1]HHI - Neživotno'!I22</f>
        <v>12134</v>
      </c>
      <c r="J24" s="66">
        <f t="shared" si="2"/>
        <v>1.9140552290272612</v>
      </c>
      <c r="K24" s="44">
        <f>J24^2</f>
        <v>3.6636074197666013</v>
      </c>
      <c r="L24" s="33">
        <f>'[1]HHI - Neživotno'!L22</f>
        <v>14492.718000000001</v>
      </c>
      <c r="M24" s="66">
        <f t="shared" si="3"/>
        <v>2.1210234804136134</v>
      </c>
      <c r="N24" s="65">
        <f>M24^2</f>
        <v>4.498740604465878</v>
      </c>
    </row>
    <row r="25" spans="2:14" x14ac:dyDescent="0.25">
      <c r="B25" s="139" t="s">
        <v>12</v>
      </c>
      <c r="C25" s="33">
        <v>22317.209010000002</v>
      </c>
      <c r="D25" s="66">
        <f t="shared" si="8"/>
        <v>3.9702504199837008</v>
      </c>
      <c r="E25" s="18">
        <f>D25^2</f>
        <v>15.762888397380753</v>
      </c>
      <c r="F25" s="33">
        <v>23264</v>
      </c>
      <c r="G25" s="66">
        <f t="shared" si="9"/>
        <v>3.9046397808675337</v>
      </c>
      <c r="H25" s="18">
        <f>G25^2</f>
        <v>15.246211818333261</v>
      </c>
      <c r="I25" s="33">
        <f>'[1]HHI - Neživotno'!I23</f>
        <v>25543</v>
      </c>
      <c r="J25" s="66">
        <f t="shared" si="2"/>
        <v>4.0292329582201525</v>
      </c>
      <c r="K25" s="44">
        <f>J25^2</f>
        <v>16.23471823160752</v>
      </c>
      <c r="L25" s="33">
        <f>'[1]HHI - Neživotno'!L23</f>
        <v>13734.53839</v>
      </c>
      <c r="M25" s="67">
        <f t="shared" si="3"/>
        <v>2.0100631515656473</v>
      </c>
      <c r="N25" s="65">
        <f>M25^2</f>
        <v>4.0403538732820223</v>
      </c>
    </row>
    <row r="26" spans="2:14" x14ac:dyDescent="0.25">
      <c r="B26" s="139" t="s">
        <v>18</v>
      </c>
      <c r="C26" s="33">
        <v>11088.07597</v>
      </c>
      <c r="D26" s="66">
        <f t="shared" si="8"/>
        <v>1.9725781237688769</v>
      </c>
      <c r="E26" s="18">
        <f t="shared" si="4"/>
        <v>3.8910644543715427</v>
      </c>
      <c r="F26" s="33">
        <v>12468</v>
      </c>
      <c r="G26" s="66">
        <f t="shared" si="9"/>
        <v>2.0926344905371566</v>
      </c>
      <c r="H26" s="18">
        <f t="shared" si="5"/>
        <v>4.3791191109857044</v>
      </c>
      <c r="I26" s="33">
        <f>'[1]HHI - Neživotno'!I24</f>
        <v>13298</v>
      </c>
      <c r="J26" s="66">
        <f t="shared" si="2"/>
        <v>2.0976682409431775</v>
      </c>
      <c r="K26" s="44">
        <f t="shared" si="6"/>
        <v>4.4002120490616443</v>
      </c>
      <c r="L26" s="33">
        <f>'[1]HHI - Neživotno'!L24</f>
        <v>10693.142</v>
      </c>
      <c r="M26" s="66">
        <f t="shared" si="3"/>
        <v>1.5649518096879402</v>
      </c>
      <c r="N26" s="65">
        <f>M26^2</f>
        <v>2.4490741666455591</v>
      </c>
    </row>
    <row r="27" spans="2:14" x14ac:dyDescent="0.25">
      <c r="B27" s="142" t="s">
        <v>16</v>
      </c>
      <c r="C27" s="33">
        <v>9300.4769299999989</v>
      </c>
      <c r="D27" s="66">
        <f t="shared" si="8"/>
        <v>1.6545627376987677</v>
      </c>
      <c r="E27" s="18">
        <f t="shared" si="4"/>
        <v>2.7375778529812411</v>
      </c>
      <c r="F27" s="33">
        <v>9830</v>
      </c>
      <c r="G27" s="66">
        <f t="shared" si="9"/>
        <v>1.6498714342300487</v>
      </c>
      <c r="H27" s="18">
        <f t="shared" si="5"/>
        <v>2.7220757494883179</v>
      </c>
      <c r="I27" s="33">
        <f>'[1]HHI - Neživotno'!I25</f>
        <v>9833</v>
      </c>
      <c r="J27" s="66">
        <f t="shared" si="2"/>
        <v>1.5510882699048176</v>
      </c>
      <c r="K27" s="44">
        <f t="shared" si="6"/>
        <v>2.4058748210363206</v>
      </c>
      <c r="L27" s="33">
        <f>'[1]HHI - Neživotno'!L25</f>
        <v>10451.752</v>
      </c>
      <c r="M27" s="66">
        <f t="shared" si="3"/>
        <v>1.5296241466548888</v>
      </c>
      <c r="N27" s="65">
        <f t="shared" si="7"/>
        <v>2.3397500300296965</v>
      </c>
    </row>
    <row r="28" spans="2:14" x14ac:dyDescent="0.25">
      <c r="B28" s="139" t="s">
        <v>21</v>
      </c>
      <c r="C28" s="33">
        <v>6514.2747900000004</v>
      </c>
      <c r="D28" s="66">
        <f t="shared" si="8"/>
        <v>1.1588950127812927</v>
      </c>
      <c r="E28" s="18">
        <f t="shared" si="4"/>
        <v>1.3430376506493527</v>
      </c>
      <c r="F28" s="33">
        <v>7727</v>
      </c>
      <c r="G28" s="66">
        <f t="shared" si="9"/>
        <v>1.2969030083718807</v>
      </c>
      <c r="H28" s="18">
        <f t="shared" si="5"/>
        <v>1.6819574131240345</v>
      </c>
      <c r="I28" s="33">
        <f>'[1]HHI - Neživotno'!I26</f>
        <v>8665</v>
      </c>
      <c r="J28" s="66">
        <f t="shared" si="2"/>
        <v>1.3668442854393619</v>
      </c>
      <c r="K28" s="44">
        <f t="shared" si="6"/>
        <v>1.8682633006382396</v>
      </c>
      <c r="L28" s="33">
        <f>'[1]HHI - Neživotno'!L26</f>
        <v>9103.1229999999996</v>
      </c>
      <c r="M28" s="66">
        <f t="shared" si="3"/>
        <v>1.3322509710113184</v>
      </c>
      <c r="N28" s="65">
        <f t="shared" si="7"/>
        <v>1.7748926497606008</v>
      </c>
    </row>
    <row r="29" spans="2:14" x14ac:dyDescent="0.25">
      <c r="B29" s="143" t="s">
        <v>34</v>
      </c>
      <c r="C29" s="33">
        <v>3346.5571099999997</v>
      </c>
      <c r="D29" s="66">
        <f t="shared" si="8"/>
        <v>0.59535534956559233</v>
      </c>
      <c r="E29" s="18">
        <f t="shared" si="4"/>
        <v>0.35444799225636864</v>
      </c>
      <c r="F29" s="38">
        <v>5759</v>
      </c>
      <c r="G29" s="66">
        <f t="shared" si="9"/>
        <v>0.96659304066437968</v>
      </c>
      <c r="H29" s="18">
        <f>G29^2</f>
        <v>0.93430210626081112</v>
      </c>
      <c r="I29" s="38">
        <f>'[1]HHI - Neživotno'!I27</f>
        <v>7490</v>
      </c>
      <c r="J29" s="66">
        <f t="shared" si="2"/>
        <v>1.1814960990122125</v>
      </c>
      <c r="K29" s="44">
        <f t="shared" si="6"/>
        <v>1.3959330319810759</v>
      </c>
      <c r="L29" s="38">
        <f>'[1]HHI - Neživotno'!L27</f>
        <v>8248.3379999999997</v>
      </c>
      <c r="M29" s="66">
        <f t="shared" si="3"/>
        <v>1.2071523486752354</v>
      </c>
      <c r="N29" s="65">
        <f>M29^2</f>
        <v>1.4572167929121369</v>
      </c>
    </row>
    <row r="30" spans="2:14" x14ac:dyDescent="0.25">
      <c r="B30" s="137" t="s">
        <v>40</v>
      </c>
      <c r="C30" s="82" t="s">
        <v>32</v>
      </c>
      <c r="D30" s="100" t="s">
        <v>32</v>
      </c>
      <c r="E30" s="100" t="s">
        <v>32</v>
      </c>
      <c r="F30" s="101" t="s">
        <v>32</v>
      </c>
      <c r="G30" s="100" t="s">
        <v>32</v>
      </c>
      <c r="H30" s="100" t="s">
        <v>32</v>
      </c>
      <c r="I30" s="38">
        <f>'[1]HHI - Neživotno'!I28</f>
        <v>5805</v>
      </c>
      <c r="J30" s="66">
        <f t="shared" si="2"/>
        <v>0.91569891251881086</v>
      </c>
      <c r="K30" s="44">
        <f t="shared" si="6"/>
        <v>0.83850449838813279</v>
      </c>
      <c r="L30" s="38">
        <f>'[1]HHI - Neživotno'!L28</f>
        <v>7815.2269999999999</v>
      </c>
      <c r="M30" s="66">
        <f t="shared" si="3"/>
        <v>1.1437661294287547</v>
      </c>
      <c r="N30" s="65">
        <f t="shared" ref="N30:N32" si="11">M30^2</f>
        <v>1.3082009588284347</v>
      </c>
    </row>
    <row r="31" spans="2:14" x14ac:dyDescent="0.25">
      <c r="B31" s="137" t="s">
        <v>41</v>
      </c>
      <c r="C31" s="82" t="s">
        <v>32</v>
      </c>
      <c r="D31" s="82" t="s">
        <v>32</v>
      </c>
      <c r="E31" s="82" t="s">
        <v>32</v>
      </c>
      <c r="F31" s="82" t="s">
        <v>32</v>
      </c>
      <c r="G31" s="82" t="s">
        <v>32</v>
      </c>
      <c r="H31" s="82" t="s">
        <v>32</v>
      </c>
      <c r="I31" s="38">
        <f>'[1]HHI - Neživotno'!I29</f>
        <v>1087</v>
      </c>
      <c r="J31" s="66">
        <f t="shared" si="2"/>
        <v>0.17146679033728637</v>
      </c>
      <c r="K31" s="44">
        <f>J31^2</f>
        <v>2.9400860188570924E-2</v>
      </c>
      <c r="L31" s="38">
        <f>'[1]HHI - Neživotno'!L29</f>
        <v>3034.9409999999998</v>
      </c>
      <c r="M31" s="66">
        <f t="shared" si="3"/>
        <v>0.44416658922570434</v>
      </c>
      <c r="N31" s="65">
        <f>M31^2</f>
        <v>0.19728395898439557</v>
      </c>
    </row>
    <row r="32" spans="2:14" x14ac:dyDescent="0.25">
      <c r="B32" s="139" t="s">
        <v>19</v>
      </c>
      <c r="C32" s="33">
        <v>9710.2307400000009</v>
      </c>
      <c r="D32" s="66">
        <f>C32/C$33*100</f>
        <v>1.7274582881913709</v>
      </c>
      <c r="E32" s="18">
        <f t="shared" si="4"/>
        <v>2.9841121374410617</v>
      </c>
      <c r="F32" s="33">
        <v>9971</v>
      </c>
      <c r="G32" s="66">
        <f>F32/F$33*100</f>
        <v>1.6735369349651898</v>
      </c>
      <c r="H32" s="18">
        <f t="shared" si="5"/>
        <v>2.800725872692682</v>
      </c>
      <c r="I32" s="38">
        <f>'[1]HHI - Neživotno'!I30</f>
        <v>4160</v>
      </c>
      <c r="J32" s="66">
        <f t="shared" si="2"/>
        <v>0.65621145152080163</v>
      </c>
      <c r="K32" s="44">
        <f t="shared" si="6"/>
        <v>0.43061346910703741</v>
      </c>
      <c r="L32" s="38">
        <f>'[1]HHI - Neživotno'!L30</f>
        <v>2954.0340000000001</v>
      </c>
      <c r="M32" s="66">
        <f t="shared" si="3"/>
        <v>0.43232577049661408</v>
      </c>
      <c r="N32" s="65">
        <f t="shared" si="11"/>
        <v>0.18690557183549103</v>
      </c>
    </row>
    <row r="33" spans="2:14" ht="16.5" thickBot="1" x14ac:dyDescent="0.3">
      <c r="B33" s="12" t="s">
        <v>3</v>
      </c>
      <c r="C33" s="19">
        <f t="shared" ref="C33:N33" si="12">SUM(C6:C32)</f>
        <v>562110.86579499999</v>
      </c>
      <c r="D33" s="19">
        <f t="shared" si="12"/>
        <v>99.999999999999972</v>
      </c>
      <c r="E33" s="19">
        <f t="shared" si="12"/>
        <v>610.776093373771</v>
      </c>
      <c r="F33" s="43">
        <f t="shared" si="12"/>
        <v>595804</v>
      </c>
      <c r="G33" s="43">
        <f t="shared" si="12"/>
        <v>100</v>
      </c>
      <c r="H33" s="43">
        <f>SUM(H6:H32)</f>
        <v>588.01456570043638</v>
      </c>
      <c r="I33" s="68">
        <f>SUM(I6:I32)</f>
        <v>633942</v>
      </c>
      <c r="J33" s="69">
        <f t="shared" si="12"/>
        <v>99.999999999999972</v>
      </c>
      <c r="K33" s="69">
        <f t="shared" si="12"/>
        <v>554.99545566874735</v>
      </c>
      <c r="L33" s="68">
        <f t="shared" si="12"/>
        <v>683288.89961999981</v>
      </c>
      <c r="M33" s="69">
        <f t="shared" si="12"/>
        <v>100.00000000000004</v>
      </c>
      <c r="N33" s="70">
        <f t="shared" si="12"/>
        <v>534.57263803559442</v>
      </c>
    </row>
    <row r="35" spans="2:14" ht="16.5" thickBot="1" x14ac:dyDescent="0.3">
      <c r="B35" s="6"/>
      <c r="C35" s="71"/>
      <c r="D35" s="71"/>
      <c r="E35" s="71"/>
      <c r="F35" s="71"/>
      <c r="G35" s="71"/>
      <c r="H35" s="71"/>
      <c r="I35" s="71"/>
      <c r="J35" s="71"/>
      <c r="K35" s="71"/>
      <c r="L35" s="73"/>
      <c r="M35" s="71"/>
      <c r="N35" s="71"/>
    </row>
    <row r="36" spans="2:14" x14ac:dyDescent="0.25">
      <c r="B36" s="113"/>
      <c r="C36" s="114"/>
      <c r="D36" s="21" t="s">
        <v>31</v>
      </c>
      <c r="E36" s="21" t="s">
        <v>33</v>
      </c>
      <c r="F36" s="48" t="s">
        <v>36</v>
      </c>
      <c r="G36" s="49" t="s">
        <v>46</v>
      </c>
      <c r="I36" s="23"/>
      <c r="L36" s="24"/>
    </row>
    <row r="37" spans="2:14" x14ac:dyDescent="0.25">
      <c r="B37" s="132" t="s">
        <v>26</v>
      </c>
      <c r="C37" s="133"/>
      <c r="D37" s="87">
        <f>SUM(D6:D9)/100</f>
        <v>0.370229345932795</v>
      </c>
      <c r="E37" s="87">
        <f>SUM(G6:G9)/100</f>
        <v>0.35896872125732626</v>
      </c>
      <c r="F37" s="87">
        <f>SUM(J6:J9)/100</f>
        <v>0.34037183212344346</v>
      </c>
      <c r="G37" s="39">
        <f>SUM(M6:M9)/100</f>
        <v>0.32191312900345237</v>
      </c>
    </row>
    <row r="38" spans="2:14" ht="16.5" thickBot="1" x14ac:dyDescent="0.3">
      <c r="B38" s="115" t="s">
        <v>0</v>
      </c>
      <c r="C38" s="116"/>
      <c r="D38" s="86">
        <f>E33</f>
        <v>610.776093373771</v>
      </c>
      <c r="E38" s="86">
        <f>H33</f>
        <v>588.01456570043638</v>
      </c>
      <c r="F38" s="86">
        <f>K33</f>
        <v>554.99545566874735</v>
      </c>
      <c r="G38" s="40">
        <f>N33</f>
        <v>534.57263803559442</v>
      </c>
      <c r="I38" s="23"/>
    </row>
    <row r="39" spans="2:14" x14ac:dyDescent="0.25">
      <c r="I39" s="23"/>
    </row>
    <row r="41" spans="2:14" x14ac:dyDescent="0.25">
      <c r="I41" s="23"/>
      <c r="L41" s="35"/>
    </row>
    <row r="42" spans="2:14" x14ac:dyDescent="0.25">
      <c r="I42" s="23"/>
      <c r="L42" s="35"/>
    </row>
    <row r="43" spans="2:14" x14ac:dyDescent="0.25">
      <c r="L43" s="26"/>
    </row>
    <row r="44" spans="2:14" x14ac:dyDescent="0.25">
      <c r="I44" s="23"/>
    </row>
    <row r="45" spans="2:14" x14ac:dyDescent="0.25">
      <c r="I45" s="23"/>
    </row>
    <row r="47" spans="2:14" x14ac:dyDescent="0.25">
      <c r="I47" s="23"/>
    </row>
    <row r="48" spans="2:14" x14ac:dyDescent="0.25">
      <c r="I48" s="23"/>
    </row>
    <row r="50" spans="9:9" x14ac:dyDescent="0.25">
      <c r="I50" s="23"/>
    </row>
    <row r="51" spans="9:9" x14ac:dyDescent="0.25">
      <c r="I51" s="23"/>
    </row>
  </sheetData>
  <mergeCells count="9">
    <mergeCell ref="B2:N2"/>
    <mergeCell ref="L4:N4"/>
    <mergeCell ref="B36:C36"/>
    <mergeCell ref="B38:C38"/>
    <mergeCell ref="B4:B5"/>
    <mergeCell ref="C4:E4"/>
    <mergeCell ref="F4:H4"/>
    <mergeCell ref="I4:K4"/>
    <mergeCell ref="B37:C37"/>
  </mergeCells>
  <phoneticPr fontId="25" type="noConversion"/>
  <pageMargins left="0.39370078740157483" right="0.39370078740157483" top="0.39370078740157483" bottom="0.39370078740157483" header="0.19685039370078741" footer="0.19685039370078741"/>
  <pageSetup paperSize="9" scale="58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31.12.2017. godine.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Udio</vt:lpstr>
      <vt:lpstr>HHI - Životno</vt:lpstr>
      <vt:lpstr>HHI - Neživotno</vt:lpstr>
      <vt:lpstr>HHI - Ukupno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2018-02-14T12:51:25Z</cp:lastPrinted>
  <dcterms:created xsi:type="dcterms:W3CDTF">2011-07-19T10:02:04Z</dcterms:created>
  <dcterms:modified xsi:type="dcterms:W3CDTF">2018-09-17T09:41:04Z</dcterms:modified>
</cp:coreProperties>
</file>