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4" l="1"/>
  <c r="H17" i="6"/>
  <c r="H27" i="6"/>
  <c r="E27" i="6"/>
  <c r="D29" i="5" l="1"/>
  <c r="D27" i="4"/>
  <c r="D26" i="4"/>
  <c r="D25" i="4"/>
  <c r="H9" i="5" l="1"/>
  <c r="H10" i="5"/>
  <c r="D28" i="5"/>
  <c r="D28" i="6"/>
  <c r="F28" i="5" l="1"/>
  <c r="H26" i="5"/>
  <c r="H7" i="5"/>
  <c r="H8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6" i="6"/>
  <c r="H7" i="6"/>
  <c r="H8" i="6"/>
  <c r="H11" i="6"/>
  <c r="H12" i="6"/>
  <c r="H13" i="6"/>
  <c r="H14" i="6"/>
  <c r="H15" i="6"/>
  <c r="H16" i="6"/>
  <c r="H18" i="6"/>
  <c r="H19" i="6"/>
  <c r="H20" i="6"/>
  <c r="H21" i="6"/>
  <c r="H23" i="6"/>
  <c r="F24" i="5" l="1"/>
  <c r="F29" i="5" s="1"/>
  <c r="F27" i="4" l="1"/>
  <c r="F28" i="6"/>
  <c r="F24" i="6"/>
  <c r="F29" i="6" l="1"/>
  <c r="G27" i="6" s="1"/>
  <c r="I27" i="6" s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24" i="4" l="1"/>
  <c r="D28" i="4"/>
  <c r="D29" i="4" s="1"/>
  <c r="F26" i="4" l="1"/>
  <c r="H26" i="4" s="1"/>
  <c r="F25" i="4"/>
  <c r="F7" i="4"/>
  <c r="H7" i="4" s="1"/>
  <c r="F8" i="4"/>
  <c r="H8" i="4" s="1"/>
  <c r="F9" i="4"/>
  <c r="H9" i="4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6" i="4"/>
  <c r="H25" i="6" l="1"/>
  <c r="H6" i="5"/>
  <c r="D24" i="5"/>
  <c r="E27" i="5" l="1"/>
  <c r="E7" i="5"/>
  <c r="E9" i="5"/>
  <c r="E11" i="5"/>
  <c r="E13" i="5"/>
  <c r="E15" i="5"/>
  <c r="E17" i="5"/>
  <c r="E19" i="5"/>
  <c r="E21" i="5"/>
  <c r="E26" i="5"/>
  <c r="E25" i="5"/>
  <c r="E8" i="5"/>
  <c r="E10" i="5"/>
  <c r="E12" i="5"/>
  <c r="E14" i="5"/>
  <c r="E16" i="5"/>
  <c r="E18" i="5"/>
  <c r="E20" i="5"/>
  <c r="E22" i="5"/>
  <c r="E6" i="5"/>
  <c r="E23" i="5"/>
  <c r="D24" i="6" l="1"/>
  <c r="H6" i="4" l="1"/>
  <c r="F24" i="4"/>
  <c r="D29" i="6"/>
  <c r="E26" i="4" l="1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E17" i="6" l="1"/>
  <c r="E21" i="6"/>
  <c r="E25" i="6"/>
  <c r="E23" i="6"/>
  <c r="E15" i="6"/>
  <c r="E7" i="6"/>
  <c r="H28" i="6"/>
  <c r="H24" i="5"/>
  <c r="E22" i="6"/>
  <c r="E20" i="6"/>
  <c r="E18" i="6"/>
  <c r="E16" i="6"/>
  <c r="E14" i="6"/>
  <c r="E12" i="6"/>
  <c r="E10" i="6"/>
  <c r="E8" i="6"/>
  <c r="E24" i="5" l="1"/>
  <c r="E11" i="6"/>
  <c r="E19" i="6"/>
  <c r="E9" i="6"/>
  <c r="E6" i="6"/>
  <c r="E26" i="6"/>
  <c r="E13" i="6"/>
  <c r="H29" i="6"/>
  <c r="G7" i="6"/>
  <c r="I7" i="6" s="1"/>
  <c r="G9" i="6"/>
  <c r="G11" i="6"/>
  <c r="G13" i="6"/>
  <c r="G15" i="6"/>
  <c r="I15" i="6" s="1"/>
  <c r="G17" i="6"/>
  <c r="I17" i="6" s="1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11" i="6" l="1"/>
  <c r="I13" i="6"/>
  <c r="I19" i="6"/>
  <c r="E28" i="6"/>
  <c r="I26" i="6"/>
  <c r="G24" i="6"/>
  <c r="G29" i="6" s="1"/>
  <c r="E24" i="6"/>
  <c r="E29" i="6" s="1"/>
  <c r="E28" i="5"/>
  <c r="I25" i="6"/>
  <c r="I28" i="6"/>
  <c r="I6" i="6"/>
  <c r="E24" i="4"/>
  <c r="E28" i="4"/>
  <c r="E29" i="5" l="1"/>
  <c r="E29" i="4"/>
  <c r="I24" i="6"/>
  <c r="I29" i="6"/>
  <c r="H25" i="5" l="1"/>
  <c r="H29" i="5"/>
  <c r="H25" i="4" l="1"/>
  <c r="F28" i="4"/>
  <c r="F29" i="4" s="1"/>
  <c r="G6" i="5"/>
  <c r="G19" i="5"/>
  <c r="I19" i="5" s="1"/>
  <c r="G23" i="5"/>
  <c r="I23" i="5" s="1"/>
  <c r="G18" i="5"/>
  <c r="I18" i="5" s="1"/>
  <c r="G10" i="5"/>
  <c r="I10" i="5" s="1"/>
  <c r="G16" i="5"/>
  <c r="I16" i="5" s="1"/>
  <c r="G13" i="5"/>
  <c r="I13" i="5" s="1"/>
  <c r="G25" i="5"/>
  <c r="G26" i="5"/>
  <c r="I26" i="5" s="1"/>
  <c r="G27" i="5"/>
  <c r="G14" i="5"/>
  <c r="I14" i="5" s="1"/>
  <c r="G20" i="5"/>
  <c r="I20" i="5" s="1"/>
  <c r="G17" i="5"/>
  <c r="I17" i="5" s="1"/>
  <c r="G8" i="5"/>
  <c r="I8" i="5" s="1"/>
  <c r="G15" i="5"/>
  <c r="I15" i="5" s="1"/>
  <c r="G11" i="5"/>
  <c r="I11" i="5" s="1"/>
  <c r="G7" i="5"/>
  <c r="I7" i="5" s="1"/>
  <c r="G12" i="5"/>
  <c r="I12" i="5" s="1"/>
  <c r="G9" i="5"/>
  <c r="I9" i="5" s="1"/>
  <c r="G22" i="5"/>
  <c r="I22" i="5" s="1"/>
  <c r="G21" i="5"/>
  <c r="I21" i="5" s="1"/>
  <c r="G26" i="4" l="1"/>
  <c r="I26" i="4" s="1"/>
  <c r="H28" i="4"/>
  <c r="G25" i="4"/>
  <c r="I25" i="5"/>
  <c r="G28" i="5"/>
  <c r="I28" i="5" s="1"/>
  <c r="G20" i="4"/>
  <c r="I20" i="4" s="1"/>
  <c r="G12" i="4"/>
  <c r="I12" i="4" s="1"/>
  <c r="G15" i="4"/>
  <c r="I15" i="4" s="1"/>
  <c r="G7" i="4"/>
  <c r="I7" i="4" s="1"/>
  <c r="G14" i="4"/>
  <c r="I14" i="4" s="1"/>
  <c r="G21" i="4"/>
  <c r="I21" i="4" s="1"/>
  <c r="G13" i="4"/>
  <c r="I13" i="4" s="1"/>
  <c r="G17" i="4"/>
  <c r="I17" i="4" s="1"/>
  <c r="G16" i="4"/>
  <c r="I16" i="4" s="1"/>
  <c r="G19" i="4"/>
  <c r="I19" i="4" s="1"/>
  <c r="G22" i="4"/>
  <c r="I22" i="4" s="1"/>
  <c r="G18" i="4"/>
  <c r="I18" i="4" s="1"/>
  <c r="G10" i="4"/>
  <c r="I10" i="4" s="1"/>
  <c r="G23" i="4"/>
  <c r="I23" i="4" s="1"/>
  <c r="H29" i="4"/>
  <c r="G9" i="4"/>
  <c r="I9" i="4" s="1"/>
  <c r="G11" i="4"/>
  <c r="I11" i="4" s="1"/>
  <c r="G8" i="4"/>
  <c r="I8" i="4" s="1"/>
  <c r="G6" i="4"/>
  <c r="I6" i="5"/>
  <c r="G24" i="5"/>
  <c r="I25" i="4" l="1"/>
  <c r="G24" i="4"/>
  <c r="G27" i="4"/>
  <c r="I24" i="5"/>
  <c r="G29" i="5"/>
  <c r="I29" i="5" s="1"/>
  <c r="I6" i="4"/>
  <c r="G28" i="4" l="1"/>
  <c r="I28" i="4" s="1"/>
  <c r="I27" i="4"/>
  <c r="I24" i="4"/>
  <c r="G29" i="4" l="1"/>
  <c r="I29" i="4" s="1"/>
</calcChain>
</file>

<file path=xl/sharedStrings.xml><?xml version="1.0" encoding="utf-8"?>
<sst xmlns="http://schemas.openxmlformats.org/spreadsheetml/2006/main" count="170" uniqueCount="55">
  <si>
    <t xml:space="preserve">(%)      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</si>
  <si>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</si>
  <si>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</si>
  <si>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</si>
  <si>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</si>
  <si>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</si>
  <si>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</si>
  <si>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</si>
  <si>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</si>
  <si>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</si>
  <si>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</si>
  <si>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</si>
  <si>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</si>
  <si>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</si>
  <si>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</si>
  <si>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</si>
  <si>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</si>
  <si>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</si>
  <si>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</si>
  <si>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</si>
  <si>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</si>
  <si>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</si>
  <si>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</si>
  <si>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</si>
  <si>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</si>
  <si>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</si>
  <si>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</si>
  <si>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2016.*</t>
  </si>
  <si>
    <t>-</t>
  </si>
  <si>
    <t>2017.**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</si>
  <si>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</si>
  <si>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</si>
  <si>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</si>
  <si>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</si>
  <si>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</si>
  <si>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Premije po skupinama/vrstama osiguranja u BiH (u KM)</t>
  </si>
  <si>
    <t>Premije po skupinama/vrstama osiguranja u FBiH (u KM)</t>
  </si>
  <si>
    <t>Premije po skupinama/vrstama osiguranja u RS (u KM)</t>
  </si>
  <si>
    <t>*Podatci se odnose na razdoblje od 01.01. do 31.12.2016. godine.</t>
  </si>
  <si>
    <t>Promjena u udjelu</t>
  </si>
  <si>
    <t>**Podatci se odnose na razdoblje od 01.01. do 31.12.2017. godine.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</si>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</sst>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4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165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2" fillId="0" borderId="0"/>
    <xf numFmtId="0" fontId="20" fillId="2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21" fillId="0" borderId="0"/>
    <xf numFmtId="0" fontId="10" fillId="23" borderId="7" applyNumberFormat="0" applyFont="0" applyAlignment="0" applyProtection="0"/>
    <xf numFmtId="0" fontId="22" fillId="20" borderId="8" applyNumberFormat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36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8" fillId="20" borderId="27" applyNumberFormat="0" applyAlignment="0" applyProtection="0"/>
    <xf numFmtId="0" fontId="18" fillId="7" borderId="27" applyNumberFormat="0" applyAlignment="0" applyProtection="0"/>
    <xf numFmtId="0" fontId="10" fillId="23" borderId="28" applyNumberFormat="0" applyFont="0" applyAlignment="0" applyProtection="0"/>
    <xf numFmtId="0" fontId="22" fillId="20" borderId="29" applyNumberFormat="0" applyAlignment="0" applyProtection="0"/>
    <xf numFmtId="0" fontId="24" fillId="0" borderId="3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7" fillId="0" borderId="0" xfId="197" applyFont="1"/>
    <xf numFmtId="0" fontId="29" fillId="0" borderId="0" xfId="197" applyFont="1"/>
    <xf numFmtId="0" fontId="28" fillId="0" borderId="0" xfId="197" applyFont="1"/>
    <xf numFmtId="0" fontId="27" fillId="0" borderId="0" xfId="197" applyFont="1" applyBorder="1"/>
    <xf numFmtId="0" fontId="30" fillId="0" borderId="0" xfId="197" applyFont="1" applyFill="1" applyBorder="1"/>
    <xf numFmtId="3" fontId="28" fillId="0" borderId="0" xfId="197" applyNumberFormat="1" applyFont="1" applyBorder="1" applyAlignment="1">
      <alignment horizontal="right"/>
    </xf>
    <xf numFmtId="3" fontId="27" fillId="0" borderId="0" xfId="197" applyNumberFormat="1" applyFont="1" applyBorder="1"/>
    <xf numFmtId="3" fontId="31" fillId="0" borderId="0" xfId="197" applyNumberFormat="1" applyFont="1" applyBorder="1" applyAlignment="1">
      <alignment horizontal="right"/>
    </xf>
    <xf numFmtId="3" fontId="27" fillId="0" borderId="0" xfId="197" applyNumberFormat="1" applyFont="1"/>
    <xf numFmtId="0" fontId="27" fillId="0" borderId="0" xfId="197" applyFont="1" applyBorder="1" applyAlignment="1">
      <alignment horizontal="justify"/>
    </xf>
    <xf numFmtId="0" fontId="28" fillId="0" borderId="0" xfId="197" applyFont="1" applyBorder="1" applyAlignment="1">
      <alignment horizontal="left" wrapText="1"/>
    </xf>
    <xf numFmtId="0" fontId="28" fillId="0" borderId="0" xfId="197" applyFont="1" applyBorder="1" applyAlignment="1">
      <alignment horizontal="right" wrapText="1"/>
    </xf>
    <xf numFmtId="0" fontId="27" fillId="0" borderId="0" xfId="197" applyFont="1" applyAlignment="1">
      <alignment wrapText="1"/>
    </xf>
    <xf numFmtId="0" fontId="27" fillId="0" borderId="0" xfId="197" applyFont="1" applyBorder="1" applyAlignment="1"/>
    <xf numFmtId="0" fontId="28" fillId="0" borderId="0" xfId="197" applyFont="1" applyBorder="1" applyAlignment="1">
      <alignment wrapText="1"/>
    </xf>
    <xf numFmtId="0" fontId="28" fillId="0" borderId="0" xfId="197" applyFont="1" applyBorder="1" applyAlignment="1"/>
    <xf numFmtId="0" fontId="32" fillId="0" borderId="0" xfId="197" applyFont="1"/>
    <xf numFmtId="4" fontId="0" fillId="0" borderId="0" xfId="0" applyNumberFormat="1" applyBorder="1"/>
    <xf numFmtId="0" fontId="33" fillId="0" borderId="0" xfId="197" applyFont="1" applyBorder="1" applyAlignment="1">
      <alignment wrapText="1"/>
    </xf>
    <xf numFmtId="4" fontId="34" fillId="0" borderId="0" xfId="0" applyNumberFormat="1" applyFont="1"/>
    <xf numFmtId="0" fontId="35" fillId="0" borderId="0" xfId="197" applyFont="1"/>
    <xf numFmtId="3" fontId="37" fillId="0" borderId="10" xfId="197" applyNumberFormat="1" applyFont="1" applyFill="1" applyBorder="1" applyAlignment="1">
      <alignment horizontal="right" vertical="center"/>
    </xf>
    <xf numFmtId="0" fontId="37" fillId="0" borderId="11" xfId="197" applyFont="1" applyBorder="1" applyAlignment="1">
      <alignment horizontal="right" vertical="center"/>
    </xf>
    <xf numFmtId="10" fontId="37" fillId="0" borderId="10" xfId="197" applyNumberFormat="1" applyFont="1" applyFill="1" applyBorder="1" applyAlignment="1">
      <alignment horizontal="right" vertical="center"/>
    </xf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0" fontId="38" fillId="24" borderId="11" xfId="197" applyFont="1" applyFill="1" applyBorder="1" applyAlignment="1">
      <alignment horizontal="right" vertical="center"/>
    </xf>
    <xf numFmtId="3" fontId="38" fillId="24" borderId="10" xfId="197" applyNumberFormat="1" applyFont="1" applyFill="1" applyBorder="1" applyAlignment="1">
      <alignment horizontal="right" vertical="center"/>
    </xf>
    <xf numFmtId="10" fontId="38" fillId="24" borderId="10" xfId="197" applyNumberFormat="1" applyFont="1" applyFill="1" applyBorder="1" applyAlignment="1">
      <alignment horizontal="right" vertical="center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right" vertical="center"/>
    </xf>
    <xf numFmtId="9" fontId="38" fillId="25" borderId="12" xfId="197" applyNumberFormat="1" applyFont="1" applyFill="1" applyBorder="1" applyAlignment="1">
      <alignment horizontal="right" vertical="center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7" fillId="0" borderId="24" xfId="197" applyNumberFormat="1" applyFont="1" applyBorder="1" applyAlignment="1">
      <alignment horizontal="right" vertical="center" wrapText="1"/>
    </xf>
    <xf numFmtId="10" fontId="38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3" fontId="38" fillId="24" borderId="10" xfId="197" applyNumberFormat="1" applyFont="1" applyFill="1" applyBorder="1" applyAlignment="1">
      <alignment vertical="center" wrapText="1"/>
    </xf>
    <xf numFmtId="10" fontId="38" fillId="24" borderId="10" xfId="197" applyNumberFormat="1" applyFont="1" applyFill="1" applyBorder="1" applyAlignment="1">
      <alignment vertical="center" wrapText="1"/>
    </xf>
    <xf numFmtId="0" fontId="38" fillId="25" borderId="15" xfId="197" applyFont="1" applyFill="1" applyBorder="1" applyAlignment="1">
      <alignment horizontal="justify"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9" fontId="38" fillId="25" borderId="12" xfId="197" applyNumberFormat="1" applyFont="1" applyFill="1" applyBorder="1" applyAlignment="1">
      <alignment vertical="center"/>
    </xf>
    <xf numFmtId="0" fontId="28" fillId="0" borderId="0" xfId="197" applyFont="1" applyFill="1" applyBorder="1"/>
    <xf numFmtId="0" fontId="27" fillId="0" borderId="0" xfId="197" applyFont="1" applyFill="1" applyBorder="1"/>
    <xf numFmtId="4" fontId="41" fillId="0" borderId="0" xfId="205" applyNumberFormat="1" applyFont="1" applyFill="1" applyBorder="1" applyAlignment="1"/>
    <xf numFmtId="4" fontId="28" fillId="0" borderId="0" xfId="197" applyNumberFormat="1" applyFont="1" applyFill="1" applyBorder="1"/>
    <xf numFmtId="0" fontId="32" fillId="0" borderId="0" xfId="197" applyFont="1" applyFill="1" applyBorder="1"/>
    <xf numFmtId="49" fontId="37" fillId="0" borderId="11" xfId="197" applyNumberFormat="1" applyFont="1" applyBorder="1" applyAlignment="1">
      <alignment horizontal="center" vertical="center"/>
    </xf>
    <xf numFmtId="0" fontId="38" fillId="24" borderId="11" xfId="197" applyFont="1" applyFill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3" fontId="43" fillId="0" borderId="0" xfId="211" applyNumberFormat="1" applyFont="1" applyFill="1" applyBorder="1" applyAlignment="1" applyProtection="1">
      <alignment horizontal="right" vertical="center"/>
    </xf>
    <xf numFmtId="3" fontId="44" fillId="0" borderId="0" xfId="211" applyNumberFormat="1" applyFont="1" applyFill="1" applyBorder="1" applyAlignment="1" applyProtection="1">
      <alignment horizontal="right" vertical="center"/>
    </xf>
    <xf numFmtId="3" fontId="44" fillId="0" borderId="0" xfId="218" applyNumberFormat="1" applyFont="1" applyFill="1" applyBorder="1" applyAlignment="1" applyProtection="1">
      <alignment horizontal="right" vertical="center"/>
    </xf>
    <xf numFmtId="3" fontId="45" fillId="0" borderId="0" xfId="197" applyNumberFormat="1" applyFont="1" applyFill="1" applyBorder="1"/>
    <xf numFmtId="3" fontId="42" fillId="0" borderId="0" xfId="197" applyNumberFormat="1" applyFont="1" applyFill="1" applyBorder="1"/>
    <xf numFmtId="3" fontId="32" fillId="0" borderId="0" xfId="197" applyNumberFormat="1" applyFont="1" applyFill="1" applyBorder="1"/>
    <xf numFmtId="4" fontId="0" fillId="0" borderId="0" xfId="0" applyNumberFormat="1" applyFill="1" applyBorder="1"/>
    <xf numFmtId="10" fontId="40" fillId="0" borderId="10" xfId="197" applyNumberFormat="1" applyFont="1" applyBorder="1" applyAlignment="1">
      <alignment horizontal="right" vertical="center" wrapText="1"/>
    </xf>
    <xf numFmtId="10" fontId="40" fillId="0" borderId="13" xfId="197" applyNumberFormat="1" applyFont="1" applyBorder="1" applyAlignment="1">
      <alignment horizontal="right" vertical="center" wrapText="1"/>
    </xf>
    <xf numFmtId="3" fontId="37" fillId="0" borderId="10" xfId="205" applyNumberFormat="1" applyFont="1" applyBorder="1" applyAlignment="1">
      <alignment vertical="center"/>
    </xf>
    <xf numFmtId="3" fontId="37" fillId="0" borderId="10" xfId="0" applyNumberFormat="1" applyFont="1" applyBorder="1" applyAlignment="1">
      <alignment vertical="center"/>
    </xf>
    <xf numFmtId="3" fontId="38" fillId="24" borderId="10" xfId="197" applyNumberFormat="1" applyFont="1" applyFill="1" applyBorder="1" applyAlignment="1">
      <alignment horizontal="right" vertical="center" wrapText="1"/>
    </xf>
    <xf numFmtId="0" fontId="36" fillId="0" borderId="0" xfId="220"/>
    <xf numFmtId="0" fontId="35" fillId="0" borderId="0" xfId="197" applyFont="1" applyBorder="1"/>
    <xf numFmtId="10" fontId="40" fillId="0" borderId="10" xfId="197" applyNumberFormat="1" applyFont="1" applyBorder="1" applyAlignment="1">
      <alignment vertical="center" wrapText="1"/>
    </xf>
    <xf numFmtId="10" fontId="40" fillId="0" borderId="13" xfId="197" applyNumberFormat="1" applyFont="1" applyBorder="1" applyAlignment="1">
      <alignment vertical="center" wrapText="1"/>
    </xf>
    <xf numFmtId="3" fontId="38" fillId="24" borderId="10" xfId="197" applyNumberFormat="1" applyFont="1" applyFill="1" applyBorder="1" applyAlignment="1">
      <alignment horizontal="right" vertical="center"/>
    </xf>
    <xf numFmtId="9" fontId="38" fillId="25" borderId="12" xfId="197" applyNumberFormat="1" applyFont="1" applyFill="1" applyBorder="1" applyAlignment="1">
      <alignment horizontal="right" vertical="center"/>
    </xf>
    <xf numFmtId="9" fontId="38" fillId="25" borderId="12" xfId="197" applyNumberFormat="1" applyFont="1" applyFill="1" applyBorder="1" applyAlignment="1">
      <alignment horizontal="right" vertical="center" wrapText="1"/>
    </xf>
    <xf numFmtId="3" fontId="37" fillId="0" borderId="10" xfId="205" applyNumberFormat="1" applyFont="1" applyBorder="1" applyAlignment="1">
      <alignment vertical="center"/>
    </xf>
    <xf numFmtId="3" fontId="38" fillId="24" borderId="10" xfId="197" applyNumberFormat="1" applyFont="1" applyFill="1" applyBorder="1" applyAlignment="1">
      <alignment horizontal="right" vertical="center" wrapText="1"/>
    </xf>
    <xf numFmtId="3" fontId="38" fillId="25" borderId="12" xfId="197" applyNumberFormat="1" applyFont="1" applyFill="1" applyBorder="1" applyAlignment="1">
      <alignment horizontal="right" vertical="center"/>
    </xf>
    <xf numFmtId="3" fontId="43" fillId="0" borderId="0" xfId="211" applyNumberFormat="1" applyFont="1" applyFill="1" applyBorder="1" applyAlignment="1" applyProtection="1">
      <alignment horizontal="right" vertical="center"/>
    </xf>
    <xf numFmtId="3" fontId="43" fillId="0" borderId="0" xfId="211" applyNumberFormat="1" applyFont="1" applyFill="1" applyBorder="1" applyAlignment="1" applyProtection="1">
      <alignment horizontal="right" vertical="center"/>
    </xf>
    <xf numFmtId="0" fontId="46" fillId="24" borderId="10" xfId="197" applyFont="1" applyFill="1" applyBorder="1" applyAlignment="1">
      <alignment horizontal="right" vertical="center" wrapText="1"/>
    </xf>
    <xf numFmtId="0" fontId="45" fillId="0" borderId="31" xfId="197" applyFont="1" applyBorder="1" applyAlignment="1">
      <alignment horizontal="left" vertical="center" wrapText="1"/>
    </xf>
    <xf numFmtId="0" fontId="46" fillId="25" borderId="12" xfId="197" applyFont="1" applyFill="1" applyBorder="1" applyAlignment="1">
      <alignment horizontal="right" vertical="center" wrapText="1"/>
    </xf>
    <xf numFmtId="0" fontId="28" fillId="0" borderId="19" xfId="197" applyFont="1" applyBorder="1" applyAlignment="1">
      <alignment horizontal="center"/>
    </xf>
    <xf numFmtId="0" fontId="28" fillId="0" borderId="20" xfId="197" applyFont="1" applyBorder="1" applyAlignment="1">
      <alignment horizontal="center"/>
    </xf>
    <xf numFmtId="0" fontId="28" fillId="0" borderId="21" xfId="197" applyFont="1" applyBorder="1" applyAlignment="1">
      <alignment horizontal="center"/>
    </xf>
    <xf numFmtId="0" fontId="38" fillId="25" borderId="25" xfId="197" applyFont="1" applyFill="1" applyBorder="1" applyAlignment="1">
      <alignment horizontal="center" vertical="center" wrapText="1"/>
    </xf>
    <xf numFmtId="0" fontId="38" fillId="25" borderId="26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0" fillId="25" borderId="13" xfId="197" applyFont="1" applyFill="1" applyBorder="1" applyAlignment="1">
      <alignment horizontal="center" vertical="center" wrapText="1"/>
    </xf>
    <xf numFmtId="0" fontId="38" fillId="25" borderId="16" xfId="197" applyFont="1" applyFill="1" applyBorder="1" applyAlignment="1">
      <alignment horizontal="center" vertical="center" wrapText="1"/>
    </xf>
    <xf numFmtId="0" fontId="38" fillId="25" borderId="11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8" fillId="25" borderId="25" xfId="197" applyFont="1" applyFill="1" applyBorder="1" applyAlignment="1">
      <alignment horizontal="center" vertical="center"/>
    </xf>
    <xf numFmtId="0" fontId="38" fillId="25" borderId="26" xfId="197" applyFont="1" applyFill="1" applyBorder="1" applyAlignment="1">
      <alignment horizontal="center" vertical="center"/>
    </xf>
    <xf numFmtId="0" fontId="38" fillId="25" borderId="23" xfId="197" applyFont="1" applyFill="1" applyBorder="1" applyAlignment="1">
      <alignment horizontal="center" vertical="center" wrapText="1"/>
    </xf>
    <xf numFmtId="0" fontId="38" fillId="25" borderId="22" xfId="197" applyFont="1" applyFill="1" applyBorder="1" applyAlignment="1">
      <alignment horizontal="center" vertical="center" wrapText="1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38" fillId="24" borderId="10" xfId="197" applyFont="1" applyFill="1" applyBorder="1" applyAlignment="1">
      <alignment horizontal="right" vertical="center" wrapText="1"/>
    </xf>
  </cellXfs>
  <cellStyles count="23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2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22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2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28"/>
    <cellStyle name="Normal 161" xfId="215"/>
    <cellStyle name="Normal 161 2" xfId="230"/>
    <cellStyle name="Normal 162" xfId="220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18"/>
    <cellStyle name="Normalno 3" xfId="212"/>
    <cellStyle name="Note" xfId="199" builtinId="10" customBuiltin="1"/>
    <cellStyle name="Note 2" xfId="223"/>
    <cellStyle name="Obično 2" xfId="205"/>
    <cellStyle name="Obično 2 2" xfId="207"/>
    <cellStyle name="Obično 3" xfId="208"/>
    <cellStyle name="Obično 3 2" xfId="213"/>
    <cellStyle name="Obično 3 2 2" xfId="229"/>
    <cellStyle name="Obično 3 3" xfId="216"/>
    <cellStyle name="Obično 3 3 2" xfId="231"/>
    <cellStyle name="Obično 3 4" xfId="227"/>
    <cellStyle name="Obično 4" xfId="209"/>
    <cellStyle name="Obično 4 2" xfId="219"/>
    <cellStyle name="Obično_12a Izvjestaji drustava za osiguranje" xfId="214"/>
    <cellStyle name="Output" xfId="200" builtinId="21" customBuiltin="1"/>
    <cellStyle name="Output 2" xfId="224"/>
    <cellStyle name="Percent 2" xfId="217"/>
    <cellStyle name="Percent 2 2" xfId="232"/>
    <cellStyle name="Standard_0103_s Versicherung" xfId="201"/>
    <cellStyle name="Title" xfId="202" builtinId="15" customBuiltin="1"/>
    <cellStyle name="Total" xfId="203" builtinId="25" customBuiltin="1"/>
    <cellStyle name="Total 2" xfId="225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1" t="s">
        <v>35</v>
      </c>
      <c r="C2" s="82"/>
      <c r="D2" s="82"/>
      <c r="E2" s="82"/>
      <c r="F2" s="82"/>
      <c r="G2" s="82"/>
      <c r="H2" s="82"/>
      <c r="I2" s="83"/>
    </row>
    <row r="3" spans="2:9" ht="16.5" thickBot="1" x14ac:dyDescent="0.3">
      <c r="B3" s="2"/>
      <c r="C3" s="3"/>
    </row>
    <row r="4" spans="2:9" x14ac:dyDescent="0.25">
      <c r="B4" s="92"/>
      <c r="C4" s="86" t="s">
        <v>1</v>
      </c>
      <c r="D4" s="95" t="s">
        <v>27</v>
      </c>
      <c r="E4" s="84" t="s">
        <v>2</v>
      </c>
      <c r="F4" s="95" t="s">
        <v>29</v>
      </c>
      <c r="G4" s="86" t="s">
        <v>2</v>
      </c>
      <c r="H4" s="88" t="s">
        <v>7</v>
      </c>
      <c r="I4" s="90" t="s">
        <v>39</v>
      </c>
    </row>
    <row r="5" spans="2:9" x14ac:dyDescent="0.25">
      <c r="B5" s="93"/>
      <c r="C5" s="94"/>
      <c r="D5" s="96"/>
      <c r="E5" s="85" t="s">
        <v>0</v>
      </c>
      <c r="F5" s="96"/>
      <c r="G5" s="87" t="s">
        <v>0</v>
      </c>
      <c r="H5" s="89"/>
      <c r="I5" s="91"/>
    </row>
    <row r="6" spans="2:9" x14ac:dyDescent="0.25">
      <c r="B6" s="51" t="s">
        <v>8</v>
      </c>
      <c r="C6" s="101" t="s">
        <v>41</v>
      </c>
      <c r="D6" s="22">
        <f>'FBiH '!D6+RS!D6</f>
        <v>42436666.923000008</v>
      </c>
      <c r="E6" s="24">
        <f>D6/$D$29</f>
        <v>6.6940749965235927E-2</v>
      </c>
      <c r="F6" s="22">
        <f>'FBiH '!F6+RS!F6</f>
        <v>48255645.979999997</v>
      </c>
      <c r="G6" s="24">
        <f t="shared" ref="G6:G23" si="0">F6/$F$29</f>
        <v>7.0622668100253763E-2</v>
      </c>
      <c r="H6" s="25">
        <f>(F6-D6)/D6</f>
        <v>0.13712149136402119</v>
      </c>
      <c r="I6" s="26">
        <f>(G6-E6)/E6</f>
        <v>5.5002642440216944E-2</v>
      </c>
    </row>
    <row r="7" spans="2:9" x14ac:dyDescent="0.25">
      <c r="B7" s="51" t="s">
        <v>9</v>
      </c>
      <c r="C7" s="101" t="s">
        <v>3</v>
      </c>
      <c r="D7" s="22">
        <f>'FBiH '!D7+RS!D7</f>
        <v>8003116.1299999971</v>
      </c>
      <c r="E7" s="24">
        <f t="shared" ref="E7:E27" si="1">D7/$D$29</f>
        <v>1.2624332555927398E-2</v>
      </c>
      <c r="F7" s="22">
        <f>'FBiH '!F7+RS!F7</f>
        <v>9851482.9499999993</v>
      </c>
      <c r="G7" s="24">
        <f t="shared" si="0"/>
        <v>1.441775354041502E-2</v>
      </c>
      <c r="H7" s="25">
        <f t="shared" ref="H7:H23" si="2">(F7-D7)/D7</f>
        <v>0.2309558914272562</v>
      </c>
      <c r="I7" s="26">
        <f t="shared" ref="I7:I23" si="3">(G7-E7)/E7</f>
        <v>0.14206065758665173</v>
      </c>
    </row>
    <row r="8" spans="2:9" x14ac:dyDescent="0.25">
      <c r="B8" s="51" t="s">
        <v>10</v>
      </c>
      <c r="C8" s="102" t="s">
        <v>42</v>
      </c>
      <c r="D8" s="22">
        <f>'FBiH '!D8+RS!D8</f>
        <v>57566636.820000008</v>
      </c>
      <c r="E8" s="24">
        <f t="shared" si="1"/>
        <v>9.0807175047449326E-2</v>
      </c>
      <c r="F8" s="22">
        <f>'FBiH '!F8+RS!F8</f>
        <v>60450217.379999995</v>
      </c>
      <c r="G8" s="24">
        <f t="shared" si="0"/>
        <v>8.8469557331909365E-2</v>
      </c>
      <c r="H8" s="25">
        <f t="shared" si="2"/>
        <v>5.0091176405118107E-2</v>
      </c>
      <c r="I8" s="26">
        <f t="shared" si="3"/>
        <v>-2.5742654303676876E-2</v>
      </c>
    </row>
    <row r="9" spans="2:9" x14ac:dyDescent="0.25">
      <c r="B9" s="51" t="s">
        <v>11</v>
      </c>
      <c r="C9" s="102" t="s">
        <v>43</v>
      </c>
      <c r="D9" s="22">
        <f>'FBiH '!D9+RS!D9</f>
        <v>6000</v>
      </c>
      <c r="E9" s="24">
        <f t="shared" si="1"/>
        <v>9.4645628159296012E-6</v>
      </c>
      <c r="F9" s="22">
        <f>'FBiH '!F9+RS!F9</f>
        <v>5980</v>
      </c>
      <c r="G9" s="24">
        <f t="shared" si="0"/>
        <v>8.7517957052021112E-6</v>
      </c>
      <c r="H9" s="68">
        <f t="shared" ref="H9" si="4">(F9-D9)/D9</f>
        <v>-3.3333333333333335E-3</v>
      </c>
      <c r="I9" s="69">
        <f t="shared" ref="I9" si="5">(G9-E9)/E9</f>
        <v>-7.5309036940179333E-2</v>
      </c>
    </row>
    <row r="10" spans="2:9" x14ac:dyDescent="0.25">
      <c r="B10" s="51" t="s">
        <v>12</v>
      </c>
      <c r="C10" s="102" t="s">
        <v>44</v>
      </c>
      <c r="D10" s="22">
        <f>'FBiH '!D10+RS!D10</f>
        <v>4898.96</v>
      </c>
      <c r="E10" s="24">
        <f t="shared" si="1"/>
        <v>7.7277524421210808E-6</v>
      </c>
      <c r="F10" s="22">
        <f>'FBiH '!F10+RS!F10</f>
        <v>263.32</v>
      </c>
      <c r="G10" s="24">
        <f t="shared" si="0"/>
        <v>3.853717132263913E-7</v>
      </c>
      <c r="H10" s="25">
        <f t="shared" si="2"/>
        <v>-0.94624981628753868</v>
      </c>
      <c r="I10" s="26">
        <f t="shared" si="3"/>
        <v>-0.95013146239961377</v>
      </c>
    </row>
    <row r="11" spans="2:9" x14ac:dyDescent="0.25">
      <c r="B11" s="51" t="s">
        <v>13</v>
      </c>
      <c r="C11" s="102" t="s">
        <v>45</v>
      </c>
      <c r="D11" s="22">
        <f>'FBiH '!D11+RS!D11</f>
        <v>10330.440000000002</v>
      </c>
      <c r="E11" s="24">
        <f t="shared" si="1"/>
        <v>1.6295516382698637E-5</v>
      </c>
      <c r="F11" s="22">
        <f>'FBiH '!F11+RS!F11</f>
        <v>5197.34</v>
      </c>
      <c r="G11" s="24">
        <f t="shared" si="0"/>
        <v>7.6063641957316293E-6</v>
      </c>
      <c r="H11" s="25">
        <f t="shared" si="2"/>
        <v>-0.496890742311073</v>
      </c>
      <c r="I11" s="26">
        <f t="shared" si="3"/>
        <v>-0.53322349429764015</v>
      </c>
    </row>
    <row r="12" spans="2:9" x14ac:dyDescent="0.25">
      <c r="B12" s="51" t="s">
        <v>14</v>
      </c>
      <c r="C12" s="102" t="s">
        <v>30</v>
      </c>
      <c r="D12" s="22">
        <f>'FBiH '!D12+RS!D12</f>
        <v>3743929.5900000003</v>
      </c>
      <c r="E12" s="24">
        <f t="shared" si="1"/>
        <v>5.9057761304954267E-3</v>
      </c>
      <c r="F12" s="22">
        <f>'FBiH '!F12+RS!F12</f>
        <v>4034758</v>
      </c>
      <c r="G12" s="24">
        <f t="shared" si="0"/>
        <v>5.9049126648712145E-3</v>
      </c>
      <c r="H12" s="25">
        <f t="shared" si="2"/>
        <v>7.7679989168813315E-2</v>
      </c>
      <c r="I12" s="26">
        <f t="shared" si="3"/>
        <v>-1.4620696842088864E-4</v>
      </c>
    </row>
    <row r="13" spans="2:9" x14ac:dyDescent="0.25">
      <c r="B13" s="51" t="s">
        <v>15</v>
      </c>
      <c r="C13" s="102" t="s">
        <v>26</v>
      </c>
      <c r="D13" s="22">
        <f>'FBiH '!D13+RS!D13</f>
        <v>26021174.390100002</v>
      </c>
      <c r="E13" s="24">
        <f t="shared" si="1"/>
        <v>4.1046506593226686E-2</v>
      </c>
      <c r="F13" s="22">
        <f>'FBiH '!F13+RS!F13</f>
        <v>30683736.809999999</v>
      </c>
      <c r="G13" s="24">
        <f t="shared" si="0"/>
        <v>4.490598595874748E-2</v>
      </c>
      <c r="H13" s="25">
        <f t="shared" si="2"/>
        <v>0.17918339695205732</v>
      </c>
      <c r="I13" s="26">
        <f t="shared" si="3"/>
        <v>9.4026987577005339E-2</v>
      </c>
    </row>
    <row r="14" spans="2:9" x14ac:dyDescent="0.25">
      <c r="B14" s="51" t="s">
        <v>16</v>
      </c>
      <c r="C14" s="102" t="s">
        <v>46</v>
      </c>
      <c r="D14" s="22">
        <f>'FBiH '!D14+RS!D14</f>
        <v>27111609.800000004</v>
      </c>
      <c r="E14" s="24">
        <f t="shared" si="1"/>
        <v>4.2766588998845438E-2</v>
      </c>
      <c r="F14" s="22">
        <f>'FBiH '!F14+RS!F14</f>
        <v>25542179.859999999</v>
      </c>
      <c r="G14" s="24">
        <f t="shared" si="0"/>
        <v>3.7381260869606664E-2</v>
      </c>
      <c r="H14" s="25">
        <f t="shared" si="2"/>
        <v>-5.7887744459939994E-2</v>
      </c>
      <c r="I14" s="26">
        <f t="shared" si="3"/>
        <v>-0.12592372352595529</v>
      </c>
    </row>
    <row r="15" spans="2:9" x14ac:dyDescent="0.25">
      <c r="B15" s="51" t="s">
        <v>17</v>
      </c>
      <c r="C15" s="102" t="s">
        <v>47</v>
      </c>
      <c r="D15" s="22">
        <f>'FBiH '!D15+RS!D15</f>
        <v>319041706.89999998</v>
      </c>
      <c r="E15" s="24">
        <f t="shared" si="1"/>
        <v>0.50326504597607502</v>
      </c>
      <c r="F15" s="22">
        <f>'FBiH '!F15+RS!F15</f>
        <v>342092681.47000003</v>
      </c>
      <c r="G15" s="24">
        <f t="shared" si="0"/>
        <v>0.50065639807194318</v>
      </c>
      <c r="H15" s="25">
        <f t="shared" si="2"/>
        <v>7.2250662128086979E-2</v>
      </c>
      <c r="I15" s="26">
        <f t="shared" si="3"/>
        <v>-5.1834474199820707E-3</v>
      </c>
    </row>
    <row r="16" spans="2:9" x14ac:dyDescent="0.25">
      <c r="B16" s="51" t="s">
        <v>18</v>
      </c>
      <c r="C16" s="102" t="s">
        <v>48</v>
      </c>
      <c r="D16" s="22">
        <f>'FBiH '!D16+RS!D16</f>
        <v>54389.109999999993</v>
      </c>
      <c r="E16" s="24">
        <f t="shared" si="1"/>
        <v>8.5794858016250794E-5</v>
      </c>
      <c r="F16" s="22">
        <f>'FBiH '!F16+RS!F16</f>
        <v>43467.71</v>
      </c>
      <c r="G16" s="24">
        <f t="shared" si="0"/>
        <v>6.3615471186115522E-5</v>
      </c>
      <c r="H16" s="25">
        <f t="shared" si="2"/>
        <v>-0.20080122656906862</v>
      </c>
      <c r="I16" s="26">
        <f t="shared" si="3"/>
        <v>-0.25851650486948963</v>
      </c>
    </row>
    <row r="17" spans="2:9" x14ac:dyDescent="0.25">
      <c r="B17" s="51" t="s">
        <v>19</v>
      </c>
      <c r="C17" s="102" t="s">
        <v>49</v>
      </c>
      <c r="D17" s="22">
        <f>'FBiH '!D17+RS!D17</f>
        <v>28920.429999999997</v>
      </c>
      <c r="E17" s="24">
        <f t="shared" si="1"/>
        <v>4.5619871066449153E-5</v>
      </c>
      <c r="F17" s="22">
        <f>'FBiH '!F17+RS!F17</f>
        <v>26923.730000000003</v>
      </c>
      <c r="G17" s="24">
        <f t="shared" si="0"/>
        <v>3.940317467926777E-5</v>
      </c>
      <c r="H17" s="25">
        <f t="shared" si="2"/>
        <v>-6.9041158793281904E-2</v>
      </c>
      <c r="I17" s="26">
        <f t="shared" si="3"/>
        <v>-0.13627167814933638</v>
      </c>
    </row>
    <row r="18" spans="2:9" x14ac:dyDescent="0.25">
      <c r="B18" s="51" t="s">
        <v>20</v>
      </c>
      <c r="C18" s="102" t="s">
        <v>50</v>
      </c>
      <c r="D18" s="22">
        <f>'FBiH '!D18+RS!D18</f>
        <v>7323944.629999999</v>
      </c>
      <c r="E18" s="24">
        <f t="shared" si="1"/>
        <v>1.1552989001837545E-2</v>
      </c>
      <c r="F18" s="22">
        <f>'FBiH '!F18+RS!F18</f>
        <v>7776144.3699999992</v>
      </c>
      <c r="G18" s="24">
        <f t="shared" si="0"/>
        <v>1.1380472725818993E-2</v>
      </c>
      <c r="H18" s="25">
        <f t="shared" si="2"/>
        <v>6.1742648646976497E-2</v>
      </c>
      <c r="I18" s="26">
        <f t="shared" si="3"/>
        <v>-1.4932609733387043E-2</v>
      </c>
    </row>
    <row r="19" spans="2:9" x14ac:dyDescent="0.25">
      <c r="B19" s="51" t="s">
        <v>21</v>
      </c>
      <c r="C19" s="102" t="s">
        <v>4</v>
      </c>
      <c r="D19" s="22">
        <f>'FBiH '!D19+RS!D19</f>
        <v>10375781.609999999</v>
      </c>
      <c r="E19" s="24">
        <f t="shared" si="1"/>
        <v>1.6367039468702028E-2</v>
      </c>
      <c r="F19" s="22">
        <f>'FBiH '!F19+RS!F19</f>
        <v>11648181.319999998</v>
      </c>
      <c r="G19" s="24">
        <f t="shared" si="0"/>
        <v>1.7047241346118971E-2</v>
      </c>
      <c r="H19" s="25">
        <f t="shared" si="2"/>
        <v>0.12263169733388395</v>
      </c>
      <c r="I19" s="26">
        <f t="shared" si="3"/>
        <v>4.1559249534264472E-2</v>
      </c>
    </row>
    <row r="20" spans="2:9" x14ac:dyDescent="0.25">
      <c r="B20" s="51" t="s">
        <v>22</v>
      </c>
      <c r="C20" s="102" t="s">
        <v>51</v>
      </c>
      <c r="D20" s="22">
        <f>'FBiH '!D20+RS!D20</f>
        <v>223725.63</v>
      </c>
      <c r="E20" s="24">
        <f t="shared" si="1"/>
        <v>3.5291087977807071E-4</v>
      </c>
      <c r="F20" s="22">
        <f>'FBiH '!F20+RS!F20</f>
        <v>238515.11</v>
      </c>
      <c r="G20" s="24">
        <f t="shared" si="0"/>
        <v>3.4906948416786105E-4</v>
      </c>
      <c r="H20" s="25">
        <f t="shared" si="2"/>
        <v>6.6105434589680143E-2</v>
      </c>
      <c r="I20" s="26">
        <f t="shared" si="3"/>
        <v>-1.0884888594608755E-2</v>
      </c>
    </row>
    <row r="21" spans="2:9" x14ac:dyDescent="0.25">
      <c r="B21" s="51" t="s">
        <v>23</v>
      </c>
      <c r="C21" s="102" t="s">
        <v>31</v>
      </c>
      <c r="D21" s="22">
        <f>'FBiH '!D21+RS!D21</f>
        <v>2431475.21</v>
      </c>
      <c r="E21" s="24">
        <f t="shared" si="1"/>
        <v>3.8354749767367698E-3</v>
      </c>
      <c r="F21" s="22">
        <f>'FBiH '!F21+RS!F21</f>
        <v>2414149.1799999997</v>
      </c>
      <c r="G21" s="24">
        <f t="shared" si="0"/>
        <v>3.5331338503747818E-3</v>
      </c>
      <c r="H21" s="25">
        <f t="shared" si="2"/>
        <v>-7.125727594812805E-3</v>
      </c>
      <c r="I21" s="26">
        <f t="shared" si="3"/>
        <v>-7.8827558045814816E-2</v>
      </c>
    </row>
    <row r="22" spans="2:9" x14ac:dyDescent="0.25">
      <c r="B22" s="51" t="s">
        <v>24</v>
      </c>
      <c r="C22" s="102" t="s">
        <v>52</v>
      </c>
      <c r="D22" s="22">
        <f>'FBiH '!D22+RS!D22</f>
        <v>2145</v>
      </c>
      <c r="E22" s="24">
        <f t="shared" si="1"/>
        <v>3.3835812066948325E-6</v>
      </c>
      <c r="F22" s="22">
        <f>'FBiH '!F22+RS!F22</f>
        <v>2326</v>
      </c>
      <c r="G22" s="24">
        <f t="shared" si="0"/>
        <v>3.404126556906373E-6</v>
      </c>
      <c r="H22" s="25">
        <f t="shared" si="2"/>
        <v>8.4382284382284387E-2</v>
      </c>
      <c r="I22" s="26">
        <f t="shared" si="3"/>
        <v>6.072072445280483E-3</v>
      </c>
    </row>
    <row r="23" spans="2:9" x14ac:dyDescent="0.25">
      <c r="B23" s="51" t="s">
        <v>25</v>
      </c>
      <c r="C23" s="102" t="s">
        <v>53</v>
      </c>
      <c r="D23" s="22">
        <f>'FBiH '!D23+RS!D23</f>
        <v>291834.58</v>
      </c>
      <c r="E23" s="24">
        <f t="shared" si="1"/>
        <v>4.6034778571173878E-4</v>
      </c>
      <c r="F23" s="22">
        <f>'FBiH '!F23+RS!F23</f>
        <v>967050.34999999986</v>
      </c>
      <c r="G23" s="24">
        <f t="shared" si="0"/>
        <v>1.415288812682976E-3</v>
      </c>
      <c r="H23" s="25">
        <f t="shared" si="2"/>
        <v>2.3136934971859735</v>
      </c>
      <c r="I23" s="26">
        <f t="shared" si="3"/>
        <v>2.0743903991952806</v>
      </c>
    </row>
    <row r="24" spans="2:9" s="3" customFormat="1" x14ac:dyDescent="0.25">
      <c r="B24" s="52"/>
      <c r="C24" s="103" t="s">
        <v>32</v>
      </c>
      <c r="D24" s="28">
        <f>SUM(D6:D23)</f>
        <v>504678286.15309995</v>
      </c>
      <c r="E24" s="29">
        <f>SUM(E6:E23)</f>
        <v>0.79609322352195133</v>
      </c>
      <c r="F24" s="28">
        <f>SUM(F6:F23)</f>
        <v>544038900.88</v>
      </c>
      <c r="G24" s="29">
        <f>SUM(G6:G23)</f>
        <v>0.79620690906094682</v>
      </c>
      <c r="H24" s="30">
        <f t="shared" ref="H24:I29" si="6">(F24-D24)/D24</f>
        <v>7.7991496378664385E-2</v>
      </c>
      <c r="I24" s="31">
        <f t="shared" si="6"/>
        <v>1.4280430436593793E-4</v>
      </c>
    </row>
    <row r="25" spans="2:9" ht="15.75" customHeight="1" x14ac:dyDescent="0.25">
      <c r="B25" s="53">
        <v>19</v>
      </c>
      <c r="C25" s="101" t="s">
        <v>5</v>
      </c>
      <c r="D25" s="22">
        <f>'FBiH '!D25+RS!D25</f>
        <v>119740942.58100049</v>
      </c>
      <c r="E25" s="24">
        <f t="shared" si="1"/>
        <v>0.18888261211608312</v>
      </c>
      <c r="F25" s="22">
        <f>'FBiH '!F25+RS!F25</f>
        <v>128651816.82799999</v>
      </c>
      <c r="G25" s="24">
        <f>F25/$F$29</f>
        <v>0.18828334748858513</v>
      </c>
      <c r="H25" s="25">
        <f t="shared" ref="H25" si="7">(F25-D25)/D25</f>
        <v>7.4417939719921722E-2</v>
      </c>
      <c r="I25" s="26">
        <f t="shared" si="6"/>
        <v>-3.1726828678634079E-3</v>
      </c>
    </row>
    <row r="26" spans="2:9" x14ac:dyDescent="0.25">
      <c r="B26" s="23"/>
      <c r="C26" s="101" t="s">
        <v>54</v>
      </c>
      <c r="D26" s="22">
        <f>'FBiH '!D26+RS!D26</f>
        <v>9301415.5619995035</v>
      </c>
      <c r="E26" s="24">
        <f t="shared" si="1"/>
        <v>1.4672305310601574E-2</v>
      </c>
      <c r="F26" s="22">
        <f>'FBiH '!F26+RS!F26</f>
        <v>10338181.577999521</v>
      </c>
      <c r="G26" s="24">
        <f>F26/$F$29</f>
        <v>1.5130042330089598E-2</v>
      </c>
      <c r="H26" s="25">
        <f t="shared" ref="H26" si="8">(F26-D26)/D26</f>
        <v>0.11146325084492262</v>
      </c>
      <c r="I26" s="26">
        <f t="shared" ref="I26" si="9">(G26-E26)/E26</f>
        <v>3.119734832380313E-2</v>
      </c>
    </row>
    <row r="27" spans="2:9" x14ac:dyDescent="0.25">
      <c r="B27" s="23"/>
      <c r="C27" s="79" t="s">
        <v>6</v>
      </c>
      <c r="D27" s="22">
        <f>'FBiH '!D27+RS!D27</f>
        <v>223058.83000000002</v>
      </c>
      <c r="E27" s="24">
        <f t="shared" si="1"/>
        <v>3.5185905136379375E-4</v>
      </c>
      <c r="F27" s="22">
        <f>'FBiH '!F27+RS!F27</f>
        <v>259445.35</v>
      </c>
      <c r="G27" s="24">
        <f>F27/$F$29</f>
        <v>3.7970112037870546E-4</v>
      </c>
      <c r="H27" s="68">
        <f t="shared" ref="H27" si="10">(F27-D27)/D27</f>
        <v>0.16312521678697942</v>
      </c>
      <c r="I27" s="69">
        <f t="shared" ref="I27" si="11">(G27-E27)/E27</f>
        <v>7.9128471775834097E-2</v>
      </c>
    </row>
    <row r="28" spans="2:9" s="3" customFormat="1" x14ac:dyDescent="0.25">
      <c r="B28" s="27"/>
      <c r="C28" s="78" t="s">
        <v>33</v>
      </c>
      <c r="D28" s="28">
        <f>SUM(D25:D27)</f>
        <v>129265416.97299999</v>
      </c>
      <c r="E28" s="29">
        <f>SUM(E25:E26)</f>
        <v>0.20355491742668469</v>
      </c>
      <c r="F28" s="28">
        <f>SUM(F25:F27)</f>
        <v>139249443.75599951</v>
      </c>
      <c r="G28" s="29">
        <f>SUM(G25:G27)</f>
        <v>0.20379309093905346</v>
      </c>
      <c r="H28" s="30">
        <f t="shared" si="6"/>
        <v>7.7236642381193932E-2</v>
      </c>
      <c r="I28" s="31">
        <f t="shared" si="6"/>
        <v>1.1700700497916036E-3</v>
      </c>
    </row>
    <row r="29" spans="2:9" s="3" customFormat="1" ht="16.5" thickBot="1" x14ac:dyDescent="0.3">
      <c r="B29" s="32"/>
      <c r="C29" s="80" t="s">
        <v>34</v>
      </c>
      <c r="D29" s="75">
        <f>D24+D28</f>
        <v>633943703.12609994</v>
      </c>
      <c r="E29" s="71">
        <f>E24+E28</f>
        <v>0.99964814094863597</v>
      </c>
      <c r="F29" s="75">
        <f>F24+F28</f>
        <v>683288344.63599944</v>
      </c>
      <c r="G29" s="33">
        <f>G24+G28</f>
        <v>1.0000000000000002</v>
      </c>
      <c r="H29" s="34">
        <f>(F29-D29)/D29</f>
        <v>7.7837576533328512E-2</v>
      </c>
      <c r="I29" s="35">
        <f t="shared" si="6"/>
        <v>3.519828997334527E-4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67" t="s">
        <v>38</v>
      </c>
      <c r="C31" s="19"/>
      <c r="D31" s="7"/>
      <c r="E31" s="7"/>
      <c r="F31" s="7"/>
      <c r="G31" s="4"/>
    </row>
    <row r="32" spans="2:9" x14ac:dyDescent="0.25">
      <c r="B32" s="66"/>
      <c r="F32" s="7"/>
    </row>
    <row r="33" spans="2:6" x14ac:dyDescent="0.25">
      <c r="B33" s="67" t="s">
        <v>40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E24 E28 F28" formula="1"/>
    <ignoredError sqref="B6 B7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2.7109375" style="1" bestFit="1" customWidth="1"/>
    <col min="15" max="15" width="10.28515625" style="1"/>
    <col min="16" max="16" width="12.42578125" style="1" bestFit="1" customWidth="1"/>
    <col min="17" max="16384" width="10.28515625" style="1"/>
  </cols>
  <sheetData>
    <row r="2" spans="2:16" x14ac:dyDescent="0.25">
      <c r="B2" s="81" t="s">
        <v>36</v>
      </c>
      <c r="C2" s="82"/>
      <c r="D2" s="82"/>
      <c r="E2" s="82"/>
      <c r="F2" s="82"/>
      <c r="G2" s="82"/>
      <c r="H2" s="82"/>
      <c r="I2" s="83"/>
    </row>
    <row r="3" spans="2:16" ht="16.5" thickBot="1" x14ac:dyDescent="0.3">
      <c r="C3" s="3"/>
    </row>
    <row r="4" spans="2:16" ht="15.75" customHeight="1" x14ac:dyDescent="0.25">
      <c r="B4" s="97"/>
      <c r="C4" s="86" t="s">
        <v>1</v>
      </c>
      <c r="D4" s="99" t="s">
        <v>27</v>
      </c>
      <c r="E4" s="86" t="s">
        <v>2</v>
      </c>
      <c r="F4" s="99" t="s">
        <v>29</v>
      </c>
      <c r="G4" s="86" t="s">
        <v>2</v>
      </c>
      <c r="H4" s="88" t="s">
        <v>7</v>
      </c>
      <c r="I4" s="90" t="s">
        <v>39</v>
      </c>
    </row>
    <row r="5" spans="2:16" x14ac:dyDescent="0.25">
      <c r="B5" s="98"/>
      <c r="C5" s="94"/>
      <c r="D5" s="100"/>
      <c r="E5" s="87" t="s">
        <v>0</v>
      </c>
      <c r="F5" s="100"/>
      <c r="G5" s="87" t="s">
        <v>0</v>
      </c>
      <c r="H5" s="89"/>
      <c r="I5" s="91"/>
    </row>
    <row r="6" spans="2:16" x14ac:dyDescent="0.25">
      <c r="B6" s="53" t="s">
        <v>8</v>
      </c>
      <c r="C6" s="101" t="s">
        <v>41</v>
      </c>
      <c r="D6" s="63">
        <v>30639371.64300001</v>
      </c>
      <c r="E6" s="36">
        <f>D6/$D$29</f>
        <v>6.8613496027810375E-2</v>
      </c>
      <c r="F6" s="63">
        <v>34178530.969999999</v>
      </c>
      <c r="G6" s="37">
        <f>F6/$F$29</f>
        <v>7.1894204007393214E-2</v>
      </c>
      <c r="H6" s="25">
        <f>(F6-D6)/D6</f>
        <v>0.11551017978557529</v>
      </c>
      <c r="I6" s="26">
        <f>(G6-E6)/E6</f>
        <v>4.7814324724877816E-2</v>
      </c>
      <c r="K6" s="76"/>
      <c r="L6" s="76"/>
      <c r="M6" s="47"/>
      <c r="N6" s="54"/>
      <c r="O6" s="47"/>
      <c r="P6" s="57"/>
    </row>
    <row r="7" spans="2:16" x14ac:dyDescent="0.25">
      <c r="B7" s="53" t="s">
        <v>9</v>
      </c>
      <c r="C7" s="101" t="s">
        <v>3</v>
      </c>
      <c r="D7" s="73">
        <v>6660124.1199999973</v>
      </c>
      <c r="E7" s="36">
        <f t="shared" ref="E7:E23" si="0">D7/$D$29</f>
        <v>1.4914613954126113E-2</v>
      </c>
      <c r="F7" s="73">
        <v>8051660.1600000001</v>
      </c>
      <c r="G7" s="37">
        <f t="shared" ref="G7:G23" si="1">F7/$F$29</f>
        <v>1.6936588019225811E-2</v>
      </c>
      <c r="H7" s="25">
        <f t="shared" ref="H7:H23" si="2">(F7-D7)/D7</f>
        <v>0.20893545149125589</v>
      </c>
      <c r="I7" s="26">
        <f t="shared" ref="I7:I23" si="3">(G7-E7)/E7</f>
        <v>0.13556999003251574</v>
      </c>
      <c r="K7" s="76"/>
      <c r="L7" s="76"/>
      <c r="M7" s="47"/>
      <c r="N7" s="54"/>
      <c r="O7" s="47"/>
      <c r="P7" s="57"/>
    </row>
    <row r="8" spans="2:16" x14ac:dyDescent="0.25">
      <c r="B8" s="53" t="s">
        <v>10</v>
      </c>
      <c r="C8" s="102" t="s">
        <v>42</v>
      </c>
      <c r="D8" s="73">
        <v>47488886.770000003</v>
      </c>
      <c r="E8" s="36">
        <f t="shared" si="0"/>
        <v>0.10634612816881817</v>
      </c>
      <c r="F8" s="73">
        <v>49043339.799999997</v>
      </c>
      <c r="G8" s="37">
        <f t="shared" si="1"/>
        <v>0.10316218329804674</v>
      </c>
      <c r="H8" s="25">
        <f t="shared" si="2"/>
        <v>3.2732985246181498E-2</v>
      </c>
      <c r="I8" s="26">
        <f t="shared" si="3"/>
        <v>-2.9939452668338782E-2</v>
      </c>
      <c r="K8" s="76"/>
      <c r="L8" s="76"/>
      <c r="M8" s="47"/>
      <c r="N8" s="54"/>
      <c r="O8" s="47"/>
      <c r="P8" s="57"/>
    </row>
    <row r="9" spans="2:16" x14ac:dyDescent="0.25">
      <c r="B9" s="53" t="s">
        <v>11</v>
      </c>
      <c r="C9" s="102" t="s">
        <v>43</v>
      </c>
      <c r="D9" s="73">
        <v>6000</v>
      </c>
      <c r="E9" s="36">
        <f t="shared" si="0"/>
        <v>1.3436338739698551E-5</v>
      </c>
      <c r="F9" s="73">
        <v>5980</v>
      </c>
      <c r="G9" s="37">
        <f t="shared" si="1"/>
        <v>1.2578871231814427E-5</v>
      </c>
      <c r="H9" s="68">
        <f t="shared" ref="H9:H10" si="4">(F9-D9)/D9</f>
        <v>-3.3333333333333335E-3</v>
      </c>
      <c r="I9" s="69">
        <f t="shared" ref="I9:I10" si="5">(G9-E9)/E9</f>
        <v>-6.3817050499826999E-2</v>
      </c>
      <c r="K9" s="76"/>
      <c r="L9" s="76"/>
      <c r="M9" s="47"/>
      <c r="N9" s="54"/>
      <c r="O9" s="47"/>
      <c r="P9" s="57"/>
    </row>
    <row r="10" spans="2:16" x14ac:dyDescent="0.25">
      <c r="B10" s="53" t="s">
        <v>12</v>
      </c>
      <c r="C10" s="102" t="s">
        <v>44</v>
      </c>
      <c r="D10" s="73">
        <v>4898.96</v>
      </c>
      <c r="E10" s="36">
        <f t="shared" si="0"/>
        <v>1.0970681005372269E-5</v>
      </c>
      <c r="F10" s="73">
        <v>243.75</v>
      </c>
      <c r="G10" s="37">
        <f t="shared" si="1"/>
        <v>5.1272572955765328E-7</v>
      </c>
      <c r="H10" s="68">
        <f t="shared" si="4"/>
        <v>-0.95024454169864625</v>
      </c>
      <c r="I10" s="69">
        <f t="shared" si="5"/>
        <v>-0.95326400163248082</v>
      </c>
      <c r="K10" s="76"/>
      <c r="L10" s="76"/>
      <c r="M10" s="47"/>
      <c r="N10" s="54"/>
      <c r="O10" s="47"/>
      <c r="P10" s="57"/>
    </row>
    <row r="11" spans="2:16" x14ac:dyDescent="0.25">
      <c r="B11" s="53" t="s">
        <v>13</v>
      </c>
      <c r="C11" s="102" t="s">
        <v>45</v>
      </c>
      <c r="D11" s="73">
        <v>10199.190000000002</v>
      </c>
      <c r="E11" s="36">
        <f t="shared" si="0"/>
        <v>2.2839961951757683E-5</v>
      </c>
      <c r="F11" s="73">
        <v>4360.3</v>
      </c>
      <c r="G11" s="37">
        <f t="shared" si="1"/>
        <v>9.1718481993445561E-6</v>
      </c>
      <c r="H11" s="25">
        <f t="shared" si="2"/>
        <v>-0.57248565817481589</v>
      </c>
      <c r="I11" s="26">
        <f t="shared" si="3"/>
        <v>-0.59842979516703076</v>
      </c>
      <c r="K11" s="76"/>
      <c r="L11" s="76"/>
      <c r="M11" s="47"/>
      <c r="N11" s="54"/>
      <c r="O11" s="47"/>
      <c r="P11" s="57"/>
    </row>
    <row r="12" spans="2:16" x14ac:dyDescent="0.25">
      <c r="B12" s="53" t="s">
        <v>14</v>
      </c>
      <c r="C12" s="102" t="s">
        <v>30</v>
      </c>
      <c r="D12" s="73">
        <v>2795724.1700000004</v>
      </c>
      <c r="E12" s="36">
        <f t="shared" si="0"/>
        <v>6.2607161618137633E-3</v>
      </c>
      <c r="F12" s="73">
        <v>2952528.84</v>
      </c>
      <c r="G12" s="37">
        <f t="shared" si="1"/>
        <v>6.2106153990933817E-3</v>
      </c>
      <c r="H12" s="25">
        <f t="shared" si="2"/>
        <v>5.608731779859364E-2</v>
      </c>
      <c r="I12" s="26">
        <f t="shared" si="3"/>
        <v>-8.0024012310226118E-3</v>
      </c>
      <c r="K12" s="76"/>
      <c r="L12" s="76"/>
      <c r="M12" s="47"/>
      <c r="N12" s="54"/>
      <c r="O12" s="47"/>
      <c r="P12" s="57"/>
    </row>
    <row r="13" spans="2:16" x14ac:dyDescent="0.25">
      <c r="B13" s="53" t="s">
        <v>15</v>
      </c>
      <c r="C13" s="102" t="s">
        <v>26</v>
      </c>
      <c r="D13" s="73">
        <v>19700650.4001</v>
      </c>
      <c r="E13" s="36">
        <f t="shared" si="0"/>
        <v>4.4117435361353562E-2</v>
      </c>
      <c r="F13" s="73">
        <v>22608091.379999999</v>
      </c>
      <c r="G13" s="37">
        <f t="shared" si="1"/>
        <v>4.7555898037811663E-2</v>
      </c>
      <c r="H13" s="25">
        <f t="shared" si="2"/>
        <v>0.14758096412315608</v>
      </c>
      <c r="I13" s="26">
        <f t="shared" si="3"/>
        <v>7.7938861320804714E-2</v>
      </c>
      <c r="K13" s="76"/>
      <c r="L13" s="76"/>
      <c r="M13" s="47"/>
      <c r="N13" s="54"/>
      <c r="O13" s="47"/>
      <c r="P13" s="57"/>
    </row>
    <row r="14" spans="2:16" x14ac:dyDescent="0.25">
      <c r="B14" s="53" t="s">
        <v>16</v>
      </c>
      <c r="C14" s="102" t="s">
        <v>46</v>
      </c>
      <c r="D14" s="73">
        <v>15510025.360000001</v>
      </c>
      <c r="E14" s="36">
        <f t="shared" si="0"/>
        <v>3.4732992433045833E-2</v>
      </c>
      <c r="F14" s="73">
        <v>14661678.35</v>
      </c>
      <c r="G14" s="37">
        <f t="shared" si="1"/>
        <v>3.0840696322229334E-2</v>
      </c>
      <c r="H14" s="25">
        <f t="shared" si="2"/>
        <v>-5.4696687484977885E-2</v>
      </c>
      <c r="I14" s="26">
        <f t="shared" si="3"/>
        <v>-0.1120633679438824</v>
      </c>
      <c r="K14" s="76"/>
      <c r="L14" s="76"/>
      <c r="M14" s="47"/>
      <c r="N14" s="54"/>
      <c r="O14" s="47"/>
      <c r="P14" s="57"/>
    </row>
    <row r="15" spans="2:16" x14ac:dyDescent="0.25">
      <c r="B15" s="53" t="s">
        <v>17</v>
      </c>
      <c r="C15" s="102" t="s">
        <v>47</v>
      </c>
      <c r="D15" s="73">
        <v>196494818.65999997</v>
      </c>
      <c r="E15" s="36">
        <f t="shared" si="0"/>
        <v>0.4400284906852332</v>
      </c>
      <c r="F15" s="73">
        <v>207298189.81</v>
      </c>
      <c r="G15" s="37">
        <f t="shared" si="1"/>
        <v>0.43604970505154111</v>
      </c>
      <c r="H15" s="25">
        <f t="shared" si="2"/>
        <v>5.4980437772730213E-2</v>
      </c>
      <c r="I15" s="26">
        <f t="shared" si="3"/>
        <v>-9.0421091313794937E-3</v>
      </c>
      <c r="K15" s="76"/>
      <c r="L15" s="76"/>
      <c r="M15" s="47"/>
      <c r="N15" s="54"/>
      <c r="O15" s="47"/>
      <c r="P15" s="57"/>
    </row>
    <row r="16" spans="2:16" x14ac:dyDescent="0.25">
      <c r="B16" s="53" t="s">
        <v>18</v>
      </c>
      <c r="C16" s="102" t="s">
        <v>48</v>
      </c>
      <c r="D16" s="73">
        <v>48708.459999999992</v>
      </c>
      <c r="E16" s="36">
        <f t="shared" si="0"/>
        <v>1.090772280081762E-4</v>
      </c>
      <c r="F16" s="73">
        <v>25860.29</v>
      </c>
      <c r="G16" s="37">
        <f>F16/$F$29</f>
        <v>5.4396865874143536E-5</v>
      </c>
      <c r="H16" s="25">
        <f t="shared" si="2"/>
        <v>-0.4690801146248515</v>
      </c>
      <c r="I16" s="26">
        <f t="shared" si="3"/>
        <v>-0.50129952083063511</v>
      </c>
      <c r="K16" s="76"/>
      <c r="L16" s="76"/>
      <c r="M16" s="47"/>
      <c r="N16" s="54"/>
      <c r="O16" s="47"/>
      <c r="P16" s="57"/>
    </row>
    <row r="17" spans="2:16" x14ac:dyDescent="0.25">
      <c r="B17" s="53" t="s">
        <v>19</v>
      </c>
      <c r="C17" s="102" t="s">
        <v>49</v>
      </c>
      <c r="D17" s="73">
        <v>27725.42</v>
      </c>
      <c r="E17" s="36">
        <f t="shared" si="0"/>
        <v>6.2088022470068821E-5</v>
      </c>
      <c r="F17" s="73">
        <v>25383.010000000002</v>
      </c>
      <c r="G17" s="37">
        <f t="shared" si="1"/>
        <v>5.339291208459163E-5</v>
      </c>
      <c r="H17" s="25">
        <f t="shared" si="2"/>
        <v>-8.4486005982957024E-2</v>
      </c>
      <c r="I17" s="26">
        <f t="shared" si="3"/>
        <v>-0.14004489174492391</v>
      </c>
      <c r="K17" s="76"/>
      <c r="L17" s="76"/>
      <c r="M17" s="47"/>
      <c r="N17" s="54"/>
      <c r="O17" s="47"/>
      <c r="P17" s="57"/>
    </row>
    <row r="18" spans="2:16" x14ac:dyDescent="0.25">
      <c r="B18" s="53" t="s">
        <v>20</v>
      </c>
      <c r="C18" s="102" t="s">
        <v>50</v>
      </c>
      <c r="D18" s="73">
        <v>6064128.3299999991</v>
      </c>
      <c r="E18" s="36">
        <f t="shared" si="0"/>
        <v>1.3579947067147078E-2</v>
      </c>
      <c r="F18" s="73">
        <v>6008380.4699999988</v>
      </c>
      <c r="G18" s="37">
        <f t="shared" si="1"/>
        <v>1.2638569271551612E-2</v>
      </c>
      <c r="H18" s="25">
        <f t="shared" si="2"/>
        <v>-9.1930541318211746E-3</v>
      </c>
      <c r="I18" s="26">
        <f t="shared" si="3"/>
        <v>-6.932116825940135E-2</v>
      </c>
      <c r="K18" s="76"/>
      <c r="L18" s="76"/>
      <c r="M18" s="47"/>
      <c r="N18" s="54"/>
      <c r="O18" s="47"/>
      <c r="P18" s="57"/>
    </row>
    <row r="19" spans="2:16" x14ac:dyDescent="0.25">
      <c r="B19" s="53" t="s">
        <v>21</v>
      </c>
      <c r="C19" s="102" t="s">
        <v>4</v>
      </c>
      <c r="D19" s="73">
        <v>10313881.609999999</v>
      </c>
      <c r="E19" s="36">
        <f t="shared" si="0"/>
        <v>2.3096801172184576E-2</v>
      </c>
      <c r="F19" s="73">
        <v>11532623.789999999</v>
      </c>
      <c r="G19" s="37">
        <f t="shared" si="1"/>
        <v>2.4258760805914659E-2</v>
      </c>
      <c r="H19" s="25">
        <f t="shared" si="2"/>
        <v>0.11816522877462037</v>
      </c>
      <c r="I19" s="26">
        <f t="shared" si="3"/>
        <v>5.0308249400762395E-2</v>
      </c>
      <c r="K19" s="76"/>
      <c r="L19" s="76"/>
      <c r="M19" s="47"/>
      <c r="N19" s="54"/>
      <c r="O19" s="47"/>
      <c r="P19" s="57"/>
    </row>
    <row r="20" spans="2:16" x14ac:dyDescent="0.25">
      <c r="B20" s="53" t="s">
        <v>22</v>
      </c>
      <c r="C20" s="102" t="s">
        <v>51</v>
      </c>
      <c r="D20" s="73">
        <v>213029.51</v>
      </c>
      <c r="E20" s="36">
        <f t="shared" si="0"/>
        <v>4.77056109652E-4</v>
      </c>
      <c r="F20" s="73">
        <v>224360.78999999998</v>
      </c>
      <c r="G20" s="37">
        <f t="shared" si="1"/>
        <v>4.7194071686925716E-4</v>
      </c>
      <c r="H20" s="25">
        <f t="shared" si="2"/>
        <v>5.3191128308936964E-2</v>
      </c>
      <c r="I20" s="26">
        <f t="shared" si="3"/>
        <v>-1.0722832554171417E-2</v>
      </c>
      <c r="K20" s="76"/>
      <c r="L20" s="76"/>
      <c r="M20" s="47"/>
      <c r="N20" s="54"/>
      <c r="O20" s="47"/>
      <c r="P20" s="57"/>
    </row>
    <row r="21" spans="2:16" x14ac:dyDescent="0.25">
      <c r="B21" s="53" t="s">
        <v>23</v>
      </c>
      <c r="C21" s="102" t="s">
        <v>31</v>
      </c>
      <c r="D21" s="73">
        <v>1882215.96</v>
      </c>
      <c r="E21" s="36">
        <f t="shared" si="0"/>
        <v>4.2150152033044825E-3</v>
      </c>
      <c r="F21" s="73">
        <v>1767501.43</v>
      </c>
      <c r="G21" s="37">
        <f t="shared" si="1"/>
        <v>3.7179218879628529E-3</v>
      </c>
      <c r="H21" s="25">
        <f t="shared" si="2"/>
        <v>-6.0946529217614342E-2</v>
      </c>
      <c r="I21" s="26">
        <f t="shared" si="3"/>
        <v>-0.11793393175709521</v>
      </c>
      <c r="K21" s="76"/>
      <c r="L21" s="76"/>
      <c r="M21" s="47"/>
      <c r="N21" s="54"/>
      <c r="O21" s="47"/>
      <c r="P21" s="57"/>
    </row>
    <row r="22" spans="2:16" x14ac:dyDescent="0.25">
      <c r="B22" s="53" t="s">
        <v>24</v>
      </c>
      <c r="C22" s="102" t="s">
        <v>52</v>
      </c>
      <c r="D22" s="73">
        <v>2145</v>
      </c>
      <c r="E22" s="36">
        <f t="shared" si="0"/>
        <v>4.8034910994422315E-6</v>
      </c>
      <c r="F22" s="73">
        <v>2326</v>
      </c>
      <c r="G22" s="37">
        <f t="shared" si="1"/>
        <v>4.8927181413378529E-6</v>
      </c>
      <c r="H22" s="25">
        <f t="shared" si="2"/>
        <v>8.4382284382284387E-2</v>
      </c>
      <c r="I22" s="26">
        <f t="shared" si="3"/>
        <v>1.8575456901748433E-2</v>
      </c>
      <c r="K22" s="76"/>
      <c r="L22" s="76"/>
      <c r="M22" s="47"/>
      <c r="N22" s="54"/>
      <c r="O22" s="47"/>
      <c r="P22" s="57"/>
    </row>
    <row r="23" spans="2:16" x14ac:dyDescent="0.25">
      <c r="B23" s="53" t="s">
        <v>25</v>
      </c>
      <c r="C23" s="102" t="s">
        <v>53</v>
      </c>
      <c r="D23" s="73">
        <v>288081.92000000004</v>
      </c>
      <c r="E23" s="36">
        <f t="shared" si="0"/>
        <v>6.4512771031712316E-4</v>
      </c>
      <c r="F23" s="73">
        <v>962169.37999999989</v>
      </c>
      <c r="G23" s="37">
        <f t="shared" si="1"/>
        <v>2.0239138351529637E-3</v>
      </c>
      <c r="H23" s="25">
        <f t="shared" si="2"/>
        <v>2.3399158822601565</v>
      </c>
      <c r="I23" s="26">
        <f t="shared" si="3"/>
        <v>2.1372297341840665</v>
      </c>
      <c r="K23" s="76"/>
      <c r="L23" s="76"/>
      <c r="M23" s="47"/>
      <c r="N23" s="54"/>
      <c r="O23" s="47"/>
      <c r="P23" s="57"/>
    </row>
    <row r="24" spans="2:16" s="3" customFormat="1" x14ac:dyDescent="0.25">
      <c r="B24" s="52"/>
      <c r="C24" s="103" t="s">
        <v>32</v>
      </c>
      <c r="D24" s="28">
        <f>SUM(D6:D23)</f>
        <v>338150615.48309994</v>
      </c>
      <c r="E24" s="38">
        <f>SUM(E6:E23)</f>
        <v>0.75725103577808073</v>
      </c>
      <c r="F24" s="28">
        <f>SUM(F6:F23)</f>
        <v>359353208.52000004</v>
      </c>
      <c r="G24" s="38">
        <f>SUM(G6:G23)</f>
        <v>0.75589594259405357</v>
      </c>
      <c r="H24" s="39">
        <f>(F24-D24)/D24</f>
        <v>6.2701624856157517E-2</v>
      </c>
      <c r="I24" s="40">
        <f>(G24-E24)/E24</f>
        <v>-1.7894900369925392E-3</v>
      </c>
      <c r="K24" s="46"/>
      <c r="L24" s="55"/>
      <c r="M24" s="46"/>
      <c r="N24" s="56"/>
      <c r="O24" s="46"/>
      <c r="P24" s="58"/>
    </row>
    <row r="25" spans="2:16" s="3" customFormat="1" ht="15.75" customHeight="1" x14ac:dyDescent="0.25">
      <c r="B25" s="53">
        <v>19</v>
      </c>
      <c r="C25" s="101" t="s">
        <v>5</v>
      </c>
      <c r="D25" s="63">
        <v>100990944.6210005</v>
      </c>
      <c r="E25" s="36">
        <f>D25/$D$29</f>
        <v>0.22615809026164999</v>
      </c>
      <c r="F25" s="63">
        <v>107750730.59799999</v>
      </c>
      <c r="G25" s="37">
        <f>F25/$F$29</f>
        <v>0.22665260289735262</v>
      </c>
      <c r="H25" s="25">
        <f>(F25-D25)/D25</f>
        <v>6.6934575197485899E-2</v>
      </c>
      <c r="I25" s="26">
        <f>(G25-E25)/E25</f>
        <v>2.1865794636420632E-3</v>
      </c>
      <c r="K25" s="77"/>
      <c r="L25" s="77"/>
      <c r="M25" s="54"/>
      <c r="N25" s="48"/>
      <c r="O25" s="46"/>
      <c r="P25" s="57"/>
    </row>
    <row r="26" spans="2:16" s="3" customFormat="1" x14ac:dyDescent="0.25">
      <c r="B26" s="23"/>
      <c r="C26" s="101" t="s">
        <v>54</v>
      </c>
      <c r="D26" s="63">
        <v>7408658.3919995027</v>
      </c>
      <c r="E26" s="36">
        <f t="shared" ref="E26:E27" si="6">D26/$D$29</f>
        <v>1.659087396026928E-2</v>
      </c>
      <c r="F26" s="63">
        <v>8296427.8779995209</v>
      </c>
      <c r="G26" s="37">
        <f t="shared" ref="G26:G27" si="7">F26/$F$29</f>
        <v>1.7451454508593877E-2</v>
      </c>
      <c r="H26" s="25">
        <f t="shared" ref="H26" si="8">(F26-D26)/D26</f>
        <v>0.1198286435987799</v>
      </c>
      <c r="I26" s="26">
        <f t="shared" ref="I26" si="9">(G26-E26)/E26</f>
        <v>5.1870718226505623E-2</v>
      </c>
      <c r="K26" s="77"/>
      <c r="L26" s="77"/>
      <c r="M26" s="54"/>
      <c r="N26" s="54"/>
      <c r="O26" s="46"/>
      <c r="P26" s="57"/>
    </row>
    <row r="27" spans="2:16" s="3" customFormat="1" x14ac:dyDescent="0.25">
      <c r="B27" s="23"/>
      <c r="C27" s="79" t="s">
        <v>6</v>
      </c>
      <c r="D27" s="63">
        <v>0</v>
      </c>
      <c r="E27" s="36">
        <f t="shared" si="6"/>
        <v>0</v>
      </c>
      <c r="F27" s="63">
        <v>0</v>
      </c>
      <c r="G27" s="37">
        <f t="shared" si="7"/>
        <v>0</v>
      </c>
      <c r="H27" s="61" t="s">
        <v>28</v>
      </c>
      <c r="I27" s="62" t="s">
        <v>28</v>
      </c>
      <c r="K27" s="77"/>
      <c r="L27" s="77"/>
      <c r="M27" s="54"/>
      <c r="N27" s="54"/>
      <c r="O27" s="46"/>
      <c r="P27" s="57"/>
    </row>
    <row r="28" spans="2:16" s="17" customFormat="1" x14ac:dyDescent="0.25">
      <c r="B28" s="27"/>
      <c r="C28" s="78" t="s">
        <v>33</v>
      </c>
      <c r="D28" s="41">
        <f>SUM(D25:D27)</f>
        <v>108399603.013</v>
      </c>
      <c r="E28" s="42">
        <f>E25+E26+E27</f>
        <v>0.24274896422191927</v>
      </c>
      <c r="F28" s="41">
        <f>SUM(F25:F27)</f>
        <v>116047158.4759995</v>
      </c>
      <c r="G28" s="42">
        <f>SUM(G25:G27)</f>
        <v>0.24410405740594648</v>
      </c>
      <c r="H28" s="30">
        <f t="shared" ref="H28" si="10">(F28-D28)/D28</f>
        <v>7.0549663010134475E-2</v>
      </c>
      <c r="I28" s="31">
        <f t="shared" ref="I28" si="11">(G28-E28)/E28</f>
        <v>5.5822820433886417E-3</v>
      </c>
      <c r="K28" s="77"/>
      <c r="L28" s="77"/>
      <c r="M28" s="54"/>
      <c r="N28" s="50"/>
      <c r="O28" s="50"/>
      <c r="P28" s="59"/>
    </row>
    <row r="29" spans="2:16" s="3" customFormat="1" ht="16.5" thickBot="1" x14ac:dyDescent="0.3">
      <c r="B29" s="43"/>
      <c r="C29" s="80" t="s">
        <v>34</v>
      </c>
      <c r="D29" s="75">
        <f>SUM(D24:D27)</f>
        <v>446550218.49609995</v>
      </c>
      <c r="E29" s="72">
        <f>E24+E28</f>
        <v>1</v>
      </c>
      <c r="F29" s="75">
        <f>SUM(F24:F27)</f>
        <v>475400366.99599957</v>
      </c>
      <c r="G29" s="44">
        <f>G24+G28</f>
        <v>1</v>
      </c>
      <c r="H29" s="34">
        <f t="shared" ref="H29" si="12">(F29-D29)/D29</f>
        <v>6.4606727989209564E-2</v>
      </c>
      <c r="I29" s="35">
        <f t="shared" ref="I29" si="13">(G29-E29)/E29</f>
        <v>0</v>
      </c>
      <c r="K29" s="77"/>
      <c r="L29" s="77"/>
      <c r="M29" s="49"/>
    </row>
    <row r="30" spans="2:16" x14ac:dyDescent="0.25">
      <c r="B30" s="10"/>
      <c r="C30" s="11"/>
      <c r="D30" s="6"/>
      <c r="E30" s="12"/>
      <c r="F30" s="6"/>
      <c r="G30" s="12"/>
      <c r="H30" s="13"/>
    </row>
    <row r="31" spans="2:16" x14ac:dyDescent="0.25">
      <c r="B31" s="67" t="s">
        <v>38</v>
      </c>
      <c r="C31" s="19"/>
      <c r="D31" s="6"/>
      <c r="E31" s="12"/>
      <c r="F31" s="20"/>
      <c r="G31" s="12"/>
      <c r="H31" s="13"/>
    </row>
    <row r="32" spans="2:16" x14ac:dyDescent="0.25">
      <c r="B32" s="66"/>
    </row>
    <row r="33" spans="2:2" x14ac:dyDescent="0.25">
      <c r="B33" s="67" t="s">
        <v>40</v>
      </c>
    </row>
    <row r="34" spans="2:2" x14ac:dyDescent="0.25">
      <c r="B34" s="21"/>
    </row>
    <row r="35" spans="2:2" x14ac:dyDescent="0.25">
      <c r="B35" s="21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1" t="s">
        <v>37</v>
      </c>
      <c r="C2" s="82"/>
      <c r="D2" s="82"/>
      <c r="E2" s="82"/>
      <c r="F2" s="82"/>
      <c r="G2" s="82"/>
      <c r="H2" s="82"/>
      <c r="I2" s="83"/>
    </row>
    <row r="3" spans="2:9" ht="16.5" thickBot="1" x14ac:dyDescent="0.3">
      <c r="B3" s="2"/>
      <c r="C3" s="3"/>
    </row>
    <row r="4" spans="2:9" ht="15.75" customHeight="1" x14ac:dyDescent="0.25">
      <c r="B4" s="92"/>
      <c r="C4" s="86" t="s">
        <v>1</v>
      </c>
      <c r="D4" s="99" t="s">
        <v>27</v>
      </c>
      <c r="E4" s="86" t="s">
        <v>2</v>
      </c>
      <c r="F4" s="99" t="s">
        <v>29</v>
      </c>
      <c r="G4" s="86" t="s">
        <v>2</v>
      </c>
      <c r="H4" s="88" t="s">
        <v>7</v>
      </c>
      <c r="I4" s="90" t="s">
        <v>39</v>
      </c>
    </row>
    <row r="5" spans="2:9" x14ac:dyDescent="0.25">
      <c r="B5" s="93"/>
      <c r="C5" s="94"/>
      <c r="D5" s="100"/>
      <c r="E5" s="87" t="s">
        <v>0</v>
      </c>
      <c r="F5" s="100"/>
      <c r="G5" s="87" t="s">
        <v>0</v>
      </c>
      <c r="H5" s="89"/>
      <c r="I5" s="91"/>
    </row>
    <row r="6" spans="2:9" x14ac:dyDescent="0.25">
      <c r="B6" s="53" t="s">
        <v>8</v>
      </c>
      <c r="C6" s="101" t="s">
        <v>41</v>
      </c>
      <c r="D6" s="64">
        <v>11797295.280000001</v>
      </c>
      <c r="E6" s="36">
        <f t="shared" ref="E6:E23" si="0">D6/$D$29</f>
        <v>6.2954671574058332E-2</v>
      </c>
      <c r="F6" s="64">
        <v>14077115.01</v>
      </c>
      <c r="G6" s="36">
        <f t="shared" ref="G6:G23" si="1">F6/$F$29</f>
        <v>6.7714906700268002E-2</v>
      </c>
      <c r="H6" s="25">
        <f>(F6-D6)/D6</f>
        <v>0.19324935723741574</v>
      </c>
      <c r="I6" s="26">
        <f>(G6-E6)/E6</f>
        <v>7.561369167989139E-2</v>
      </c>
    </row>
    <row r="7" spans="2:9" x14ac:dyDescent="0.25">
      <c r="B7" s="53" t="s">
        <v>9</v>
      </c>
      <c r="C7" s="101" t="s">
        <v>3</v>
      </c>
      <c r="D7" s="64">
        <v>1342992.0100000002</v>
      </c>
      <c r="E7" s="36">
        <f t="shared" si="0"/>
        <v>7.1666953237551302E-3</v>
      </c>
      <c r="F7" s="64">
        <v>1799822.79</v>
      </c>
      <c r="G7" s="36">
        <f t="shared" si="1"/>
        <v>8.6576569286597061E-3</v>
      </c>
      <c r="H7" s="25">
        <f t="shared" ref="H7:H23" si="2">(F7-D7)/D7</f>
        <v>0.34015897086386965</v>
      </c>
      <c r="I7" s="26">
        <f t="shared" ref="I7:I23" si="3">(G7-E7)/E7</f>
        <v>0.20804032228948691</v>
      </c>
    </row>
    <row r="8" spans="2:9" x14ac:dyDescent="0.25">
      <c r="B8" s="53" t="s">
        <v>10</v>
      </c>
      <c r="C8" s="102" t="s">
        <v>42</v>
      </c>
      <c r="D8" s="64">
        <v>10077750.050000001</v>
      </c>
      <c r="E8" s="36">
        <f t="shared" si="0"/>
        <v>5.377855089198038E-2</v>
      </c>
      <c r="F8" s="64">
        <v>11406877.58</v>
      </c>
      <c r="G8" s="36">
        <f t="shared" si="1"/>
        <v>5.4870309045736698E-2</v>
      </c>
      <c r="H8" s="25">
        <f t="shared" si="2"/>
        <v>0.13188732836254449</v>
      </c>
      <c r="I8" s="26">
        <f t="shared" si="3"/>
        <v>2.0300996134113476E-2</v>
      </c>
    </row>
    <row r="9" spans="2:9" x14ac:dyDescent="0.25">
      <c r="B9" s="53" t="s">
        <v>11</v>
      </c>
      <c r="C9" s="102" t="s">
        <v>43</v>
      </c>
      <c r="D9" s="64">
        <v>0</v>
      </c>
      <c r="E9" s="36">
        <f t="shared" si="0"/>
        <v>0</v>
      </c>
      <c r="F9" s="64">
        <v>0</v>
      </c>
      <c r="G9" s="36">
        <f t="shared" si="1"/>
        <v>0</v>
      </c>
      <c r="H9" s="61" t="s">
        <v>28</v>
      </c>
      <c r="I9" s="62" t="s">
        <v>28</v>
      </c>
    </row>
    <row r="10" spans="2:9" x14ac:dyDescent="0.25">
      <c r="B10" s="53" t="s">
        <v>12</v>
      </c>
      <c r="C10" s="102" t="s">
        <v>44</v>
      </c>
      <c r="D10" s="64">
        <v>0</v>
      </c>
      <c r="E10" s="36">
        <f t="shared" si="0"/>
        <v>0</v>
      </c>
      <c r="F10" s="64">
        <v>19.57</v>
      </c>
      <c r="G10" s="36">
        <f t="shared" si="1"/>
        <v>9.4137237863217885E-8</v>
      </c>
      <c r="H10" s="61" t="s">
        <v>28</v>
      </c>
      <c r="I10" s="62" t="s">
        <v>28</v>
      </c>
    </row>
    <row r="11" spans="2:9" x14ac:dyDescent="0.25">
      <c r="B11" s="53" t="s">
        <v>13</v>
      </c>
      <c r="C11" s="102" t="s">
        <v>45</v>
      </c>
      <c r="D11" s="64">
        <v>131.25</v>
      </c>
      <c r="E11" s="36">
        <f t="shared" si="0"/>
        <v>7.0039788341172678E-7</v>
      </c>
      <c r="F11" s="64">
        <v>837.04</v>
      </c>
      <c r="G11" s="36">
        <f t="shared" si="1"/>
        <v>4.0263992632104187E-6</v>
      </c>
      <c r="H11" s="25">
        <f t="shared" si="2"/>
        <v>5.3774476190476186</v>
      </c>
      <c r="I11" s="26">
        <f t="shared" si="3"/>
        <v>4.7487313405307825</v>
      </c>
    </row>
    <row r="12" spans="2:9" x14ac:dyDescent="0.25">
      <c r="B12" s="53" t="s">
        <v>14</v>
      </c>
      <c r="C12" s="102" t="s">
        <v>30</v>
      </c>
      <c r="D12" s="64">
        <v>948205.42</v>
      </c>
      <c r="E12" s="36">
        <f t="shared" si="0"/>
        <v>5.0599700511049714E-3</v>
      </c>
      <c r="F12" s="64">
        <v>1082229.1600000001</v>
      </c>
      <c r="G12" s="36">
        <f t="shared" si="1"/>
        <v>5.205828505745044E-3</v>
      </c>
      <c r="H12" s="25">
        <f t="shared" si="2"/>
        <v>0.14134462551374163</v>
      </c>
      <c r="I12" s="26">
        <f t="shared" si="3"/>
        <v>2.882595216313992E-2</v>
      </c>
    </row>
    <row r="13" spans="2:9" x14ac:dyDescent="0.25">
      <c r="B13" s="53" t="s">
        <v>15</v>
      </c>
      <c r="C13" s="102" t="s">
        <v>26</v>
      </c>
      <c r="D13" s="64">
        <v>6320523.9900000002</v>
      </c>
      <c r="E13" s="36">
        <f t="shared" si="0"/>
        <v>3.3728621902087946E-2</v>
      </c>
      <c r="F13" s="64">
        <v>8075645.4299999997</v>
      </c>
      <c r="G13" s="36">
        <f t="shared" si="1"/>
        <v>3.8846139741590111E-2</v>
      </c>
      <c r="H13" s="25">
        <f t="shared" si="2"/>
        <v>0.27768606570861215</v>
      </c>
      <c r="I13" s="26">
        <f t="shared" si="3"/>
        <v>0.15172626543586615</v>
      </c>
    </row>
    <row r="14" spans="2:9" x14ac:dyDescent="0.25">
      <c r="B14" s="53" t="s">
        <v>16</v>
      </c>
      <c r="C14" s="102" t="s">
        <v>46</v>
      </c>
      <c r="D14" s="64">
        <v>11601584.440000001</v>
      </c>
      <c r="E14" s="36">
        <f t="shared" si="0"/>
        <v>6.1910287131416573E-2</v>
      </c>
      <c r="F14" s="64">
        <v>10880501.51</v>
      </c>
      <c r="G14" s="36">
        <f t="shared" si="1"/>
        <v>5.233829119662603E-2</v>
      </c>
      <c r="H14" s="25">
        <f t="shared" si="2"/>
        <v>-6.2153831981246306E-2</v>
      </c>
      <c r="I14" s="26">
        <f t="shared" si="3"/>
        <v>-0.15461075014031397</v>
      </c>
    </row>
    <row r="15" spans="2:9" x14ac:dyDescent="0.25">
      <c r="B15" s="53" t="s">
        <v>17</v>
      </c>
      <c r="C15" s="102" t="s">
        <v>47</v>
      </c>
      <c r="D15" s="64">
        <v>122546888.24000002</v>
      </c>
      <c r="E15" s="36">
        <f t="shared" si="0"/>
        <v>0.65395490393896727</v>
      </c>
      <c r="F15" s="64">
        <v>134794491.66</v>
      </c>
      <c r="G15" s="36">
        <f t="shared" si="1"/>
        <v>0.64839964864838828</v>
      </c>
      <c r="H15" s="25">
        <f t="shared" si="2"/>
        <v>9.9942182097793014E-2</v>
      </c>
      <c r="I15" s="26">
        <f t="shared" si="3"/>
        <v>-8.4948599010696482E-3</v>
      </c>
    </row>
    <row r="16" spans="2:9" x14ac:dyDescent="0.25">
      <c r="B16" s="53" t="s">
        <v>18</v>
      </c>
      <c r="C16" s="102" t="s">
        <v>48</v>
      </c>
      <c r="D16" s="64">
        <v>5680.65</v>
      </c>
      <c r="E16" s="36">
        <f t="shared" si="0"/>
        <v>3.0314020848783435E-5</v>
      </c>
      <c r="F16" s="64">
        <v>17607.419999999998</v>
      </c>
      <c r="G16" s="36">
        <f t="shared" si="1"/>
        <v>8.4696672697883485E-5</v>
      </c>
      <c r="H16" s="25">
        <f t="shared" si="2"/>
        <v>2.0995431860790577</v>
      </c>
      <c r="I16" s="26">
        <f t="shared" si="3"/>
        <v>1.7939768571242682</v>
      </c>
    </row>
    <row r="17" spans="2:9" x14ac:dyDescent="0.25">
      <c r="B17" s="53" t="s">
        <v>19</v>
      </c>
      <c r="C17" s="102" t="s">
        <v>49</v>
      </c>
      <c r="D17" s="64">
        <v>1195.01</v>
      </c>
      <c r="E17" s="36">
        <f t="shared" si="0"/>
        <v>6.3770093307112204E-6</v>
      </c>
      <c r="F17" s="64">
        <v>1540.72</v>
      </c>
      <c r="G17" s="36">
        <f t="shared" si="1"/>
        <v>7.4112991885854401E-6</v>
      </c>
      <c r="H17" s="68">
        <f t="shared" ref="H17" si="4">(F17-D17)/D17</f>
        <v>0.28929465025397283</v>
      </c>
      <c r="I17" s="69">
        <f t="shared" ref="I17" si="5">(G17-E17)/E17</f>
        <v>0.16219042567385838</v>
      </c>
    </row>
    <row r="18" spans="2:9" x14ac:dyDescent="0.25">
      <c r="B18" s="53" t="s">
        <v>20</v>
      </c>
      <c r="C18" s="102" t="s">
        <v>50</v>
      </c>
      <c r="D18" s="64">
        <v>1259816.2999999998</v>
      </c>
      <c r="E18" s="36">
        <f t="shared" si="0"/>
        <v>6.7228393905340413E-3</v>
      </c>
      <c r="F18" s="64">
        <v>1767763.9</v>
      </c>
      <c r="G18" s="36">
        <f t="shared" si="1"/>
        <v>8.5034445958257383E-3</v>
      </c>
      <c r="H18" s="25">
        <f t="shared" si="2"/>
        <v>0.40319179867731525</v>
      </c>
      <c r="I18" s="26">
        <f t="shared" si="3"/>
        <v>0.264859102211908</v>
      </c>
    </row>
    <row r="19" spans="2:9" x14ac:dyDescent="0.25">
      <c r="B19" s="53" t="s">
        <v>21</v>
      </c>
      <c r="C19" s="102" t="s">
        <v>4</v>
      </c>
      <c r="D19" s="64">
        <v>61900</v>
      </c>
      <c r="E19" s="36">
        <f t="shared" si="0"/>
        <v>3.3032098272903535E-4</v>
      </c>
      <c r="F19" s="64">
        <v>115557.53</v>
      </c>
      <c r="G19" s="36">
        <f t="shared" si="1"/>
        <v>5.5586441944281738E-4</v>
      </c>
      <c r="H19" s="25">
        <f t="shared" si="2"/>
        <v>0.86684216478190623</v>
      </c>
      <c r="I19" s="26">
        <f t="shared" si="3"/>
        <v>0.68280081649792412</v>
      </c>
    </row>
    <row r="20" spans="2:9" x14ac:dyDescent="0.25">
      <c r="B20" s="53" t="s">
        <v>22</v>
      </c>
      <c r="C20" s="102" t="s">
        <v>51</v>
      </c>
      <c r="D20" s="64">
        <v>10696.12</v>
      </c>
      <c r="E20" s="36">
        <f t="shared" si="0"/>
        <v>5.7078398542612111E-5</v>
      </c>
      <c r="F20" s="64">
        <v>14154.32</v>
      </c>
      <c r="G20" s="36">
        <f t="shared" si="1"/>
        <v>6.8086284549417583E-5</v>
      </c>
      <c r="H20" s="25">
        <f t="shared" si="2"/>
        <v>0.32331350059647784</v>
      </c>
      <c r="I20" s="26">
        <f t="shared" si="3"/>
        <v>0.19285555109937938</v>
      </c>
    </row>
    <row r="21" spans="2:9" x14ac:dyDescent="0.25">
      <c r="B21" s="53" t="s">
        <v>23</v>
      </c>
      <c r="C21" s="102" t="s">
        <v>31</v>
      </c>
      <c r="D21" s="64">
        <v>549259.25</v>
      </c>
      <c r="E21" s="36">
        <f t="shared" si="0"/>
        <v>2.9310477420519047E-3</v>
      </c>
      <c r="F21" s="64">
        <v>646647.75</v>
      </c>
      <c r="G21" s="36">
        <f t="shared" si="1"/>
        <v>3.1105586640503145E-3</v>
      </c>
      <c r="H21" s="25">
        <f t="shared" si="2"/>
        <v>0.17730880271929877</v>
      </c>
      <c r="I21" s="26">
        <f t="shared" si="3"/>
        <v>6.1244625743537597E-2</v>
      </c>
    </row>
    <row r="22" spans="2:9" x14ac:dyDescent="0.25">
      <c r="B22" s="53" t="s">
        <v>24</v>
      </c>
      <c r="C22" s="102" t="s">
        <v>52</v>
      </c>
      <c r="D22" s="64">
        <v>0</v>
      </c>
      <c r="E22" s="36">
        <f t="shared" si="0"/>
        <v>0</v>
      </c>
      <c r="F22" s="64">
        <v>0</v>
      </c>
      <c r="G22" s="36">
        <f t="shared" si="1"/>
        <v>0</v>
      </c>
      <c r="H22" s="61" t="s">
        <v>28</v>
      </c>
      <c r="I22" s="62" t="s">
        <v>28</v>
      </c>
    </row>
    <row r="23" spans="2:9" x14ac:dyDescent="0.25">
      <c r="B23" s="53" t="s">
        <v>25</v>
      </c>
      <c r="C23" s="102" t="s">
        <v>53</v>
      </c>
      <c r="D23" s="64">
        <v>3752.66</v>
      </c>
      <c r="E23" s="36">
        <f t="shared" si="0"/>
        <v>2.0025562827915054E-5</v>
      </c>
      <c r="F23" s="64">
        <v>4880.97</v>
      </c>
      <c r="G23" s="36">
        <f t="shared" si="1"/>
        <v>2.3478846903077701E-5</v>
      </c>
      <c r="H23" s="25">
        <f t="shared" si="2"/>
        <v>0.30066939184471825</v>
      </c>
      <c r="I23" s="26">
        <f t="shared" si="3"/>
        <v>0.17244379620376357</v>
      </c>
    </row>
    <row r="24" spans="2:9" s="3" customFormat="1" x14ac:dyDescent="0.25">
      <c r="B24" s="52"/>
      <c r="C24" s="103" t="s">
        <v>32</v>
      </c>
      <c r="D24" s="65">
        <f>SUM(D6:D23)</f>
        <v>166527670.67000005</v>
      </c>
      <c r="E24" s="38">
        <f>SUM(E6:E23)</f>
        <v>0.88865240431811898</v>
      </c>
      <c r="F24" s="74">
        <f>SUM(F6:F23)</f>
        <v>184685692.35999998</v>
      </c>
      <c r="G24" s="38">
        <f>SUM(G6:G23)</f>
        <v>0.88839044208617279</v>
      </c>
      <c r="H24" s="30">
        <f t="shared" ref="H24:H29" si="6">(F24-D24)/D24</f>
        <v>0.10903906610201031</v>
      </c>
      <c r="I24" s="31">
        <f t="shared" ref="I24:I29" si="7">(G24-E24)/E24</f>
        <v>-2.94785937306047E-4</v>
      </c>
    </row>
    <row r="25" spans="2:9" ht="15.75" customHeight="1" x14ac:dyDescent="0.25">
      <c r="B25" s="53">
        <v>19</v>
      </c>
      <c r="C25" s="101" t="s">
        <v>5</v>
      </c>
      <c r="D25" s="64">
        <v>18749997.959999997</v>
      </c>
      <c r="E25" s="36">
        <f>D25/$D$29</f>
        <v>0.10005682960120528</v>
      </c>
      <c r="F25" s="64">
        <v>20901086.23</v>
      </c>
      <c r="G25" s="36">
        <f>F25/$F$29</f>
        <v>0.10054013929653234</v>
      </c>
      <c r="H25" s="25">
        <f>(F25-D25)/D25</f>
        <v>0.11472472021538309</v>
      </c>
      <c r="I25" s="26">
        <f t="shared" si="7"/>
        <v>4.8303518835583724E-3</v>
      </c>
    </row>
    <row r="26" spans="2:9" x14ac:dyDescent="0.25">
      <c r="B26" s="23"/>
      <c r="C26" s="101" t="s">
        <v>54</v>
      </c>
      <c r="D26" s="64">
        <v>1892757.17</v>
      </c>
      <c r="E26" s="36">
        <f t="shared" ref="E26:E27" si="8">D26/$D$29</f>
        <v>1.0100442786136152E-2</v>
      </c>
      <c r="F26" s="64">
        <v>2041753.7</v>
      </c>
      <c r="G26" s="36">
        <f>F26/$F$29</f>
        <v>9.821413066683965E-3</v>
      </c>
      <c r="H26" s="25">
        <f t="shared" ref="H26" si="9">(F26-D26)/D26</f>
        <v>7.8719305551488164E-2</v>
      </c>
      <c r="I26" s="26">
        <f t="shared" ref="I26" si="10">(G26-E26)/E26</f>
        <v>-2.7625493788765654E-2</v>
      </c>
    </row>
    <row r="27" spans="2:9" x14ac:dyDescent="0.25">
      <c r="B27" s="23"/>
      <c r="C27" s="79" t="s">
        <v>6</v>
      </c>
      <c r="D27" s="64">
        <v>223058.83000000002</v>
      </c>
      <c r="E27" s="36">
        <f t="shared" si="8"/>
        <v>1.1903232945393997E-3</v>
      </c>
      <c r="F27" s="64">
        <v>259445.35</v>
      </c>
      <c r="G27" s="36">
        <f>F27/$F$29</f>
        <v>1.2480055506109257E-3</v>
      </c>
      <c r="H27" s="68">
        <f t="shared" ref="H27" si="11">(F27-D27)/D27</f>
        <v>0.16312521678697942</v>
      </c>
      <c r="I27" s="69">
        <f t="shared" ref="I27" si="12">(G27-E27)/E27</f>
        <v>4.845931885576215E-2</v>
      </c>
    </row>
    <row r="28" spans="2:9" s="3" customFormat="1" x14ac:dyDescent="0.25">
      <c r="B28" s="27"/>
      <c r="C28" s="78" t="s">
        <v>33</v>
      </c>
      <c r="D28" s="28">
        <f>D25+D26+D27</f>
        <v>20865813.959999993</v>
      </c>
      <c r="E28" s="38">
        <f>E25+E26</f>
        <v>0.11015727238734144</v>
      </c>
      <c r="F28" s="70">
        <f>SUM(F25:F27)</f>
        <v>23202285.280000001</v>
      </c>
      <c r="G28" s="38">
        <f>G25+G26</f>
        <v>0.11036155236321631</v>
      </c>
      <c r="H28" s="30">
        <f t="shared" si="6"/>
        <v>0.11197604485878433</v>
      </c>
      <c r="I28" s="31">
        <f t="shared" si="7"/>
        <v>1.8544393070715067E-3</v>
      </c>
    </row>
    <row r="29" spans="2:9" s="3" customFormat="1" ht="16.5" thickBot="1" x14ac:dyDescent="0.3">
      <c r="B29" s="32"/>
      <c r="C29" s="80" t="s">
        <v>34</v>
      </c>
      <c r="D29" s="75">
        <f>D24+D28</f>
        <v>187393484.63000005</v>
      </c>
      <c r="E29" s="45">
        <f>E24+E28</f>
        <v>0.99880967670546039</v>
      </c>
      <c r="F29" s="75">
        <f>F24+F28</f>
        <v>207887977.63999999</v>
      </c>
      <c r="G29" s="45">
        <f>G24+G28</f>
        <v>0.99875199444938911</v>
      </c>
      <c r="H29" s="34">
        <f t="shared" si="6"/>
        <v>0.10936609162514577</v>
      </c>
      <c r="I29" s="35">
        <f t="shared" si="7"/>
        <v>-5.7750998429992777E-5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67" t="s">
        <v>38</v>
      </c>
      <c r="C31" s="19"/>
      <c r="D31" s="6"/>
      <c r="E31" s="16"/>
      <c r="F31" s="18"/>
      <c r="G31" s="16"/>
      <c r="H31" s="18"/>
    </row>
    <row r="32" spans="2:9" x14ac:dyDescent="0.25">
      <c r="B32" s="66"/>
      <c r="F32" s="60"/>
      <c r="G32" s="60"/>
      <c r="H32" s="60"/>
    </row>
    <row r="33" spans="2:8" x14ac:dyDescent="0.25">
      <c r="B33" s="67" t="s">
        <v>40</v>
      </c>
      <c r="F33" s="60"/>
      <c r="G33" s="47"/>
      <c r="H33" s="60"/>
    </row>
    <row r="34" spans="2:8" x14ac:dyDescent="0.25">
      <c r="F34" s="60"/>
      <c r="G34" s="47"/>
      <c r="H34" s="60"/>
    </row>
    <row r="37" spans="2:8" x14ac:dyDescent="0.25">
      <c r="F37" s="9"/>
    </row>
    <row r="39" spans="2:8" x14ac:dyDescent="0.25">
      <c r="F39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6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31.12.2017. godine.</oddFooter>
  </headerFooter>
  <ignoredErrors>
    <ignoredError sqref="E24 G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2017-03-03T13:30:11Z</cp:lastPrinted>
  <dcterms:created xsi:type="dcterms:W3CDTF">2011-07-19T08:09:31Z</dcterms:created>
  <dcterms:modified xsi:type="dcterms:W3CDTF">2020-02-14T09:01:43Z</dcterms:modified>
</cp:coreProperties>
</file>