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11" i="5" l="1"/>
  <c r="H10" i="6" l="1"/>
  <c r="H12" i="6"/>
  <c r="H13" i="6"/>
  <c r="D28" i="5" l="1"/>
  <c r="F27" i="4" l="1"/>
  <c r="F26" i="4"/>
  <c r="F25" i="4"/>
  <c r="H25" i="5"/>
  <c r="H26" i="5"/>
  <c r="H7" i="5"/>
  <c r="H8" i="5"/>
  <c r="H12" i="5"/>
  <c r="H13" i="5"/>
  <c r="H14" i="5"/>
  <c r="H15" i="5"/>
  <c r="H18" i="5"/>
  <c r="H19" i="5"/>
  <c r="H20" i="5"/>
  <c r="H21" i="5"/>
  <c r="H23" i="5"/>
  <c r="H26" i="6" l="1"/>
  <c r="H7" i="6"/>
  <c r="H8" i="6"/>
  <c r="H14" i="6"/>
  <c r="H15" i="6"/>
  <c r="H18" i="6"/>
  <c r="H19" i="6"/>
  <c r="H21" i="6"/>
  <c r="H23" i="6"/>
  <c r="D27" i="4" l="1"/>
  <c r="D26" i="4" l="1"/>
  <c r="H26" i="4" s="1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D24" i="4" s="1"/>
  <c r="F7" i="4"/>
  <c r="F8" i="4"/>
  <c r="F9" i="4"/>
  <c r="F10" i="4"/>
  <c r="H10" i="4" s="1"/>
  <c r="F11" i="4"/>
  <c r="H11" i="4" s="1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F24" i="6"/>
  <c r="F29" i="6" s="1"/>
  <c r="D28" i="4" l="1"/>
  <c r="D29" i="4" s="1"/>
  <c r="H23" i="4"/>
  <c r="H21" i="4"/>
  <c r="H19" i="4"/>
  <c r="H15" i="4"/>
  <c r="H13" i="4"/>
  <c r="H7" i="4"/>
  <c r="H20" i="4"/>
  <c r="H18" i="4"/>
  <c r="H14" i="4"/>
  <c r="H12" i="4"/>
  <c r="H8" i="4"/>
  <c r="H25" i="6"/>
  <c r="D28" i="6"/>
  <c r="E27" i="4" l="1"/>
  <c r="E18" i="4"/>
  <c r="E14" i="4"/>
  <c r="E20" i="4"/>
  <c r="E11" i="4"/>
  <c r="E23" i="4"/>
  <c r="E16" i="4"/>
  <c r="E9" i="4"/>
  <c r="E17" i="4"/>
  <c r="E10" i="4"/>
  <c r="E22" i="4"/>
  <c r="E12" i="4"/>
  <c r="E7" i="4"/>
  <c r="E15" i="4"/>
  <c r="E26" i="4"/>
  <c r="E13" i="4"/>
  <c r="E21" i="4"/>
  <c r="E19" i="4"/>
  <c r="E8" i="4"/>
  <c r="F28" i="5"/>
  <c r="H6" i="5" l="1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F28" i="6" l="1"/>
  <c r="H25" i="4" l="1"/>
  <c r="D24" i="6" l="1"/>
  <c r="H6" i="4"/>
  <c r="F24" i="5"/>
  <c r="F29" i="5" s="1"/>
  <c r="D29" i="6" l="1"/>
  <c r="E27" i="6" s="1"/>
  <c r="F24" i="4"/>
  <c r="F29" i="4" s="1"/>
  <c r="G27" i="6"/>
  <c r="E25" i="6" l="1"/>
  <c r="E26" i="6"/>
  <c r="E28" i="6" s="1"/>
  <c r="E25" i="4"/>
  <c r="E28" i="4" s="1"/>
  <c r="G25" i="6"/>
  <c r="G26" i="6"/>
  <c r="E6" i="4"/>
  <c r="I26" i="6" l="1"/>
  <c r="G28" i="6"/>
  <c r="H28" i="5"/>
  <c r="H24" i="6" l="1"/>
  <c r="H6" i="6"/>
  <c r="F28" i="4"/>
  <c r="H29" i="5" l="1"/>
  <c r="G26" i="5"/>
  <c r="I26" i="5" s="1"/>
  <c r="G27" i="5"/>
  <c r="E17" i="6"/>
  <c r="G25" i="5"/>
  <c r="I25" i="5" s="1"/>
  <c r="E21" i="6"/>
  <c r="E23" i="6"/>
  <c r="E15" i="6"/>
  <c r="E7" i="6"/>
  <c r="H28" i="6"/>
  <c r="G16" i="5"/>
  <c r="G18" i="5"/>
  <c r="I18" i="5" s="1"/>
  <c r="G20" i="5"/>
  <c r="I20" i="5" s="1"/>
  <c r="G22" i="5"/>
  <c r="G7" i="5"/>
  <c r="I7" i="5" s="1"/>
  <c r="G9" i="5"/>
  <c r="G11" i="5"/>
  <c r="I11" i="5" s="1"/>
  <c r="G13" i="5"/>
  <c r="I13" i="5" s="1"/>
  <c r="G15" i="5"/>
  <c r="I15" i="5" s="1"/>
  <c r="G17" i="5"/>
  <c r="G19" i="5"/>
  <c r="I19" i="5" s="1"/>
  <c r="G21" i="5"/>
  <c r="I21" i="5" s="1"/>
  <c r="G23" i="5"/>
  <c r="I23" i="5" s="1"/>
  <c r="G8" i="5"/>
  <c r="I8" i="5" s="1"/>
  <c r="G10" i="5"/>
  <c r="G12" i="5"/>
  <c r="I12" i="5" s="1"/>
  <c r="G14" i="5"/>
  <c r="I14" i="5" s="1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H29" i="6"/>
  <c r="G7" i="6"/>
  <c r="I7" i="6" s="1"/>
  <c r="G9" i="6"/>
  <c r="G11" i="6"/>
  <c r="G13" i="6"/>
  <c r="G15" i="6"/>
  <c r="I15" i="6" s="1"/>
  <c r="G17" i="6"/>
  <c r="G19" i="6"/>
  <c r="I19" i="6" s="1"/>
  <c r="G21" i="6"/>
  <c r="I21" i="6" s="1"/>
  <c r="G23" i="6"/>
  <c r="I23" i="6" s="1"/>
  <c r="G6" i="6"/>
  <c r="G8" i="6"/>
  <c r="I8" i="6" s="1"/>
  <c r="G10" i="6"/>
  <c r="I10" i="6" s="1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3" i="6" l="1"/>
  <c r="G29" i="5"/>
  <c r="E24" i="6"/>
  <c r="E29" i="6" s="1"/>
  <c r="G24" i="6"/>
  <c r="G29" i="6" s="1"/>
  <c r="E28" i="5"/>
  <c r="I28" i="5" s="1"/>
  <c r="H29" i="4"/>
  <c r="G25" i="4"/>
  <c r="G23" i="4"/>
  <c r="I23" i="4" s="1"/>
  <c r="G20" i="4"/>
  <c r="I20" i="4" s="1"/>
  <c r="G16" i="4"/>
  <c r="G12" i="4"/>
  <c r="I12" i="4" s="1"/>
  <c r="G8" i="4"/>
  <c r="I8" i="4" s="1"/>
  <c r="G26" i="4"/>
  <c r="I26" i="4" s="1"/>
  <c r="G19" i="4"/>
  <c r="I19" i="4" s="1"/>
  <c r="G15" i="4"/>
  <c r="I15" i="4" s="1"/>
  <c r="G11" i="4"/>
  <c r="I11" i="4" s="1"/>
  <c r="G7" i="4"/>
  <c r="I7" i="4" s="1"/>
  <c r="G22" i="4"/>
  <c r="G6" i="4"/>
  <c r="G18" i="4"/>
  <c r="I18" i="4" s="1"/>
  <c r="G14" i="4"/>
  <c r="I14" i="4" s="1"/>
  <c r="G10" i="4"/>
  <c r="I10" i="4" s="1"/>
  <c r="G21" i="4"/>
  <c r="I21" i="4" s="1"/>
  <c r="G17" i="4"/>
  <c r="G13" i="4"/>
  <c r="I13" i="4" s="1"/>
  <c r="G9" i="4"/>
  <c r="I25" i="6"/>
  <c r="I28" i="6"/>
  <c r="I24" i="5"/>
  <c r="I6" i="6"/>
  <c r="E24" i="4"/>
  <c r="E29" i="4" s="1"/>
  <c r="E29" i="5" l="1"/>
  <c r="I29" i="5" s="1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<sst xmlns="http://schemas.openxmlformats.org/spreadsheetml/2006/main" count="198" uniqueCount="55">
  <si>
    <t xml:space="preserve">(%)      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</si>
  <si>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</si>
  <si>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</si>
  <si>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</si>
  <si>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</si>
  <si>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</si>
  <si>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</si>
  <si>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</si>
  <si>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</si>
  <si>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</si>
  <si>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</si>
  <si>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</si>
  <si>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</si>
  <si>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</si>
  <si>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</si>
  <si>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</si>
  <si>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</si>
  <si>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</si>
  <si>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</si>
  <si>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</si>
  <si>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</si>
  <si>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</si>
  <si>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</si>
  <si>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</si>
  <si>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</si>
  <si>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2016.*</t>
  </si>
  <si>
    <t>-</t>
  </si>
  <si>
    <t>2017.**</t>
  </si>
  <si>
    <t>Promjena iznosa isplaćenih šteta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</si>
  <si>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</si>
  <si>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</si>
  <si>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</si>
  <si>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</si>
  <si>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r>
      <t xml:space="preserve">Sveukupno (skupine osiguranja </t>
    </r>
    <r>
      <rPr>
        <b/>
        <sz val="11"/>
        <rFont val="Calibri"/>
        <family val="2"/>
        <charset val="204"/>
        <scheme val="minor"/>
      </rPr>
      <t>1-19</t>
    </r>
    <r>
      <rPr>
        <b/>
        <sz val="11"/>
        <color indexed="8"/>
        <rFont val="Calibri"/>
        <family val="2"/>
        <charset val="204"/>
        <scheme val="minor"/>
      </rPr>
      <t>)</t>
    </r>
  </si>
  <si>
    <t>*Podatci se odnose na razdoblje od 01.01. do 31.12.2016. godine.</t>
  </si>
  <si>
    <t>Isplaćene štete po skupinama/vrstama osiguranja u BiH (u KM)</t>
  </si>
  <si>
    <t>Isplaćene štete po skupinama/vrstama osiguranja u FBiH (u KM)</t>
  </si>
  <si>
    <t>Isplaćene štete po skupinama/vrstama osiguranja u RS (u KM)</t>
  </si>
  <si>
    <t>Promjena u udjelu</t>
  </si>
  <si>
    <t>**Podatci se odnose na razdoblje od 01.01. do 31.12.2017. godine.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</si>
  <si>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</si>
  <si>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</si>
  <si>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</si>
  <si>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</si>
  <si>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</si>
  <si>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Osiguranje imovine od požara i prirodnih sila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</si>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</sst>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8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B050"/>
      <name val="Calibri"/>
      <family val="2"/>
      <charset val="204"/>
      <scheme val="minor"/>
    </font>
    <font>
      <sz val="9"/>
      <color rgb="FF00B05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65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25" fillId="0" borderId="0"/>
    <xf numFmtId="0" fontId="14" fillId="23" borderId="7" applyNumberFormat="0" applyFont="0" applyAlignment="0" applyProtection="0"/>
    <xf numFmtId="0" fontId="26" fillId="20" borderId="8" applyNumberFormat="0" applyAlignment="0" applyProtection="0"/>
    <xf numFmtId="0" fontId="16" fillId="0" borderId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8" fillId="0" borderId="0"/>
    <xf numFmtId="0" fontId="46" fillId="0" borderId="0"/>
    <xf numFmtId="0" fontId="8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6" fillId="0" borderId="0"/>
    <xf numFmtId="0" fontId="46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2" fillId="20" borderId="25" applyNumberFormat="0" applyAlignment="0" applyProtection="0"/>
    <xf numFmtId="0" fontId="22" fillId="7" borderId="25" applyNumberFormat="0" applyAlignment="0" applyProtection="0"/>
    <xf numFmtId="0" fontId="14" fillId="23" borderId="26" applyNumberFormat="0" applyFont="0" applyAlignment="0" applyProtection="0"/>
    <xf numFmtId="0" fontId="26" fillId="20" borderId="27" applyNumberFormat="0" applyAlignment="0" applyProtection="0"/>
    <xf numFmtId="0" fontId="28" fillId="0" borderId="28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1" fillId="0" borderId="0" xfId="197" applyFont="1"/>
    <xf numFmtId="0" fontId="33" fillId="0" borderId="0" xfId="197" applyFont="1"/>
    <xf numFmtId="0" fontId="32" fillId="0" borderId="0" xfId="197" applyFont="1"/>
    <xf numFmtId="0" fontId="31" fillId="0" borderId="0" xfId="197" applyFont="1" applyBorder="1"/>
    <xf numFmtId="0" fontId="34" fillId="0" borderId="0" xfId="197" applyFont="1" applyFill="1" applyBorder="1"/>
    <xf numFmtId="3" fontId="32" fillId="0" borderId="0" xfId="197" applyNumberFormat="1" applyFont="1" applyBorder="1" applyAlignment="1">
      <alignment horizontal="right"/>
    </xf>
    <xf numFmtId="3" fontId="31" fillId="0" borderId="0" xfId="197" applyNumberFormat="1" applyFont="1" applyBorder="1"/>
    <xf numFmtId="3" fontId="35" fillId="0" borderId="0" xfId="197" applyNumberFormat="1" applyFont="1" applyBorder="1" applyAlignment="1">
      <alignment horizontal="right"/>
    </xf>
    <xf numFmtId="3" fontId="31" fillId="0" borderId="0" xfId="197" applyNumberFormat="1" applyFont="1"/>
    <xf numFmtId="0" fontId="31" fillId="0" borderId="0" xfId="197" applyFont="1" applyBorder="1" applyAlignment="1">
      <alignment horizontal="justify"/>
    </xf>
    <xf numFmtId="0" fontId="32" fillId="0" borderId="0" xfId="197" applyFont="1" applyBorder="1" applyAlignment="1">
      <alignment horizontal="left" wrapText="1"/>
    </xf>
    <xf numFmtId="0" fontId="32" fillId="0" borderId="0" xfId="197" applyFont="1" applyBorder="1" applyAlignment="1">
      <alignment horizontal="right" wrapText="1"/>
    </xf>
    <xf numFmtId="0" fontId="31" fillId="0" borderId="0" xfId="197" applyFont="1" applyAlignment="1">
      <alignment wrapText="1"/>
    </xf>
    <xf numFmtId="0" fontId="31" fillId="0" borderId="0" xfId="197" applyFont="1" applyBorder="1" applyAlignment="1"/>
    <xf numFmtId="0" fontId="32" fillId="0" borderId="0" xfId="197" applyFont="1" applyBorder="1" applyAlignment="1">
      <alignment wrapText="1"/>
    </xf>
    <xf numFmtId="0" fontId="32" fillId="0" borderId="0" xfId="197" applyFont="1" applyBorder="1" applyAlignment="1"/>
    <xf numFmtId="0" fontId="36" fillId="0" borderId="0" xfId="197" applyFont="1"/>
    <xf numFmtId="0" fontId="40" fillId="0" borderId="11" xfId="197" applyFont="1" applyBorder="1" applyAlignment="1">
      <alignment horizontal="right" vertical="center"/>
    </xf>
    <xf numFmtId="10" fontId="40" fillId="0" borderId="10" xfId="197" applyNumberFormat="1" applyFont="1" applyBorder="1" applyAlignment="1">
      <alignment horizontal="right" vertical="center" wrapText="1"/>
    </xf>
    <xf numFmtId="10" fontId="41" fillId="0" borderId="10" xfId="197" applyNumberFormat="1" applyFont="1" applyBorder="1" applyAlignment="1">
      <alignment vertical="center" wrapText="1"/>
    </xf>
    <xf numFmtId="10" fontId="41" fillId="0" borderId="13" xfId="197" applyNumberFormat="1" applyFont="1" applyBorder="1" applyAlignment="1">
      <alignment vertical="center" wrapText="1"/>
    </xf>
    <xf numFmtId="0" fontId="37" fillId="24" borderId="11" xfId="197" applyFont="1" applyFill="1" applyBorder="1" applyAlignment="1">
      <alignment horizontal="right" vertical="center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9" fillId="24" borderId="10" xfId="197" applyNumberFormat="1" applyFont="1" applyFill="1" applyBorder="1" applyAlignment="1">
      <alignment horizontal="right" vertical="center" wrapText="1"/>
    </xf>
    <xf numFmtId="10" fontId="39" fillId="24" borderId="13" xfId="197" applyNumberFormat="1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vertical="center" wrapText="1"/>
    </xf>
    <xf numFmtId="10" fontId="39" fillId="24" borderId="10" xfId="197" applyNumberFormat="1" applyFont="1" applyFill="1" applyBorder="1" applyAlignment="1">
      <alignment vertical="center" wrapText="1"/>
    </xf>
    <xf numFmtId="10" fontId="39" fillId="24" borderId="13" xfId="197" applyNumberFormat="1" applyFont="1" applyFill="1" applyBorder="1" applyAlignment="1">
      <alignment vertical="center" wrapText="1"/>
    </xf>
    <xf numFmtId="0" fontId="37" fillId="25" borderId="15" xfId="197" applyFont="1" applyFill="1" applyBorder="1" applyAlignment="1">
      <alignment horizontal="justify" vertical="center"/>
    </xf>
    <xf numFmtId="10" fontId="39" fillId="25" borderId="12" xfId="197" applyNumberFormat="1" applyFont="1" applyFill="1" applyBorder="1" applyAlignment="1">
      <alignment vertical="center" wrapText="1"/>
    </xf>
    <xf numFmtId="10" fontId="39" fillId="25" borderId="14" xfId="197" applyNumberFormat="1" applyFont="1" applyFill="1" applyBorder="1" applyAlignment="1">
      <alignment vertical="center" wrapText="1"/>
    </xf>
    <xf numFmtId="0" fontId="37" fillId="25" borderId="15" xfId="197" applyFont="1" applyFill="1" applyBorder="1" applyAlignment="1">
      <alignment horizontal="right" vertical="center"/>
    </xf>
    <xf numFmtId="10" fontId="40" fillId="0" borderId="10" xfId="197" applyNumberFormat="1" applyFont="1" applyFill="1" applyBorder="1" applyAlignment="1">
      <alignment horizontal="right" vertical="center"/>
    </xf>
    <xf numFmtId="10" fontId="37" fillId="24" borderId="10" xfId="197" applyNumberFormat="1" applyFont="1" applyFill="1" applyBorder="1" applyAlignment="1">
      <alignment horizontal="right" vertical="center"/>
    </xf>
    <xf numFmtId="4" fontId="31" fillId="0" borderId="0" xfId="197" applyNumberFormat="1" applyFont="1"/>
    <xf numFmtId="4" fontId="0" fillId="0" borderId="0" xfId="0" applyNumberFormat="1" applyBorder="1"/>
    <xf numFmtId="0" fontId="42" fillId="0" borderId="0" xfId="197" applyFont="1" applyBorder="1" applyAlignment="1">
      <alignment wrapText="1"/>
    </xf>
    <xf numFmtId="0" fontId="45" fillId="0" borderId="0" xfId="197" applyFont="1"/>
    <xf numFmtId="9" fontId="37" fillId="25" borderId="12" xfId="197" applyNumberFormat="1" applyFont="1" applyFill="1" applyBorder="1" applyAlignment="1">
      <alignment horizontal="right" vertical="center"/>
    </xf>
    <xf numFmtId="10" fontId="40" fillId="0" borderId="24" xfId="197" applyNumberFormat="1" applyFont="1" applyBorder="1" applyAlignment="1">
      <alignment horizontal="right" vertical="center" wrapText="1"/>
    </xf>
    <xf numFmtId="0" fontId="32" fillId="0" borderId="0" xfId="197" applyFont="1" applyBorder="1"/>
    <xf numFmtId="4" fontId="47" fillId="0" borderId="0" xfId="205" applyNumberFormat="1" applyFont="1" applyBorder="1" applyAlignment="1"/>
    <xf numFmtId="0" fontId="45" fillId="0" borderId="0" xfId="197" applyFont="1" applyBorder="1"/>
    <xf numFmtId="9" fontId="37" fillId="25" borderId="12" xfId="197" applyNumberFormat="1" applyFont="1" applyFill="1" applyBorder="1" applyAlignment="1">
      <alignment vertical="center"/>
    </xf>
    <xf numFmtId="9" fontId="37" fillId="25" borderId="12" xfId="197" applyNumberFormat="1" applyFont="1" applyFill="1" applyBorder="1" applyAlignment="1">
      <alignment horizontal="right" vertical="center" wrapText="1"/>
    </xf>
    <xf numFmtId="3" fontId="48" fillId="0" borderId="0" xfId="0" applyNumberFormat="1" applyFont="1" applyBorder="1"/>
    <xf numFmtId="3" fontId="0" fillId="0" borderId="0" xfId="0" applyNumberFormat="1" applyBorder="1"/>
    <xf numFmtId="4" fontId="31" fillId="0" borderId="0" xfId="197" applyNumberFormat="1" applyFont="1" applyBorder="1"/>
    <xf numFmtId="10" fontId="48" fillId="0" borderId="10" xfId="197" applyNumberFormat="1" applyFont="1" applyBorder="1" applyAlignment="1">
      <alignment horizontal="right" vertical="center" wrapText="1"/>
    </xf>
    <xf numFmtId="10" fontId="49" fillId="24" borderId="10" xfId="197" applyNumberFormat="1" applyFont="1" applyFill="1" applyBorder="1" applyAlignment="1">
      <alignment horizontal="right" vertical="center" wrapText="1"/>
    </xf>
    <xf numFmtId="4" fontId="40" fillId="0" borderId="0" xfId="197" applyNumberFormat="1" applyFont="1"/>
    <xf numFmtId="3" fontId="50" fillId="0" borderId="0" xfId="197" applyNumberFormat="1" applyFont="1"/>
    <xf numFmtId="4" fontId="47" fillId="0" borderId="0" xfId="211" applyNumberFormat="1" applyFont="1" applyFill="1" applyBorder="1" applyAlignment="1" applyProtection="1">
      <alignment horizontal="right"/>
    </xf>
    <xf numFmtId="4" fontId="31" fillId="0" borderId="0" xfId="197" applyNumberFormat="1" applyFont="1" applyFill="1" applyBorder="1"/>
    <xf numFmtId="0" fontId="31" fillId="0" borderId="0" xfId="197" applyFont="1" applyFill="1" applyBorder="1"/>
    <xf numFmtId="4" fontId="47" fillId="0" borderId="0" xfId="205" applyNumberFormat="1" applyFont="1" applyFill="1" applyBorder="1" applyAlignment="1"/>
    <xf numFmtId="4" fontId="32" fillId="0" borderId="0" xfId="197" applyNumberFormat="1" applyFont="1" applyFill="1" applyBorder="1"/>
    <xf numFmtId="0" fontId="32" fillId="0" borderId="0" xfId="197" applyFont="1" applyFill="1" applyBorder="1"/>
    <xf numFmtId="0" fontId="47" fillId="0" borderId="0" xfId="205" applyFont="1" applyFill="1" applyBorder="1" applyAlignment="1">
      <alignment wrapText="1"/>
    </xf>
    <xf numFmtId="0" fontId="36" fillId="0" borderId="0" xfId="197" applyFont="1" applyFill="1" applyBorder="1"/>
    <xf numFmtId="3" fontId="51" fillId="0" borderId="10" xfId="205" applyNumberFormat="1" applyFont="1" applyBorder="1"/>
    <xf numFmtId="1" fontId="31" fillId="0" borderId="0" xfId="197" applyNumberFormat="1" applyFont="1"/>
    <xf numFmtId="4" fontId="50" fillId="0" borderId="0" xfId="197" applyNumberFormat="1" applyFont="1"/>
    <xf numFmtId="4" fontId="50" fillId="0" borderId="0" xfId="197" applyNumberFormat="1" applyFont="1" applyFill="1" applyBorder="1"/>
    <xf numFmtId="4" fontId="44" fillId="0" borderId="0" xfId="197" applyNumberFormat="1" applyFont="1"/>
    <xf numFmtId="4" fontId="52" fillId="0" borderId="0" xfId="197" applyNumberFormat="1" applyFont="1"/>
    <xf numFmtId="4" fontId="53" fillId="0" borderId="0" xfId="197" applyNumberFormat="1" applyFont="1"/>
    <xf numFmtId="3" fontId="48" fillId="0" borderId="10" xfId="197" applyNumberFormat="1" applyFont="1" applyFill="1" applyBorder="1" applyAlignment="1">
      <alignment horizontal="right" vertical="center"/>
    </xf>
    <xf numFmtId="49" fontId="40" fillId="0" borderId="11" xfId="197" applyNumberFormat="1" applyFont="1" applyBorder="1" applyAlignment="1">
      <alignment horizontal="center" vertical="center"/>
    </xf>
    <xf numFmtId="0" fontId="37" fillId="24" borderId="11" xfId="197" applyFont="1" applyFill="1" applyBorder="1" applyAlignment="1">
      <alignment horizontal="center" vertical="center"/>
    </xf>
    <xf numFmtId="0" fontId="40" fillId="0" borderId="11" xfId="197" applyFont="1" applyBorder="1" applyAlignment="1">
      <alignment horizontal="center" vertical="center"/>
    </xf>
    <xf numFmtId="3" fontId="48" fillId="0" borderId="10" xfId="197" applyNumberFormat="1" applyFont="1" applyFill="1" applyBorder="1" applyAlignment="1">
      <alignment horizontal="right"/>
    </xf>
    <xf numFmtId="3" fontId="49" fillId="24" borderId="10" xfId="197" applyNumberFormat="1" applyFont="1" applyFill="1" applyBorder="1" applyAlignment="1">
      <alignment horizontal="right"/>
    </xf>
    <xf numFmtId="3" fontId="54" fillId="0" borderId="10" xfId="0" applyNumberFormat="1" applyFont="1" applyBorder="1" applyAlignment="1"/>
    <xf numFmtId="4" fontId="43" fillId="0" borderId="0" xfId="0" applyNumberFormat="1" applyFont="1" applyBorder="1"/>
    <xf numFmtId="3" fontId="55" fillId="0" borderId="0" xfId="207" applyNumberFormat="1" applyFont="1" applyFill="1" applyBorder="1" applyAlignment="1">
      <alignment horizontal="right" vertical="center"/>
    </xf>
    <xf numFmtId="4" fontId="45" fillId="0" borderId="0" xfId="197" applyNumberFormat="1" applyFont="1" applyFill="1" applyBorder="1"/>
    <xf numFmtId="3" fontId="56" fillId="0" borderId="0" xfId="211" applyNumberFormat="1" applyFont="1" applyFill="1" applyBorder="1" applyAlignment="1" applyProtection="1">
      <alignment horizontal="right" vertical="center"/>
    </xf>
    <xf numFmtId="3" fontId="52" fillId="0" borderId="0" xfId="197" applyNumberFormat="1" applyFont="1" applyBorder="1"/>
    <xf numFmtId="10" fontId="41" fillId="0" borderId="10" xfId="197" applyNumberFormat="1" applyFont="1" applyBorder="1" applyAlignment="1">
      <alignment horizontal="right" vertical="center" wrapText="1"/>
    </xf>
    <xf numFmtId="10" fontId="41" fillId="0" borderId="13" xfId="197" applyNumberFormat="1" applyFont="1" applyBorder="1" applyAlignment="1">
      <alignment horizontal="right" vertical="center" wrapText="1"/>
    </xf>
    <xf numFmtId="10" fontId="51" fillId="0" borderId="10" xfId="197" applyNumberFormat="1" applyFont="1" applyBorder="1" applyAlignment="1">
      <alignment horizontal="right" vertical="center" wrapText="1"/>
    </xf>
    <xf numFmtId="10" fontId="51" fillId="0" borderId="24" xfId="197" applyNumberFormat="1" applyFont="1" applyBorder="1" applyAlignment="1">
      <alignment horizontal="right" vertical="center" wrapText="1"/>
    </xf>
    <xf numFmtId="3" fontId="57" fillId="24" borderId="10" xfId="197" applyNumberFormat="1" applyFont="1" applyFill="1" applyBorder="1" applyAlignment="1">
      <alignment horizontal="right" vertical="center"/>
    </xf>
    <xf numFmtId="3" fontId="57" fillId="24" borderId="10" xfId="197" applyNumberFormat="1" applyFont="1" applyFill="1" applyBorder="1" applyAlignment="1">
      <alignment vertical="center" wrapText="1"/>
    </xf>
    <xf numFmtId="3" fontId="49" fillId="24" borderId="10" xfId="197" applyNumberFormat="1" applyFont="1" applyFill="1" applyBorder="1" applyAlignment="1">
      <alignment horizontal="right" vertical="center" wrapText="1"/>
    </xf>
    <xf numFmtId="3" fontId="49" fillId="24" borderId="10" xfId="197" applyNumberFormat="1" applyFont="1" applyFill="1" applyBorder="1" applyAlignment="1">
      <alignment horizontal="right" vertical="center"/>
    </xf>
    <xf numFmtId="0" fontId="5" fillId="0" borderId="0" xfId="217"/>
    <xf numFmtId="3" fontId="55" fillId="0" borderId="0" xfId="207" applyNumberFormat="1" applyFont="1" applyFill="1" applyBorder="1" applyAlignment="1">
      <alignment horizontal="right" vertical="center"/>
    </xf>
    <xf numFmtId="3" fontId="55" fillId="0" borderId="0" xfId="211" applyNumberFormat="1" applyFont="1" applyFill="1" applyBorder="1" applyAlignment="1" applyProtection="1">
      <alignment horizontal="right" vertical="center"/>
    </xf>
    <xf numFmtId="3" fontId="56" fillId="0" borderId="0" xfId="211" applyNumberFormat="1" applyFont="1" applyFill="1" applyBorder="1" applyAlignment="1" applyProtection="1">
      <alignment horizontal="right" vertical="center"/>
    </xf>
    <xf numFmtId="3" fontId="55" fillId="0" borderId="0" xfId="207" applyNumberFormat="1" applyFont="1" applyFill="1" applyBorder="1" applyAlignment="1">
      <alignment horizontal="right" vertical="center"/>
    </xf>
    <xf numFmtId="3" fontId="57" fillId="25" borderId="12" xfId="197" applyNumberFormat="1" applyFont="1" applyFill="1" applyBorder="1" applyAlignment="1">
      <alignment horizontal="right" vertical="center"/>
    </xf>
    <xf numFmtId="9" fontId="57" fillId="25" borderId="12" xfId="197" applyNumberFormat="1" applyFont="1" applyFill="1" applyBorder="1" applyAlignment="1">
      <alignment horizontal="right" vertical="center" wrapText="1"/>
    </xf>
    <xf numFmtId="3" fontId="48" fillId="0" borderId="10" xfId="0" applyNumberFormat="1" applyFont="1" applyBorder="1"/>
    <xf numFmtId="3" fontId="49" fillId="25" borderId="12" xfId="197" applyNumberFormat="1" applyFont="1" applyFill="1" applyBorder="1" applyAlignment="1">
      <alignment horizontal="right" vertical="center"/>
    </xf>
    <xf numFmtId="9" fontId="49" fillId="25" borderId="12" xfId="197" applyNumberFormat="1" applyFont="1" applyFill="1" applyBorder="1" applyAlignment="1">
      <alignment vertical="center"/>
    </xf>
    <xf numFmtId="3" fontId="49" fillId="25" borderId="12" xfId="197" applyNumberFormat="1" applyFont="1" applyFill="1" applyBorder="1" applyAlignment="1">
      <alignment horizontal="right"/>
    </xf>
    <xf numFmtId="9" fontId="49" fillId="25" borderId="12" xfId="197" applyNumberFormat="1" applyFont="1" applyFill="1" applyBorder="1" applyAlignment="1">
      <alignment horizontal="right" vertical="center"/>
    </xf>
    <xf numFmtId="0" fontId="37" fillId="24" borderId="10" xfId="197" applyFont="1" applyFill="1" applyBorder="1" applyAlignment="1">
      <alignment horizontal="right" vertical="center" wrapText="1"/>
    </xf>
    <xf numFmtId="0" fontId="37" fillId="25" borderId="12" xfId="197" applyFont="1" applyFill="1" applyBorder="1" applyAlignment="1">
      <alignment horizontal="right" vertical="center" wrapText="1"/>
    </xf>
    <xf numFmtId="0" fontId="40" fillId="0" borderId="10" xfId="197" applyFont="1" applyBorder="1" applyAlignment="1">
      <alignment horizontal="left" vertical="center" wrapText="1"/>
    </xf>
    <xf numFmtId="0" fontId="37" fillId="24" borderId="10" xfId="197" applyFont="1" applyFill="1" applyBorder="1" applyAlignment="1">
      <alignment horizontal="right" vertical="center" wrapText="1"/>
    </xf>
    <xf numFmtId="0" fontId="37" fillId="25" borderId="12" xfId="197" applyFont="1" applyFill="1" applyBorder="1" applyAlignment="1">
      <alignment horizontal="right" vertical="center" wrapText="1"/>
    </xf>
    <xf numFmtId="0" fontId="40" fillId="0" borderId="10" xfId="197" applyFont="1" applyBorder="1" applyAlignment="1">
      <alignment horizontal="left" vertical="center" wrapText="1"/>
    </xf>
    <xf numFmtId="0" fontId="37" fillId="24" borderId="10" xfId="197" applyFont="1" applyFill="1" applyBorder="1" applyAlignment="1">
      <alignment horizontal="right" vertical="center" wrapText="1"/>
    </xf>
    <xf numFmtId="0" fontId="37" fillId="25" borderId="12" xfId="197" applyFont="1" applyFill="1" applyBorder="1" applyAlignment="1">
      <alignment horizontal="right" vertical="center" wrapText="1"/>
    </xf>
    <xf numFmtId="0" fontId="40" fillId="0" borderId="10" xfId="197" applyFont="1" applyBorder="1" applyAlignment="1">
      <alignment horizontal="left" vertical="center" wrapText="1"/>
    </xf>
    <xf numFmtId="0" fontId="32" fillId="0" borderId="19" xfId="197" applyFont="1" applyBorder="1" applyAlignment="1">
      <alignment horizontal="center"/>
    </xf>
    <xf numFmtId="0" fontId="32" fillId="0" borderId="20" xfId="197" applyFont="1" applyBorder="1" applyAlignment="1">
      <alignment horizontal="center"/>
    </xf>
    <xf numFmtId="0" fontId="32" fillId="0" borderId="21" xfId="197" applyFont="1" applyBorder="1" applyAlignment="1">
      <alignment horizontal="center"/>
    </xf>
    <xf numFmtId="0" fontId="37" fillId="25" borderId="17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9" fillId="25" borderId="17" xfId="197" applyFont="1" applyFill="1" applyBorder="1" applyAlignment="1">
      <alignment horizontal="center" vertical="center" wrapText="1"/>
    </xf>
    <xf numFmtId="0" fontId="41" fillId="25" borderId="10" xfId="197" applyFont="1" applyFill="1" applyBorder="1" applyAlignment="1">
      <alignment horizontal="center" vertical="center" wrapText="1"/>
    </xf>
    <xf numFmtId="0" fontId="39" fillId="25" borderId="18" xfId="197" applyFont="1" applyFill="1" applyBorder="1" applyAlignment="1">
      <alignment horizontal="center" vertical="center" wrapText="1"/>
    </xf>
    <xf numFmtId="0" fontId="41" fillId="25" borderId="13" xfId="197" applyFont="1" applyFill="1" applyBorder="1" applyAlignment="1">
      <alignment horizontal="center" vertical="center" wrapText="1"/>
    </xf>
    <xf numFmtId="0" fontId="37" fillId="25" borderId="16" xfId="197" applyFont="1" applyFill="1" applyBorder="1" applyAlignment="1">
      <alignment horizontal="center" vertical="center" wrapText="1"/>
    </xf>
    <xf numFmtId="0" fontId="37" fillId="25" borderId="11" xfId="197" applyFont="1" applyFill="1" applyBorder="1" applyAlignment="1">
      <alignment horizontal="center" vertical="center" wrapText="1"/>
    </xf>
    <xf numFmtId="0" fontId="49" fillId="25" borderId="17" xfId="197" applyFont="1" applyFill="1" applyBorder="1" applyAlignment="1">
      <alignment horizontal="center" vertical="center"/>
    </xf>
    <xf numFmtId="0" fontId="49" fillId="25" borderId="10" xfId="197" applyFont="1" applyFill="1" applyBorder="1" applyAlignment="1">
      <alignment horizontal="center" vertical="center"/>
    </xf>
    <xf numFmtId="0" fontId="38" fillId="25" borderId="17" xfId="197" applyFont="1" applyFill="1" applyBorder="1" applyAlignment="1">
      <alignment horizontal="center" vertical="center"/>
    </xf>
    <xf numFmtId="0" fontId="38" fillId="25" borderId="10" xfId="197" applyFont="1" applyFill="1" applyBorder="1" applyAlignment="1">
      <alignment horizontal="center" vertical="center"/>
    </xf>
    <xf numFmtId="0" fontId="49" fillId="25" borderId="17" xfId="197" applyFont="1" applyFill="1" applyBorder="1" applyAlignment="1">
      <alignment horizontal="center" vertical="center" wrapText="1"/>
    </xf>
    <xf numFmtId="0" fontId="49" fillId="25" borderId="10" xfId="197" applyFont="1" applyFill="1" applyBorder="1" applyAlignment="1">
      <alignment horizontal="center" vertical="center" wrapText="1"/>
    </xf>
    <xf numFmtId="0" fontId="37" fillId="25" borderId="23" xfId="197" applyFont="1" applyFill="1" applyBorder="1" applyAlignment="1">
      <alignment horizontal="center" vertical="center" wrapText="1"/>
    </xf>
    <xf numFmtId="0" fontId="37" fillId="25" borderId="22" xfId="197" applyFont="1" applyFill="1" applyBorder="1" applyAlignment="1">
      <alignment horizontal="center" vertical="center" wrapText="1"/>
    </xf>
    <xf numFmtId="0" fontId="48" fillId="0" borderId="10" xfId="197" applyFont="1" applyBorder="1" applyAlignment="1">
      <alignment horizontal="left" vertical="center" wrapText="1"/>
    </xf>
    <xf numFmtId="0" fontId="48" fillId="0" borderId="10" xfId="197" applyFont="1" applyFill="1" applyBorder="1" applyAlignment="1">
      <alignment horizontal="left" vertical="center" wrapText="1"/>
    </xf>
    <xf numFmtId="0" fontId="49" fillId="24" borderId="10" xfId="197" applyFont="1" applyFill="1" applyBorder="1" applyAlignment="1">
      <alignment horizontal="right" vertical="center" wrapText="1"/>
    </xf>
  </cellXfs>
  <cellStyles count="2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29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30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234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0 2" xfId="236"/>
    <cellStyle name="Normal 161" xfId="215"/>
    <cellStyle name="Normal 161 2" xfId="238"/>
    <cellStyle name="Normal 162" xfId="217"/>
    <cellStyle name="Normal 162 2" xfId="240"/>
    <cellStyle name="Normal 163" xfId="219"/>
    <cellStyle name="Normal 163 2" xfId="242"/>
    <cellStyle name="Normal 164" xfId="221"/>
    <cellStyle name="Normal 164 2" xfId="244"/>
    <cellStyle name="Normal 165" xfId="226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4"/>
    <cellStyle name="Normalno 3" xfId="212"/>
    <cellStyle name="Note" xfId="199" builtinId="10" customBuiltin="1"/>
    <cellStyle name="Note 2" xfId="231"/>
    <cellStyle name="Obično 2" xfId="205"/>
    <cellStyle name="Obično 2 2" xfId="207"/>
    <cellStyle name="Obično 3" xfId="208"/>
    <cellStyle name="Obično 3 2" xfId="213"/>
    <cellStyle name="Obično 3 2 2" xfId="237"/>
    <cellStyle name="Obično 3 3" xfId="216"/>
    <cellStyle name="Obično 3 3 2" xfId="239"/>
    <cellStyle name="Obično 3 4" xfId="218"/>
    <cellStyle name="Obično 3 4 2" xfId="241"/>
    <cellStyle name="Obično 3 5" xfId="220"/>
    <cellStyle name="Obično 3 5 2" xfId="243"/>
    <cellStyle name="Obično 3 6" xfId="222"/>
    <cellStyle name="Obično 3 6 2" xfId="245"/>
    <cellStyle name="Obično 3 7" xfId="227"/>
    <cellStyle name="Obično 3 8" xfId="235"/>
    <cellStyle name="Obično 4" xfId="209"/>
    <cellStyle name="Obično 4 2" xfId="225"/>
    <cellStyle name="Obično_12a Izvjestaji drustava za osiguranje" xfId="214"/>
    <cellStyle name="Output" xfId="200" builtinId="21" customBuiltin="1"/>
    <cellStyle name="Output 2" xfId="232"/>
    <cellStyle name="Percent 2" xfId="223"/>
    <cellStyle name="Percent 2 2" xfId="246"/>
    <cellStyle name="Percent 3" xfId="228"/>
    <cellStyle name="Standard_0103_s Versicherung" xfId="201"/>
    <cellStyle name="Title" xfId="202" builtinId="15" customBuiltin="1"/>
    <cellStyle name="Total" xfId="203" builtinId="25" customBuiltin="1"/>
    <cellStyle name="Total 2" xfId="233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09" t="s">
        <v>35</v>
      </c>
      <c r="C2" s="110"/>
      <c r="D2" s="110"/>
      <c r="E2" s="110"/>
      <c r="F2" s="110"/>
      <c r="G2" s="110"/>
      <c r="H2" s="110"/>
      <c r="I2" s="111"/>
    </row>
    <row r="3" spans="2:9" ht="16.5" thickBot="1" x14ac:dyDescent="0.3">
      <c r="B3" s="2"/>
      <c r="C3" s="3"/>
    </row>
    <row r="4" spans="2:9" x14ac:dyDescent="0.25">
      <c r="B4" s="118"/>
      <c r="C4" s="124" t="s">
        <v>1</v>
      </c>
      <c r="D4" s="120" t="s">
        <v>25</v>
      </c>
      <c r="E4" s="112" t="s">
        <v>2</v>
      </c>
      <c r="F4" s="122" t="s">
        <v>27</v>
      </c>
      <c r="G4" s="112" t="s">
        <v>2</v>
      </c>
      <c r="H4" s="114" t="s">
        <v>28</v>
      </c>
      <c r="I4" s="116" t="s">
        <v>38</v>
      </c>
    </row>
    <row r="5" spans="2:9" x14ac:dyDescent="0.25">
      <c r="B5" s="119"/>
      <c r="C5" s="125"/>
      <c r="D5" s="121"/>
      <c r="E5" s="113" t="s">
        <v>0</v>
      </c>
      <c r="F5" s="123"/>
      <c r="G5" s="113" t="s">
        <v>0</v>
      </c>
      <c r="H5" s="115"/>
      <c r="I5" s="117"/>
    </row>
    <row r="6" spans="2:9" x14ac:dyDescent="0.25">
      <c r="B6" s="69" t="s">
        <v>7</v>
      </c>
      <c r="C6" s="128" t="s">
        <v>40</v>
      </c>
      <c r="D6" s="72">
        <f>'FBiH '!D6+RS!D6</f>
        <v>21835603.979799993</v>
      </c>
      <c r="E6" s="33">
        <f>D6/$D$29</f>
        <v>8.8873906827368176E-2</v>
      </c>
      <c r="F6" s="68">
        <f>'FBiH '!F6+RS!F6</f>
        <v>20876045.955100011</v>
      </c>
      <c r="G6" s="33">
        <f t="shared" ref="G6:G23" si="0">F6/$F$29</f>
        <v>7.8254153328970941E-2</v>
      </c>
      <c r="H6" s="20">
        <f>(F6-D6)/D6</f>
        <v>-4.3944652302160478E-2</v>
      </c>
      <c r="I6" s="21">
        <f>(G6-E6)/E6</f>
        <v>-0.11949236707941084</v>
      </c>
    </row>
    <row r="7" spans="2:9" x14ac:dyDescent="0.25">
      <c r="B7" s="69" t="s">
        <v>8</v>
      </c>
      <c r="C7" s="128" t="s">
        <v>3</v>
      </c>
      <c r="D7" s="72">
        <f>'FBiH '!D7+RS!D7</f>
        <v>3011090.8931000009</v>
      </c>
      <c r="E7" s="33">
        <f t="shared" ref="E7:E23" si="1">D7/$D$29</f>
        <v>1.2255553440594936E-2</v>
      </c>
      <c r="F7" s="68">
        <f>'FBiH '!F7+RS!F7</f>
        <v>3425045.5430000019</v>
      </c>
      <c r="G7" s="33">
        <f t="shared" si="0"/>
        <v>1.2838831628225675E-2</v>
      </c>
      <c r="H7" s="20">
        <f t="shared" ref="H7:H23" si="2">(F7-D7)/D7</f>
        <v>0.13747663707149779</v>
      </c>
      <c r="I7" s="21">
        <f t="shared" ref="I7:I23" si="3">(G7-E7)/E7</f>
        <v>4.7592970032565407E-2</v>
      </c>
    </row>
    <row r="8" spans="2:9" x14ac:dyDescent="0.25">
      <c r="B8" s="69" t="s">
        <v>9</v>
      </c>
      <c r="C8" s="129" t="s">
        <v>41</v>
      </c>
      <c r="D8" s="72">
        <f>'FBiH '!D8+RS!D8</f>
        <v>42270565.176599994</v>
      </c>
      <c r="E8" s="33">
        <f t="shared" si="1"/>
        <v>0.17204700518111118</v>
      </c>
      <c r="F8" s="68">
        <f>'FBiH '!F8+RS!F8</f>
        <v>44730001.889899999</v>
      </c>
      <c r="G8" s="33">
        <f t="shared" si="0"/>
        <v>0.16767104430723243</v>
      </c>
      <c r="H8" s="20">
        <f t="shared" si="2"/>
        <v>5.8183199184227888E-2</v>
      </c>
      <c r="I8" s="21">
        <f t="shared" si="3"/>
        <v>-2.5434682046759569E-2</v>
      </c>
    </row>
    <row r="9" spans="2:9" x14ac:dyDescent="0.25">
      <c r="B9" s="69" t="s">
        <v>10</v>
      </c>
      <c r="C9" s="129" t="s">
        <v>42</v>
      </c>
      <c r="D9" s="72">
        <f>'FBiH '!D9+RS!D9</f>
        <v>0</v>
      </c>
      <c r="E9" s="33">
        <f t="shared" si="1"/>
        <v>0</v>
      </c>
      <c r="F9" s="68">
        <f>'FBiH '!F9+RS!F9</f>
        <v>0</v>
      </c>
      <c r="G9" s="33">
        <f t="shared" si="0"/>
        <v>0</v>
      </c>
      <c r="H9" s="80" t="s">
        <v>26</v>
      </c>
      <c r="I9" s="81" t="s">
        <v>26</v>
      </c>
    </row>
    <row r="10" spans="2:9" x14ac:dyDescent="0.25">
      <c r="B10" s="69" t="s">
        <v>11</v>
      </c>
      <c r="C10" s="129" t="s">
        <v>43</v>
      </c>
      <c r="D10" s="72">
        <f>'FBiH '!D10+RS!D10</f>
        <v>10467.77</v>
      </c>
      <c r="E10" s="33">
        <f t="shared" si="1"/>
        <v>4.2605261413009061E-5</v>
      </c>
      <c r="F10" s="68">
        <f>'FBiH '!F10+RS!F10</f>
        <v>0</v>
      </c>
      <c r="G10" s="33">
        <f t="shared" si="0"/>
        <v>0</v>
      </c>
      <c r="H10" s="20">
        <f t="shared" ref="H10:H11" si="4">(F10-D10)/D10</f>
        <v>-1</v>
      </c>
      <c r="I10" s="21">
        <f t="shared" ref="I10:I11" si="5">(G10-E10)/E10</f>
        <v>-1</v>
      </c>
    </row>
    <row r="11" spans="2:9" x14ac:dyDescent="0.25">
      <c r="B11" s="69" t="s">
        <v>12</v>
      </c>
      <c r="C11" s="129" t="s">
        <v>44</v>
      </c>
      <c r="D11" s="72">
        <f>'FBiH '!D11+RS!D11</f>
        <v>2320</v>
      </c>
      <c r="E11" s="33">
        <f t="shared" si="1"/>
        <v>9.4427185998718938E-6</v>
      </c>
      <c r="F11" s="68">
        <f>'FBiH '!F11+RS!F11</f>
        <v>200</v>
      </c>
      <c r="G11" s="33">
        <f t="shared" si="0"/>
        <v>7.4970282684066885E-7</v>
      </c>
      <c r="H11" s="20">
        <f t="shared" si="4"/>
        <v>-0.91379310344827591</v>
      </c>
      <c r="I11" s="21">
        <f t="shared" si="5"/>
        <v>-0.92060519235945037</v>
      </c>
    </row>
    <row r="12" spans="2:9" x14ac:dyDescent="0.25">
      <c r="B12" s="69" t="s">
        <v>13</v>
      </c>
      <c r="C12" s="129" t="s">
        <v>29</v>
      </c>
      <c r="D12" s="72">
        <f>'FBiH '!D12+RS!D12</f>
        <v>176892.8597</v>
      </c>
      <c r="E12" s="33">
        <f t="shared" si="1"/>
        <v>7.1997823123867222E-4</v>
      </c>
      <c r="F12" s="68">
        <f>'FBiH '!F12+RS!F12</f>
        <v>1127512.3802</v>
      </c>
      <c r="G12" s="33">
        <f t="shared" si="0"/>
        <v>4.2264960936689543E-3</v>
      </c>
      <c r="H12" s="20">
        <f t="shared" si="2"/>
        <v>5.3739846939678371</v>
      </c>
      <c r="I12" s="21">
        <f t="shared" si="3"/>
        <v>4.8703109487040503</v>
      </c>
    </row>
    <row r="13" spans="2:9" x14ac:dyDescent="0.25">
      <c r="B13" s="69" t="s">
        <v>14</v>
      </c>
      <c r="C13" s="129" t="s">
        <v>45</v>
      </c>
      <c r="D13" s="72">
        <f>'FBiH '!D13+RS!D13</f>
        <v>8153498.8808999993</v>
      </c>
      <c r="E13" s="33">
        <f t="shared" si="1"/>
        <v>3.3185860145133229E-2</v>
      </c>
      <c r="F13" s="68">
        <f>'FBiH '!F13+RS!F13</f>
        <v>17324336.248899996</v>
      </c>
      <c r="G13" s="33">
        <f t="shared" si="0"/>
        <v>6.494051929469298E-2</v>
      </c>
      <c r="H13" s="20">
        <f t="shared" si="2"/>
        <v>1.124773241765344</v>
      </c>
      <c r="I13" s="21">
        <f t="shared" si="3"/>
        <v>0.95687316859305915</v>
      </c>
    </row>
    <row r="14" spans="2:9" x14ac:dyDescent="0.25">
      <c r="B14" s="69" t="s">
        <v>15</v>
      </c>
      <c r="C14" s="129" t="s">
        <v>46</v>
      </c>
      <c r="D14" s="72">
        <f>'FBiH '!D14+RS!D14</f>
        <v>15417365.1972</v>
      </c>
      <c r="E14" s="33">
        <f t="shared" si="1"/>
        <v>6.2750793581300882E-2</v>
      </c>
      <c r="F14" s="68">
        <f>'FBiH '!F14+RS!F14</f>
        <v>9041359.9697999991</v>
      </c>
      <c r="G14" s="33">
        <f t="shared" si="0"/>
        <v>3.3891665639215619E-2</v>
      </c>
      <c r="H14" s="20">
        <f t="shared" si="2"/>
        <v>-0.41355997901366237</v>
      </c>
      <c r="I14" s="21">
        <f t="shared" si="3"/>
        <v>-0.45990060515641029</v>
      </c>
    </row>
    <row r="15" spans="2:9" x14ac:dyDescent="0.25">
      <c r="B15" s="69" t="s">
        <v>16</v>
      </c>
      <c r="C15" s="129" t="s">
        <v>47</v>
      </c>
      <c r="D15" s="72">
        <f>'FBiH '!D15+RS!D15</f>
        <v>105348776.4549</v>
      </c>
      <c r="E15" s="33">
        <f t="shared" si="1"/>
        <v>0.42878398745880625</v>
      </c>
      <c r="F15" s="68">
        <f>'FBiH '!F15+RS!F15</f>
        <v>110661162.44050002</v>
      </c>
      <c r="G15" s="33">
        <f t="shared" si="0"/>
        <v>0.41481493151558657</v>
      </c>
      <c r="H15" s="20">
        <f t="shared" si="2"/>
        <v>5.0426651019286083E-2</v>
      </c>
      <c r="I15" s="21">
        <f t="shared" si="3"/>
        <v>-3.2578305981077943E-2</v>
      </c>
    </row>
    <row r="16" spans="2:9" x14ac:dyDescent="0.25">
      <c r="B16" s="69" t="s">
        <v>17</v>
      </c>
      <c r="C16" s="129" t="s">
        <v>48</v>
      </c>
      <c r="D16" s="72">
        <f>'FBiH '!D16+RS!D16</f>
        <v>0</v>
      </c>
      <c r="E16" s="33">
        <f t="shared" si="1"/>
        <v>0</v>
      </c>
      <c r="F16" s="68">
        <f>'FBiH '!F16+RS!F16</f>
        <v>0</v>
      </c>
      <c r="G16" s="33">
        <f t="shared" si="0"/>
        <v>0</v>
      </c>
      <c r="H16" s="80" t="s">
        <v>26</v>
      </c>
      <c r="I16" s="81" t="s">
        <v>26</v>
      </c>
    </row>
    <row r="17" spans="2:9" x14ac:dyDescent="0.25">
      <c r="B17" s="69" t="s">
        <v>18</v>
      </c>
      <c r="C17" s="129" t="s">
        <v>49</v>
      </c>
      <c r="D17" s="72">
        <f>'FBiH '!D17+RS!D17</f>
        <v>0</v>
      </c>
      <c r="E17" s="33">
        <f t="shared" si="1"/>
        <v>0</v>
      </c>
      <c r="F17" s="68">
        <f>'FBiH '!F17+RS!F17</f>
        <v>0</v>
      </c>
      <c r="G17" s="33">
        <f t="shared" si="0"/>
        <v>0</v>
      </c>
      <c r="H17" s="80" t="s">
        <v>26</v>
      </c>
      <c r="I17" s="81" t="s">
        <v>26</v>
      </c>
    </row>
    <row r="18" spans="2:9" x14ac:dyDescent="0.25">
      <c r="B18" s="69" t="s">
        <v>19</v>
      </c>
      <c r="C18" s="129" t="s">
        <v>50</v>
      </c>
      <c r="D18" s="72">
        <f>'FBiH '!D18+RS!D18</f>
        <v>1504047.5406999998</v>
      </c>
      <c r="E18" s="33">
        <f t="shared" si="1"/>
        <v>6.1216800377842532E-3</v>
      </c>
      <c r="F18" s="68">
        <f>'FBiH '!F18+RS!F18</f>
        <v>1373561.49</v>
      </c>
      <c r="G18" s="33">
        <f t="shared" si="0"/>
        <v>5.1488146594624055E-3</v>
      </c>
      <c r="H18" s="20">
        <f t="shared" si="2"/>
        <v>-8.6756599887308203E-2</v>
      </c>
      <c r="I18" s="21">
        <f t="shared" si="3"/>
        <v>-0.1589213046609958</v>
      </c>
    </row>
    <row r="19" spans="2:9" x14ac:dyDescent="0.25">
      <c r="B19" s="69" t="s">
        <v>20</v>
      </c>
      <c r="C19" s="129" t="s">
        <v>4</v>
      </c>
      <c r="D19" s="72">
        <f>'FBiH '!D19+RS!D19</f>
        <v>443025.95019999996</v>
      </c>
      <c r="E19" s="33">
        <f t="shared" si="1"/>
        <v>1.8031764569739048E-3</v>
      </c>
      <c r="F19" s="68">
        <f>'FBiH '!F19+RS!F19</f>
        <v>1846838.05</v>
      </c>
      <c r="G19" s="33">
        <f t="shared" si="0"/>
        <v>6.9228985340095426E-3</v>
      </c>
      <c r="H19" s="20">
        <f t="shared" si="2"/>
        <v>3.1686904551895032</v>
      </c>
      <c r="I19" s="21">
        <f t="shared" si="3"/>
        <v>2.8392795709120824</v>
      </c>
    </row>
    <row r="20" spans="2:9" x14ac:dyDescent="0.25">
      <c r="B20" s="69" t="s">
        <v>21</v>
      </c>
      <c r="C20" s="129" t="s">
        <v>51</v>
      </c>
      <c r="D20" s="72">
        <f>'FBiH '!D20+RS!D20</f>
        <v>30654.764600000002</v>
      </c>
      <c r="E20" s="33">
        <f t="shared" si="1"/>
        <v>1.2476910166513556E-4</v>
      </c>
      <c r="F20" s="68">
        <f>'FBiH '!F20+RS!F20</f>
        <v>173053.07</v>
      </c>
      <c r="G20" s="33">
        <f t="shared" si="0"/>
        <v>6.4869187886228076E-4</v>
      </c>
      <c r="H20" s="20">
        <f t="shared" si="2"/>
        <v>4.6452258648236366</v>
      </c>
      <c r="I20" s="21">
        <f t="shared" si="3"/>
        <v>4.1991388108514833</v>
      </c>
    </row>
    <row r="21" spans="2:9" x14ac:dyDescent="0.25">
      <c r="B21" s="69" t="s">
        <v>22</v>
      </c>
      <c r="C21" s="129" t="s">
        <v>30</v>
      </c>
      <c r="D21" s="72">
        <f>'FBiH '!D21+RS!D21</f>
        <v>267396.94</v>
      </c>
      <c r="E21" s="33">
        <f t="shared" si="1"/>
        <v>1.0883422667615642E-3</v>
      </c>
      <c r="F21" s="68">
        <f>'FBiH '!F21+RS!F21</f>
        <v>125073.06</v>
      </c>
      <c r="G21" s="33">
        <f t="shared" si="0"/>
        <v>4.688381332180629E-4</v>
      </c>
      <c r="H21" s="20">
        <f t="shared" si="2"/>
        <v>-0.53225695103317194</v>
      </c>
      <c r="I21" s="21">
        <f t="shared" si="3"/>
        <v>-0.56921811498406427</v>
      </c>
    </row>
    <row r="22" spans="2:9" x14ac:dyDescent="0.25">
      <c r="B22" s="69" t="s">
        <v>23</v>
      </c>
      <c r="C22" s="129" t="s">
        <v>52</v>
      </c>
      <c r="D22" s="72">
        <f>'FBiH '!D22+RS!D22</f>
        <v>0</v>
      </c>
      <c r="E22" s="33">
        <f t="shared" si="1"/>
        <v>0</v>
      </c>
      <c r="F22" s="68">
        <f>'FBiH '!F22+RS!F22</f>
        <v>0</v>
      </c>
      <c r="G22" s="33">
        <f t="shared" si="0"/>
        <v>0</v>
      </c>
      <c r="H22" s="80" t="s">
        <v>26</v>
      </c>
      <c r="I22" s="81" t="s">
        <v>26</v>
      </c>
    </row>
    <row r="23" spans="2:9" x14ac:dyDescent="0.25">
      <c r="B23" s="69" t="s">
        <v>24</v>
      </c>
      <c r="C23" s="129" t="s">
        <v>53</v>
      </c>
      <c r="D23" s="72">
        <f>'FBiH '!D23+RS!D23</f>
        <v>7809.5199999999995</v>
      </c>
      <c r="E23" s="33">
        <f t="shared" si="1"/>
        <v>3.1785818862099806E-5</v>
      </c>
      <c r="F23" s="68">
        <f>'FBiH '!F23+RS!F23</f>
        <v>84696.42</v>
      </c>
      <c r="G23" s="33">
        <f t="shared" si="0"/>
        <v>3.1748572748642277E-4</v>
      </c>
      <c r="H23" s="20">
        <f t="shared" si="2"/>
        <v>9.8452785830627239</v>
      </c>
      <c r="I23" s="21">
        <f t="shared" si="3"/>
        <v>8.9882821601610718</v>
      </c>
    </row>
    <row r="24" spans="2:9" s="3" customFormat="1" x14ac:dyDescent="0.25">
      <c r="B24" s="70"/>
      <c r="C24" s="130" t="s">
        <v>31</v>
      </c>
      <c r="D24" s="73">
        <f>SUM(D6:D23)+1</f>
        <v>198479516.92769998</v>
      </c>
      <c r="E24" s="34">
        <f>SUM(E6:E23)</f>
        <v>0.80783888652761315</v>
      </c>
      <c r="F24" s="87">
        <f>SUM(F6:F23)</f>
        <v>210788886.51740003</v>
      </c>
      <c r="G24" s="34">
        <f>SUM(G6:G23)</f>
        <v>0.79014512044345875</v>
      </c>
      <c r="H24" s="27">
        <f t="shared" ref="H24:I29" si="6">(F24-D24)/D24</f>
        <v>6.2018337107218824E-2</v>
      </c>
      <c r="I24" s="28">
        <f t="shared" si="6"/>
        <v>-2.1902592681826299E-2</v>
      </c>
    </row>
    <row r="25" spans="2:9" ht="15.75" customHeight="1" x14ac:dyDescent="0.25">
      <c r="B25" s="71">
        <v>19</v>
      </c>
      <c r="C25" s="128" t="s">
        <v>5</v>
      </c>
      <c r="D25" s="72">
        <f>'FBiH '!D25+RS!D25</f>
        <v>44124872.269999981</v>
      </c>
      <c r="E25" s="33">
        <f t="shared" ref="E25:E27" si="7">D25/$D$29</f>
        <v>0.17959428969866398</v>
      </c>
      <c r="F25" s="68">
        <f>'FBiH '!F25+RS!F25</f>
        <v>53132988.770000041</v>
      </c>
      <c r="G25" s="33">
        <f>F25/$F$29</f>
        <v>0.1991697593968127</v>
      </c>
      <c r="H25" s="20">
        <f t="shared" ref="H25" si="8">(F25-D25)/D25</f>
        <v>0.20415053996937188</v>
      </c>
      <c r="I25" s="21">
        <f t="shared" si="6"/>
        <v>0.10899828569713339</v>
      </c>
    </row>
    <row r="26" spans="2:9" x14ac:dyDescent="0.25">
      <c r="B26" s="18"/>
      <c r="C26" s="128" t="s">
        <v>54</v>
      </c>
      <c r="D26" s="72">
        <f>'FBiH '!D26+RS!D26</f>
        <v>3087566.51</v>
      </c>
      <c r="E26" s="33">
        <f t="shared" si="7"/>
        <v>1.2566819703585582E-2</v>
      </c>
      <c r="F26" s="68">
        <f>'FBiH '!F26+RS!F26</f>
        <v>2850494.83</v>
      </c>
      <c r="G26" s="33">
        <f>F26/$F$29</f>
        <v>1.0685120159728558E-2</v>
      </c>
      <c r="H26" s="20">
        <f t="shared" ref="H26" si="9">(F26-D26)/D26</f>
        <v>-7.6782695767742257E-2</v>
      </c>
      <c r="I26" s="21">
        <f t="shared" ref="I26" si="10">(G26-E26)/E26</f>
        <v>-0.14973554075261661</v>
      </c>
    </row>
    <row r="27" spans="2:9" x14ac:dyDescent="0.25">
      <c r="B27" s="18"/>
      <c r="C27" s="102" t="s">
        <v>6</v>
      </c>
      <c r="D27" s="74">
        <f>'FBiH '!D27+RS!D27</f>
        <v>0</v>
      </c>
      <c r="E27" s="33">
        <f t="shared" si="7"/>
        <v>0</v>
      </c>
      <c r="F27" s="68">
        <f>'FBiH '!F27+RS!F27</f>
        <v>0</v>
      </c>
      <c r="G27" s="33">
        <f>F27/$F$29</f>
        <v>0</v>
      </c>
      <c r="H27" s="80" t="s">
        <v>26</v>
      </c>
      <c r="I27" s="81" t="s">
        <v>26</v>
      </c>
    </row>
    <row r="28" spans="2:9" s="3" customFormat="1" x14ac:dyDescent="0.25">
      <c r="B28" s="22"/>
      <c r="C28" s="100" t="s">
        <v>32</v>
      </c>
      <c r="D28" s="73">
        <f>SUM(D25:D27)</f>
        <v>47212438.779999979</v>
      </c>
      <c r="E28" s="34">
        <f>SUM(E25:E27)</f>
        <v>0.19216110940224956</v>
      </c>
      <c r="F28" s="87">
        <f>SUM(F25:F27)</f>
        <v>55983483.600000039</v>
      </c>
      <c r="G28" s="34">
        <f>SUM(G25:G26)</f>
        <v>0.20985487955654125</v>
      </c>
      <c r="H28" s="27">
        <f t="shared" si="6"/>
        <v>0.18577826197183503</v>
      </c>
      <c r="I28" s="28">
        <f t="shared" si="6"/>
        <v>9.2077789357748963E-2</v>
      </c>
    </row>
    <row r="29" spans="2:9" s="3" customFormat="1" ht="16.5" thickBot="1" x14ac:dyDescent="0.3">
      <c r="B29" s="32"/>
      <c r="C29" s="101" t="s">
        <v>33</v>
      </c>
      <c r="D29" s="98">
        <f>D24+D28</f>
        <v>245691955.70769995</v>
      </c>
      <c r="E29" s="99">
        <f>E24+E28</f>
        <v>0.99999999592986266</v>
      </c>
      <c r="F29" s="96">
        <f>SUM(F24:F27)</f>
        <v>266772370.11740008</v>
      </c>
      <c r="G29" s="39">
        <f>G24+G28</f>
        <v>1</v>
      </c>
      <c r="H29" s="30">
        <f>(F29-D29)/D29</f>
        <v>8.5800181568742612E-2</v>
      </c>
      <c r="I29" s="31">
        <f t="shared" si="6"/>
        <v>4.0701373548405668E-9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3" t="s">
        <v>34</v>
      </c>
      <c r="C31" s="37"/>
      <c r="D31" s="7"/>
      <c r="E31" s="7"/>
      <c r="F31" s="7"/>
      <c r="G31" s="4"/>
    </row>
    <row r="32" spans="2:9" x14ac:dyDescent="0.25">
      <c r="B32" s="88"/>
      <c r="F32" s="7"/>
    </row>
    <row r="33" spans="2:6" x14ac:dyDescent="0.25">
      <c r="B33" s="43" t="s">
        <v>39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D4:D5"/>
    <mergeCell ref="F4:F5"/>
    <mergeCell ref="C4:C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 Statistika tržišta osiguranja&amp;RGodišnje izvješće</oddHeader>
    <oddFooter>&amp;CU izvješće su uključeni podatci zaključno s 31.12.2017. godine.</oddFooter>
  </headerFooter>
  <ignoredErrors>
    <ignoredError sqref="E24 G24 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9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3" width="15.42578125" style="1" bestFit="1" customWidth="1"/>
    <col min="14" max="14" width="30.140625" style="1" customWidth="1"/>
    <col min="15" max="15" width="14.5703125" style="1" customWidth="1"/>
    <col min="16" max="16" width="14.28515625" style="1" bestFit="1" customWidth="1"/>
    <col min="17" max="16384" width="10.28515625" style="1"/>
  </cols>
  <sheetData>
    <row r="2" spans="2:16" x14ac:dyDescent="0.25">
      <c r="B2" s="109" t="s">
        <v>36</v>
      </c>
      <c r="C2" s="110"/>
      <c r="D2" s="110"/>
      <c r="E2" s="110"/>
      <c r="F2" s="110"/>
      <c r="G2" s="110"/>
      <c r="H2" s="110"/>
      <c r="I2" s="111"/>
    </row>
    <row r="3" spans="2:16" ht="16.5" thickBot="1" x14ac:dyDescent="0.3">
      <c r="C3" s="3"/>
    </row>
    <row r="4" spans="2:16" ht="15.75" customHeight="1" x14ac:dyDescent="0.25">
      <c r="B4" s="126"/>
      <c r="C4" s="124" t="s">
        <v>1</v>
      </c>
      <c r="D4" s="120" t="s">
        <v>25</v>
      </c>
      <c r="E4" s="112" t="s">
        <v>2</v>
      </c>
      <c r="F4" s="122" t="s">
        <v>27</v>
      </c>
      <c r="G4" s="112" t="s">
        <v>2</v>
      </c>
      <c r="H4" s="114" t="s">
        <v>28</v>
      </c>
      <c r="I4" s="116" t="s">
        <v>38</v>
      </c>
      <c r="K4" s="53"/>
      <c r="L4" s="53"/>
      <c r="M4" s="54"/>
      <c r="N4" s="55"/>
      <c r="O4" s="55"/>
    </row>
    <row r="5" spans="2:16" x14ac:dyDescent="0.25">
      <c r="B5" s="127"/>
      <c r="C5" s="125"/>
      <c r="D5" s="121"/>
      <c r="E5" s="113" t="s">
        <v>0</v>
      </c>
      <c r="F5" s="123"/>
      <c r="G5" s="113" t="s">
        <v>0</v>
      </c>
      <c r="H5" s="115"/>
      <c r="I5" s="117"/>
      <c r="K5" s="53"/>
      <c r="L5" s="53"/>
      <c r="M5" s="54"/>
      <c r="N5" s="55"/>
      <c r="O5" s="55"/>
    </row>
    <row r="6" spans="2:16" x14ac:dyDescent="0.25">
      <c r="B6" s="71" t="s">
        <v>7</v>
      </c>
      <c r="C6" s="128" t="s">
        <v>40</v>
      </c>
      <c r="D6" s="61">
        <v>17395330.739799995</v>
      </c>
      <c r="E6" s="19">
        <f>D6/$D$29</f>
        <v>9.4354619885296767E-2</v>
      </c>
      <c r="F6" s="61">
        <v>16373834.18510001</v>
      </c>
      <c r="G6" s="40">
        <f>F6/$F$29</f>
        <v>8.0596232427719364E-2</v>
      </c>
      <c r="H6" s="20">
        <f>(F6-D6)/D6</f>
        <v>-5.8722456616638614E-2</v>
      </c>
      <c r="I6" s="21">
        <f>(G6-E6)/E6</f>
        <v>-0.14581572660992051</v>
      </c>
      <c r="K6" s="90"/>
      <c r="L6" s="90"/>
      <c r="M6" s="64"/>
      <c r="N6" s="55"/>
      <c r="O6" s="55"/>
      <c r="P6" s="4"/>
    </row>
    <row r="7" spans="2:16" x14ac:dyDescent="0.25">
      <c r="B7" s="71" t="s">
        <v>8</v>
      </c>
      <c r="C7" s="128" t="s">
        <v>3</v>
      </c>
      <c r="D7" s="61">
        <v>2582029.433100001</v>
      </c>
      <c r="E7" s="19">
        <f t="shared" ref="E7:E23" si="0">D7/$D$29</f>
        <v>1.4005275860342741E-2</v>
      </c>
      <c r="F7" s="61">
        <v>2823166.1830000021</v>
      </c>
      <c r="G7" s="40">
        <f t="shared" ref="G7:G23" si="1">F7/$F$29</f>
        <v>1.3896351660517055E-2</v>
      </c>
      <c r="H7" s="20">
        <f t="shared" ref="H7:H23" si="2">(F7-D7)/D7</f>
        <v>9.3390395480693958E-2</v>
      </c>
      <c r="I7" s="21">
        <f t="shared" ref="I7:I23" si="3">(G7-E7)/E7</f>
        <v>-7.7773691080312447E-3</v>
      </c>
      <c r="K7" s="90"/>
      <c r="L7" s="90"/>
      <c r="M7" s="64"/>
      <c r="N7" s="55"/>
      <c r="O7" s="55"/>
      <c r="P7" s="4"/>
    </row>
    <row r="8" spans="2:16" x14ac:dyDescent="0.25">
      <c r="B8" s="71" t="s">
        <v>9</v>
      </c>
      <c r="C8" s="129" t="s">
        <v>41</v>
      </c>
      <c r="D8" s="61">
        <v>34992669.056599997</v>
      </c>
      <c r="E8" s="19">
        <f t="shared" si="0"/>
        <v>0.18980495611119613</v>
      </c>
      <c r="F8" s="61">
        <v>35718925.0999</v>
      </c>
      <c r="G8" s="40">
        <f t="shared" si="1"/>
        <v>0.17581775635907698</v>
      </c>
      <c r="H8" s="20">
        <f t="shared" si="2"/>
        <v>2.0754519814573078E-2</v>
      </c>
      <c r="I8" s="21">
        <f t="shared" si="3"/>
        <v>-7.3692489588758847E-2</v>
      </c>
      <c r="K8" s="90"/>
      <c r="L8" s="90"/>
      <c r="M8" s="64"/>
      <c r="N8" s="55"/>
      <c r="O8" s="55"/>
      <c r="P8" s="4"/>
    </row>
    <row r="9" spans="2:16" x14ac:dyDescent="0.25">
      <c r="B9" s="71" t="s">
        <v>10</v>
      </c>
      <c r="C9" s="129" t="s">
        <v>42</v>
      </c>
      <c r="D9" s="61">
        <v>0</v>
      </c>
      <c r="E9" s="19">
        <f t="shared" si="0"/>
        <v>0</v>
      </c>
      <c r="F9" s="61">
        <v>0</v>
      </c>
      <c r="G9" s="40">
        <f t="shared" si="1"/>
        <v>0</v>
      </c>
      <c r="H9" s="80" t="s">
        <v>26</v>
      </c>
      <c r="I9" s="81" t="s">
        <v>26</v>
      </c>
      <c r="K9" s="90"/>
      <c r="L9" s="90"/>
      <c r="M9" s="64"/>
      <c r="N9" s="55"/>
      <c r="O9" s="55"/>
      <c r="P9" s="4"/>
    </row>
    <row r="10" spans="2:16" x14ac:dyDescent="0.25">
      <c r="B10" s="71" t="s">
        <v>11</v>
      </c>
      <c r="C10" s="129" t="s">
        <v>43</v>
      </c>
      <c r="D10" s="61">
        <v>0</v>
      </c>
      <c r="E10" s="19">
        <f t="shared" si="0"/>
        <v>0</v>
      </c>
      <c r="F10" s="61">
        <v>0</v>
      </c>
      <c r="G10" s="40">
        <f t="shared" si="1"/>
        <v>0</v>
      </c>
      <c r="H10" s="80" t="s">
        <v>26</v>
      </c>
      <c r="I10" s="81" t="s">
        <v>26</v>
      </c>
      <c r="K10" s="90"/>
      <c r="L10" s="90"/>
      <c r="M10" s="64"/>
      <c r="N10" s="55"/>
      <c r="O10" s="55"/>
      <c r="P10" s="4"/>
    </row>
    <row r="11" spans="2:16" x14ac:dyDescent="0.25">
      <c r="B11" s="71" t="s">
        <v>12</v>
      </c>
      <c r="C11" s="129" t="s">
        <v>44</v>
      </c>
      <c r="D11" s="61">
        <v>2320</v>
      </c>
      <c r="E11" s="19">
        <f t="shared" si="0"/>
        <v>1.2583992877643059E-5</v>
      </c>
      <c r="F11" s="61">
        <v>200</v>
      </c>
      <c r="G11" s="40">
        <f t="shared" si="1"/>
        <v>9.8445155260044034E-7</v>
      </c>
      <c r="H11" s="20">
        <f t="shared" ref="H11" si="4">(F11-D11)/D11</f>
        <v>-0.91379310344827591</v>
      </c>
      <c r="I11" s="21">
        <f t="shared" ref="I11" si="5">(G11-E11)/E11</f>
        <v>-0.92176953990895572</v>
      </c>
      <c r="K11" s="90"/>
      <c r="L11" s="90"/>
      <c r="M11" s="64"/>
      <c r="N11" s="55"/>
      <c r="O11" s="55"/>
      <c r="P11" s="4"/>
    </row>
    <row r="12" spans="2:16" x14ac:dyDescent="0.25">
      <c r="B12" s="71" t="s">
        <v>13</v>
      </c>
      <c r="C12" s="129" t="s">
        <v>29</v>
      </c>
      <c r="D12" s="61">
        <v>158379.3897</v>
      </c>
      <c r="E12" s="19">
        <f t="shared" si="0"/>
        <v>8.590711689440753E-4</v>
      </c>
      <c r="F12" s="61">
        <v>1110245.6302</v>
      </c>
      <c r="G12" s="40">
        <f t="shared" si="1"/>
        <v>5.4649151720912222E-3</v>
      </c>
      <c r="H12" s="20">
        <f t="shared" si="2"/>
        <v>6.0100385681685706</v>
      </c>
      <c r="I12" s="21">
        <f t="shared" si="3"/>
        <v>5.36142309234799</v>
      </c>
      <c r="K12" s="90"/>
      <c r="L12" s="90"/>
      <c r="M12" s="64"/>
      <c r="N12" s="55"/>
      <c r="O12" s="55"/>
      <c r="P12" s="4"/>
    </row>
    <row r="13" spans="2:16" x14ac:dyDescent="0.25">
      <c r="B13" s="71" t="s">
        <v>14</v>
      </c>
      <c r="C13" s="129" t="s">
        <v>45</v>
      </c>
      <c r="D13" s="61">
        <v>5657333.0708999997</v>
      </c>
      <c r="E13" s="19">
        <f t="shared" si="0"/>
        <v>3.0686137530456955E-2</v>
      </c>
      <c r="F13" s="61">
        <v>15710377.768899998</v>
      </c>
      <c r="G13" s="40">
        <f t="shared" si="1"/>
        <v>7.7330528932665232E-2</v>
      </c>
      <c r="H13" s="20">
        <f t="shared" si="2"/>
        <v>1.7769936067067562</v>
      </c>
      <c r="I13" s="21">
        <f t="shared" si="3"/>
        <v>1.5200476552616715</v>
      </c>
      <c r="K13" s="90"/>
      <c r="L13" s="90"/>
      <c r="M13" s="64"/>
      <c r="N13" s="55"/>
      <c r="O13" s="55"/>
      <c r="P13" s="4"/>
    </row>
    <row r="14" spans="2:16" x14ac:dyDescent="0.25">
      <c r="B14" s="71" t="s">
        <v>15</v>
      </c>
      <c r="C14" s="129" t="s">
        <v>46</v>
      </c>
      <c r="D14" s="61">
        <v>11097674.477200001</v>
      </c>
      <c r="E14" s="19">
        <f t="shared" si="0"/>
        <v>6.0195283008399131E-2</v>
      </c>
      <c r="F14" s="61">
        <v>5061221.2497999994</v>
      </c>
      <c r="G14" s="40">
        <f t="shared" si="1"/>
        <v>2.4912635587099757E-2</v>
      </c>
      <c r="H14" s="20">
        <f t="shared" si="2"/>
        <v>-0.54393857377974109</v>
      </c>
      <c r="I14" s="21">
        <f t="shared" si="3"/>
        <v>-0.58613641564533114</v>
      </c>
      <c r="K14" s="90"/>
      <c r="L14" s="90"/>
      <c r="M14" s="64"/>
      <c r="N14" s="55"/>
      <c r="O14" s="55"/>
      <c r="P14" s="4"/>
    </row>
    <row r="15" spans="2:16" x14ac:dyDescent="0.25">
      <c r="B15" s="71" t="s">
        <v>16</v>
      </c>
      <c r="C15" s="129" t="s">
        <v>47</v>
      </c>
      <c r="D15" s="61">
        <v>70803908.014899984</v>
      </c>
      <c r="E15" s="19">
        <f t="shared" si="0"/>
        <v>0.38404994576241197</v>
      </c>
      <c r="F15" s="61">
        <v>74829979.55050002</v>
      </c>
      <c r="G15" s="40">
        <f t="shared" si="1"/>
        <v>0.36833244774774476</v>
      </c>
      <c r="H15" s="20">
        <f t="shared" si="2"/>
        <v>5.6862278488255043E-2</v>
      </c>
      <c r="I15" s="21">
        <f t="shared" si="3"/>
        <v>-4.0925661331535912E-2</v>
      </c>
      <c r="K15" s="90"/>
      <c r="L15" s="90"/>
      <c r="M15" s="64"/>
      <c r="N15" s="55"/>
      <c r="O15" s="55"/>
      <c r="P15" s="4"/>
    </row>
    <row r="16" spans="2:16" x14ac:dyDescent="0.25">
      <c r="B16" s="71" t="s">
        <v>17</v>
      </c>
      <c r="C16" s="129" t="s">
        <v>48</v>
      </c>
      <c r="D16" s="61">
        <v>0</v>
      </c>
      <c r="E16" s="19">
        <f t="shared" si="0"/>
        <v>0</v>
      </c>
      <c r="F16" s="61">
        <v>0</v>
      </c>
      <c r="G16" s="40">
        <f>F16/$F$29</f>
        <v>0</v>
      </c>
      <c r="H16" s="80" t="s">
        <v>26</v>
      </c>
      <c r="I16" s="81" t="s">
        <v>26</v>
      </c>
      <c r="K16" s="90"/>
      <c r="L16" s="90"/>
      <c r="M16" s="64"/>
      <c r="N16" s="55"/>
      <c r="O16" s="55"/>
      <c r="P16" s="4"/>
    </row>
    <row r="17" spans="2:16" x14ac:dyDescent="0.25">
      <c r="B17" s="71" t="s">
        <v>18</v>
      </c>
      <c r="C17" s="129" t="s">
        <v>49</v>
      </c>
      <c r="D17" s="61">
        <v>0</v>
      </c>
      <c r="E17" s="19">
        <f t="shared" si="0"/>
        <v>0</v>
      </c>
      <c r="F17" s="61">
        <v>0</v>
      </c>
      <c r="G17" s="40">
        <f t="shared" si="1"/>
        <v>0</v>
      </c>
      <c r="H17" s="80" t="s">
        <v>26</v>
      </c>
      <c r="I17" s="81" t="s">
        <v>26</v>
      </c>
      <c r="K17" s="90"/>
      <c r="L17" s="90"/>
      <c r="M17" s="64"/>
      <c r="N17" s="55"/>
      <c r="O17" s="55"/>
      <c r="P17" s="4"/>
    </row>
    <row r="18" spans="2:16" x14ac:dyDescent="0.25">
      <c r="B18" s="71" t="s">
        <v>19</v>
      </c>
      <c r="C18" s="129" t="s">
        <v>50</v>
      </c>
      <c r="D18" s="61">
        <v>1365535.7406999997</v>
      </c>
      <c r="E18" s="19">
        <f t="shared" si="0"/>
        <v>7.4068500151447574E-3</v>
      </c>
      <c r="F18" s="61">
        <v>1121640.6499999999</v>
      </c>
      <c r="G18" s="40">
        <f t="shared" si="1"/>
        <v>5.521004396761336E-3</v>
      </c>
      <c r="H18" s="20">
        <f t="shared" si="2"/>
        <v>-0.17860762148559695</v>
      </c>
      <c r="I18" s="21">
        <f t="shared" si="3"/>
        <v>-0.2546083172370765</v>
      </c>
      <c r="K18" s="90"/>
      <c r="L18" s="90"/>
      <c r="M18" s="64"/>
      <c r="N18" s="55"/>
      <c r="O18" s="55"/>
      <c r="P18" s="4"/>
    </row>
    <row r="19" spans="2:16" x14ac:dyDescent="0.25">
      <c r="B19" s="71" t="s">
        <v>20</v>
      </c>
      <c r="C19" s="129" t="s">
        <v>4</v>
      </c>
      <c r="D19" s="61">
        <v>441966.92019999993</v>
      </c>
      <c r="E19" s="19">
        <f t="shared" si="0"/>
        <v>2.397288179289068E-3</v>
      </c>
      <c r="F19" s="61">
        <v>1845387.07</v>
      </c>
      <c r="G19" s="40">
        <f t="shared" si="1"/>
        <v>9.0834708310513889E-3</v>
      </c>
      <c r="H19" s="20">
        <f t="shared" si="2"/>
        <v>3.1753963603541213</v>
      </c>
      <c r="I19" s="21">
        <f t="shared" si="3"/>
        <v>2.7890608686625042</v>
      </c>
      <c r="K19" s="90"/>
      <c r="L19" s="90"/>
      <c r="M19" s="64"/>
      <c r="N19" s="55"/>
      <c r="O19" s="55"/>
      <c r="P19" s="4"/>
    </row>
    <row r="20" spans="2:16" x14ac:dyDescent="0.25">
      <c r="B20" s="71" t="s">
        <v>21</v>
      </c>
      <c r="C20" s="129" t="s">
        <v>51</v>
      </c>
      <c r="D20" s="61">
        <v>30654.764600000002</v>
      </c>
      <c r="E20" s="19">
        <f t="shared" si="0"/>
        <v>1.6627557732423474E-4</v>
      </c>
      <c r="F20" s="61">
        <v>173053.07</v>
      </c>
      <c r="G20" s="40">
        <f t="shared" si="1"/>
        <v>8.518118172188635E-4</v>
      </c>
      <c r="H20" s="20">
        <f t="shared" si="2"/>
        <v>4.6452258648236366</v>
      </c>
      <c r="I20" s="21">
        <f t="shared" si="3"/>
        <v>4.1228919539869882</v>
      </c>
      <c r="K20" s="90"/>
      <c r="L20" s="90"/>
      <c r="M20" s="64"/>
      <c r="N20" s="55"/>
      <c r="O20" s="56"/>
      <c r="P20" s="48"/>
    </row>
    <row r="21" spans="2:16" x14ac:dyDescent="0.25">
      <c r="B21" s="71" t="s">
        <v>22</v>
      </c>
      <c r="C21" s="129" t="s">
        <v>30</v>
      </c>
      <c r="D21" s="61">
        <v>239906.33000000002</v>
      </c>
      <c r="E21" s="19">
        <f t="shared" si="0"/>
        <v>1.3012842879402955E-3</v>
      </c>
      <c r="F21" s="61">
        <v>89513.87</v>
      </c>
      <c r="G21" s="40">
        <f t="shared" si="1"/>
        <v>4.4061034150386991E-4</v>
      </c>
      <c r="H21" s="20">
        <f t="shared" si="2"/>
        <v>-0.62687991600721837</v>
      </c>
      <c r="I21" s="21">
        <f t="shared" si="3"/>
        <v>-0.66140347225641316</v>
      </c>
      <c r="K21" s="90"/>
      <c r="L21" s="90"/>
      <c r="M21" s="64"/>
      <c r="N21" s="55"/>
      <c r="O21" s="56"/>
      <c r="P21" s="4"/>
    </row>
    <row r="22" spans="2:16" x14ac:dyDescent="0.25">
      <c r="B22" s="71" t="s">
        <v>23</v>
      </c>
      <c r="C22" s="129" t="s">
        <v>52</v>
      </c>
      <c r="D22" s="61">
        <v>0</v>
      </c>
      <c r="E22" s="19">
        <f t="shared" si="0"/>
        <v>0</v>
      </c>
      <c r="F22" s="61">
        <v>0</v>
      </c>
      <c r="G22" s="40">
        <f t="shared" si="1"/>
        <v>0</v>
      </c>
      <c r="H22" s="80" t="s">
        <v>26</v>
      </c>
      <c r="I22" s="81" t="s">
        <v>26</v>
      </c>
      <c r="K22" s="90"/>
      <c r="L22" s="90"/>
      <c r="M22" s="64"/>
      <c r="N22" s="55"/>
      <c r="O22" s="56"/>
      <c r="P22" s="4"/>
    </row>
    <row r="23" spans="2:16" x14ac:dyDescent="0.25">
      <c r="B23" s="71" t="s">
        <v>24</v>
      </c>
      <c r="C23" s="129" t="s">
        <v>53</v>
      </c>
      <c r="D23" s="61">
        <v>6147.07</v>
      </c>
      <c r="E23" s="19">
        <f t="shared" si="0"/>
        <v>3.3342536680333326E-5</v>
      </c>
      <c r="F23" s="61">
        <v>81167.12</v>
      </c>
      <c r="G23" s="40">
        <f t="shared" si="1"/>
        <v>3.9952548652053129E-4</v>
      </c>
      <c r="H23" s="20">
        <f t="shared" si="2"/>
        <v>12.204196470838951</v>
      </c>
      <c r="I23" s="21">
        <f t="shared" si="3"/>
        <v>10.982456234536778</v>
      </c>
      <c r="K23" s="90"/>
      <c r="L23" s="90"/>
      <c r="M23" s="64"/>
      <c r="N23" s="55"/>
      <c r="O23" s="56"/>
      <c r="P23" s="4"/>
    </row>
    <row r="24" spans="2:16" s="3" customFormat="1" x14ac:dyDescent="0.25">
      <c r="B24" s="70"/>
      <c r="C24" s="130" t="s">
        <v>31</v>
      </c>
      <c r="D24" s="84">
        <f>SUM(D6:D23)</f>
        <v>144773855.0077</v>
      </c>
      <c r="E24" s="23">
        <f>SUM(E6:E23)</f>
        <v>0.78527291391630394</v>
      </c>
      <c r="F24" s="84">
        <f>SUM(F6:F23)</f>
        <v>154938711.4474</v>
      </c>
      <c r="G24" s="23">
        <f>SUM(G6:G23)</f>
        <v>0.76264827521152301</v>
      </c>
      <c r="H24" s="24">
        <f>(F24-D24)/D24</f>
        <v>7.0211962230054423E-2</v>
      </c>
      <c r="I24" s="25">
        <f>(G24-E24)/E24</f>
        <v>-2.8811179277720908E-2</v>
      </c>
      <c r="K24" s="91"/>
      <c r="L24" s="91"/>
      <c r="M24" s="64"/>
      <c r="N24" s="58"/>
      <c r="O24" s="58"/>
      <c r="P24" s="41"/>
    </row>
    <row r="25" spans="2:16" s="3" customFormat="1" ht="15.75" customHeight="1" x14ac:dyDescent="0.25">
      <c r="B25" s="71">
        <v>19</v>
      </c>
      <c r="C25" s="128" t="s">
        <v>5</v>
      </c>
      <c r="D25" s="61">
        <v>37517667.359999977</v>
      </c>
      <c r="E25" s="82">
        <f>D25/$D$29</f>
        <v>0.20350088743276776</v>
      </c>
      <c r="F25" s="61">
        <v>46106760.360000037</v>
      </c>
      <c r="G25" s="83">
        <f>F25/$F$29</f>
        <v>0.22694935910889238</v>
      </c>
      <c r="H25" s="20">
        <f>(F25-D25)/D25</f>
        <v>0.22893462212305474</v>
      </c>
      <c r="I25" s="21">
        <f>(G25-E25)/E25</f>
        <v>0.11522540256180204</v>
      </c>
      <c r="K25" s="92"/>
      <c r="L25" s="92"/>
      <c r="M25" s="57"/>
      <c r="N25" s="59"/>
      <c r="O25" s="58"/>
    </row>
    <row r="26" spans="2:16" s="3" customFormat="1" x14ac:dyDescent="0.25">
      <c r="B26" s="18"/>
      <c r="C26" s="128" t="s">
        <v>54</v>
      </c>
      <c r="D26" s="61">
        <v>2069675.4299999997</v>
      </c>
      <c r="E26" s="82">
        <f t="shared" ref="E26:E27" si="6">D26/$D$29</f>
        <v>1.1226198650927945E-2</v>
      </c>
      <c r="F26" s="61">
        <v>2113332.17</v>
      </c>
      <c r="G26" s="83">
        <f t="shared" ref="G26:G27" si="7">F26/$F$29</f>
        <v>1.040236567958479E-2</v>
      </c>
      <c r="H26" s="20">
        <f t="shared" ref="H26" si="8">(F26-D26)/D26</f>
        <v>2.1093519963176172E-2</v>
      </c>
      <c r="I26" s="21">
        <f t="shared" ref="I26" si="9">(G26-E26)/E26</f>
        <v>-7.3384855992643439E-2</v>
      </c>
      <c r="K26" s="92"/>
      <c r="L26" s="92"/>
      <c r="M26" s="57"/>
      <c r="N26" s="59"/>
      <c r="O26" s="57"/>
    </row>
    <row r="27" spans="2:16" s="3" customFormat="1" x14ac:dyDescent="0.25">
      <c r="B27" s="18"/>
      <c r="C27" s="105" t="s">
        <v>6</v>
      </c>
      <c r="D27" s="61">
        <v>0</v>
      </c>
      <c r="E27" s="82">
        <f t="shared" si="6"/>
        <v>0</v>
      </c>
      <c r="F27" s="61">
        <v>0</v>
      </c>
      <c r="G27" s="83">
        <f t="shared" si="7"/>
        <v>0</v>
      </c>
      <c r="H27" s="80" t="s">
        <v>26</v>
      </c>
      <c r="I27" s="81" t="s">
        <v>26</v>
      </c>
      <c r="K27" s="92"/>
      <c r="L27" s="92"/>
      <c r="M27" s="57"/>
      <c r="N27" s="59"/>
      <c r="O27" s="58"/>
    </row>
    <row r="28" spans="2:16" s="17" customFormat="1" x14ac:dyDescent="0.25">
      <c r="B28" s="22"/>
      <c r="C28" s="103" t="s">
        <v>32</v>
      </c>
      <c r="D28" s="85">
        <f>SUM(D25:D27)</f>
        <v>39587342.789999977</v>
      </c>
      <c r="E28" s="23">
        <f>E25+E26+E27</f>
        <v>0.2147270860836957</v>
      </c>
      <c r="F28" s="85">
        <f>SUM(F25:F27)</f>
        <v>48220092.530000038</v>
      </c>
      <c r="G28" s="26">
        <f>SUM(G25:G27)</f>
        <v>0.23735172478847719</v>
      </c>
      <c r="H28" s="27">
        <f t="shared" ref="H28" si="10">(F28-D28)/D28</f>
        <v>0.21806843126083095</v>
      </c>
      <c r="I28" s="28">
        <f t="shared" ref="I28" si="11">(G28-E28)/E28</f>
        <v>0.10536462407897119</v>
      </c>
      <c r="K28" s="92"/>
      <c r="L28" s="92"/>
      <c r="M28" s="57"/>
      <c r="N28" s="59"/>
      <c r="O28" s="60"/>
    </row>
    <row r="29" spans="2:16" s="3" customFormat="1" ht="16.5" thickBot="1" x14ac:dyDescent="0.3">
      <c r="B29" s="29"/>
      <c r="C29" s="104" t="s">
        <v>33</v>
      </c>
      <c r="D29" s="93">
        <f>SUM(D24:D27)</f>
        <v>184361197.79769999</v>
      </c>
      <c r="E29" s="94">
        <f>E24+E28</f>
        <v>0.99999999999999967</v>
      </c>
      <c r="F29" s="93">
        <f>SUM(F24:F27)</f>
        <v>203158803.97740003</v>
      </c>
      <c r="G29" s="45">
        <f>G24+G28</f>
        <v>1.0000000000000002</v>
      </c>
      <c r="H29" s="30">
        <f t="shared" ref="H29" si="12">(F29-D29)/D29</f>
        <v>0.10196075098365713</v>
      </c>
      <c r="I29" s="31">
        <f t="shared" ref="I29" si="13">(G29-E29)/E29</f>
        <v>5.5511151231257847E-16</v>
      </c>
      <c r="K29" s="92"/>
      <c r="L29" s="92"/>
      <c r="M29" s="57"/>
      <c r="N29" s="58"/>
      <c r="O29" s="57"/>
    </row>
    <row r="30" spans="2:16" x14ac:dyDescent="0.25">
      <c r="B30" s="10"/>
      <c r="C30" s="11"/>
      <c r="D30" s="6"/>
      <c r="E30" s="12"/>
      <c r="F30" s="6"/>
      <c r="G30" s="12"/>
      <c r="H30" s="13"/>
      <c r="K30" s="89"/>
      <c r="L30" s="89"/>
    </row>
    <row r="31" spans="2:16" x14ac:dyDescent="0.25">
      <c r="B31" s="43" t="s">
        <v>34</v>
      </c>
      <c r="C31" s="37"/>
      <c r="D31" s="6"/>
      <c r="E31" s="12"/>
      <c r="F31" s="75"/>
      <c r="G31" s="12"/>
      <c r="H31" s="13"/>
    </row>
    <row r="32" spans="2:16" x14ac:dyDescent="0.25">
      <c r="B32" s="88"/>
      <c r="D32" s="76"/>
      <c r="E32" s="55"/>
      <c r="F32" s="76"/>
    </row>
    <row r="33" spans="2:12" x14ac:dyDescent="0.25">
      <c r="B33" s="43" t="s">
        <v>39</v>
      </c>
      <c r="D33" s="76"/>
      <c r="E33" s="77"/>
      <c r="F33" s="76"/>
      <c r="G33" s="51"/>
      <c r="K33" s="35"/>
    </row>
    <row r="34" spans="2:12" x14ac:dyDescent="0.25">
      <c r="B34" s="38"/>
      <c r="C34" s="42"/>
      <c r="D34" s="76"/>
      <c r="E34" s="77"/>
      <c r="F34" s="76"/>
      <c r="H34" s="63"/>
      <c r="K34" s="35"/>
      <c r="L34" s="35"/>
    </row>
    <row r="35" spans="2:12" x14ac:dyDescent="0.25">
      <c r="B35" s="38"/>
      <c r="C35" s="42"/>
      <c r="D35" s="76"/>
      <c r="E35" s="56"/>
      <c r="F35" s="76"/>
      <c r="G35" s="67"/>
      <c r="K35" s="35"/>
    </row>
    <row r="36" spans="2:12" x14ac:dyDescent="0.25">
      <c r="C36" s="42"/>
      <c r="D36" s="78"/>
      <c r="E36" s="54"/>
      <c r="F36" s="78"/>
    </row>
    <row r="37" spans="2:12" x14ac:dyDescent="0.25">
      <c r="C37" s="42"/>
      <c r="D37" s="42"/>
      <c r="E37" s="4"/>
      <c r="F37" s="79"/>
    </row>
    <row r="38" spans="2:12" x14ac:dyDescent="0.25">
      <c r="C38" s="42"/>
      <c r="D38" s="42"/>
      <c r="E38" s="4"/>
    </row>
    <row r="39" spans="2:12" x14ac:dyDescent="0.25">
      <c r="C39" s="42"/>
      <c r="D39" s="65"/>
      <c r="E39" s="65"/>
      <c r="F39" s="66"/>
    </row>
  </sheetData>
  <mergeCells count="9">
    <mergeCell ref="B2:I2"/>
    <mergeCell ref="H4:H5"/>
    <mergeCell ref="I4:I5"/>
    <mergeCell ref="E4:E5"/>
    <mergeCell ref="G4:G5"/>
    <mergeCell ref="B4:B5"/>
    <mergeCell ref="D4:D5"/>
    <mergeCell ref="F4:F5"/>
    <mergeCell ref="C4:C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31.12.2017. godine.</oddFooter>
  </headerFooter>
  <ignoredErrors>
    <ignoredError sqref="G24 E24 E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09" t="s">
        <v>37</v>
      </c>
      <c r="C2" s="110"/>
      <c r="D2" s="110"/>
      <c r="E2" s="110"/>
      <c r="F2" s="110"/>
      <c r="G2" s="110"/>
      <c r="H2" s="110"/>
      <c r="I2" s="111"/>
    </row>
    <row r="3" spans="2:9" ht="16.5" thickBot="1" x14ac:dyDescent="0.3">
      <c r="B3" s="2"/>
      <c r="C3" s="3"/>
    </row>
    <row r="4" spans="2:9" ht="15.75" customHeight="1" x14ac:dyDescent="0.25">
      <c r="B4" s="118"/>
      <c r="C4" s="124" t="s">
        <v>1</v>
      </c>
      <c r="D4" s="120" t="s">
        <v>25</v>
      </c>
      <c r="E4" s="112" t="s">
        <v>2</v>
      </c>
      <c r="F4" s="122" t="s">
        <v>27</v>
      </c>
      <c r="G4" s="112" t="s">
        <v>2</v>
      </c>
      <c r="H4" s="114" t="s">
        <v>28</v>
      </c>
      <c r="I4" s="116" t="s">
        <v>38</v>
      </c>
    </row>
    <row r="5" spans="2:9" x14ac:dyDescent="0.25">
      <c r="B5" s="119"/>
      <c r="C5" s="125"/>
      <c r="D5" s="121"/>
      <c r="E5" s="113" t="s">
        <v>0</v>
      </c>
      <c r="F5" s="123"/>
      <c r="G5" s="113" t="s">
        <v>0</v>
      </c>
      <c r="H5" s="115"/>
      <c r="I5" s="117"/>
    </row>
    <row r="6" spans="2:9" x14ac:dyDescent="0.25">
      <c r="B6" s="71" t="s">
        <v>7</v>
      </c>
      <c r="C6" s="128" t="s">
        <v>40</v>
      </c>
      <c r="D6" s="95">
        <v>4440273.24</v>
      </c>
      <c r="E6" s="49">
        <f t="shared" ref="E6:E23" si="0">D6/$D$29</f>
        <v>7.2398800597160265E-2</v>
      </c>
      <c r="F6" s="95">
        <v>4502211.7700000005</v>
      </c>
      <c r="G6" s="19">
        <f t="shared" ref="G6:G27" si="1">F6/$F$29</f>
        <v>7.0774396770833206E-2</v>
      </c>
      <c r="H6" s="20">
        <f>(F6-D6)/D6</f>
        <v>1.3949260924312003E-2</v>
      </c>
      <c r="I6" s="21">
        <f>(G6-E6)/E6</f>
        <v>-2.2436888635290093E-2</v>
      </c>
    </row>
    <row r="7" spans="2:9" x14ac:dyDescent="0.25">
      <c r="B7" s="71" t="s">
        <v>8</v>
      </c>
      <c r="C7" s="128" t="s">
        <v>3</v>
      </c>
      <c r="D7" s="95">
        <v>429061.45999999996</v>
      </c>
      <c r="E7" s="49">
        <f t="shared" si="0"/>
        <v>6.9958611570639399E-3</v>
      </c>
      <c r="F7" s="95">
        <v>601879.36</v>
      </c>
      <c r="G7" s="19">
        <f t="shared" si="1"/>
        <v>9.4614937743843948E-3</v>
      </c>
      <c r="H7" s="20">
        <f t="shared" ref="H7:H23" si="2">(F7-D7)/D7</f>
        <v>0.40278122393001703</v>
      </c>
      <c r="I7" s="21">
        <f t="shared" ref="I7:I23" si="3">(G7-E7)/E7</f>
        <v>0.35244161683094988</v>
      </c>
    </row>
    <row r="8" spans="2:9" x14ac:dyDescent="0.25">
      <c r="B8" s="71" t="s">
        <v>9</v>
      </c>
      <c r="C8" s="129" t="s">
        <v>41</v>
      </c>
      <c r="D8" s="95">
        <v>7277896.120000001</v>
      </c>
      <c r="E8" s="49">
        <f t="shared" si="0"/>
        <v>0.11866633458771704</v>
      </c>
      <c r="F8" s="95">
        <v>9011076.790000001</v>
      </c>
      <c r="G8" s="19">
        <f t="shared" si="1"/>
        <v>0.14165338208155989</v>
      </c>
      <c r="H8" s="20">
        <f t="shared" si="2"/>
        <v>0.23814308990164587</v>
      </c>
      <c r="I8" s="21">
        <f t="shared" si="3"/>
        <v>0.19371161647241275</v>
      </c>
    </row>
    <row r="9" spans="2:9" x14ac:dyDescent="0.25">
      <c r="B9" s="71" t="s">
        <v>10</v>
      </c>
      <c r="C9" s="129" t="s">
        <v>42</v>
      </c>
      <c r="D9" s="95">
        <v>0</v>
      </c>
      <c r="E9" s="49">
        <f t="shared" si="0"/>
        <v>0</v>
      </c>
      <c r="F9" s="95">
        <v>0</v>
      </c>
      <c r="G9" s="19">
        <f t="shared" si="1"/>
        <v>0</v>
      </c>
      <c r="H9" s="80" t="s">
        <v>26</v>
      </c>
      <c r="I9" s="81" t="s">
        <v>26</v>
      </c>
    </row>
    <row r="10" spans="2:9" x14ac:dyDescent="0.25">
      <c r="B10" s="71" t="s">
        <v>11</v>
      </c>
      <c r="C10" s="129" t="s">
        <v>43</v>
      </c>
      <c r="D10" s="95">
        <v>10467.77</v>
      </c>
      <c r="E10" s="49">
        <f t="shared" si="0"/>
        <v>1.7067733266949497E-4</v>
      </c>
      <c r="F10" s="95">
        <v>0</v>
      </c>
      <c r="G10" s="19">
        <f t="shared" si="1"/>
        <v>0</v>
      </c>
      <c r="H10" s="20">
        <f t="shared" ref="H10:H13" si="4">(F10-D10)/D10</f>
        <v>-1</v>
      </c>
      <c r="I10" s="21">
        <f t="shared" ref="I10:I13" si="5">(G10-E10)/E10</f>
        <v>-1</v>
      </c>
    </row>
    <row r="11" spans="2:9" x14ac:dyDescent="0.25">
      <c r="B11" s="71" t="s">
        <v>12</v>
      </c>
      <c r="C11" s="129" t="s">
        <v>44</v>
      </c>
      <c r="D11" s="95">
        <v>0</v>
      </c>
      <c r="E11" s="49">
        <f t="shared" si="0"/>
        <v>0</v>
      </c>
      <c r="F11" s="95">
        <v>0</v>
      </c>
      <c r="G11" s="19">
        <f t="shared" si="1"/>
        <v>0</v>
      </c>
      <c r="H11" s="80" t="s">
        <v>26</v>
      </c>
      <c r="I11" s="81" t="s">
        <v>26</v>
      </c>
    </row>
    <row r="12" spans="2:9" x14ac:dyDescent="0.25">
      <c r="B12" s="71" t="s">
        <v>13</v>
      </c>
      <c r="C12" s="129" t="s">
        <v>29</v>
      </c>
      <c r="D12" s="95">
        <v>18513.469999999998</v>
      </c>
      <c r="E12" s="49">
        <f t="shared" si="0"/>
        <v>3.0186273466619102E-4</v>
      </c>
      <c r="F12" s="95">
        <v>17266.75</v>
      </c>
      <c r="G12" s="19">
        <f t="shared" si="1"/>
        <v>2.7143188234408266E-4</v>
      </c>
      <c r="H12" s="20">
        <f t="shared" si="4"/>
        <v>-6.7341238568458403E-2</v>
      </c>
      <c r="I12" s="21">
        <f t="shared" si="5"/>
        <v>-0.10081023202734754</v>
      </c>
    </row>
    <row r="13" spans="2:9" x14ac:dyDescent="0.25">
      <c r="B13" s="71" t="s">
        <v>14</v>
      </c>
      <c r="C13" s="129" t="s">
        <v>45</v>
      </c>
      <c r="D13" s="95">
        <v>2496165.81</v>
      </c>
      <c r="E13" s="49">
        <f t="shared" si="0"/>
        <v>4.0700065281486827E-2</v>
      </c>
      <c r="F13" s="95">
        <v>1613958.4799999997</v>
      </c>
      <c r="G13" s="19">
        <f t="shared" si="1"/>
        <v>2.537129385967796E-2</v>
      </c>
      <c r="H13" s="20">
        <f t="shared" si="4"/>
        <v>-0.35342497139643153</v>
      </c>
      <c r="I13" s="21">
        <f t="shared" si="5"/>
        <v>-0.37662768636347715</v>
      </c>
    </row>
    <row r="14" spans="2:9" x14ac:dyDescent="0.25">
      <c r="B14" s="71" t="s">
        <v>15</v>
      </c>
      <c r="C14" s="129" t="s">
        <v>46</v>
      </c>
      <c r="D14" s="95">
        <v>4319690.72</v>
      </c>
      <c r="E14" s="49">
        <f t="shared" si="0"/>
        <v>7.0432698659482401E-2</v>
      </c>
      <c r="F14" s="95">
        <v>3980138.7199999997</v>
      </c>
      <c r="G14" s="19">
        <f t="shared" si="1"/>
        <v>6.2567451591073464E-2</v>
      </c>
      <c r="H14" s="20">
        <f t="shared" si="2"/>
        <v>-7.860562758067087E-2</v>
      </c>
      <c r="I14" s="21">
        <f t="shared" si="3"/>
        <v>-0.11167039199271167</v>
      </c>
    </row>
    <row r="15" spans="2:9" x14ac:dyDescent="0.25">
      <c r="B15" s="71" t="s">
        <v>16</v>
      </c>
      <c r="C15" s="129" t="s">
        <v>47</v>
      </c>
      <c r="D15" s="95">
        <v>34544868.440000013</v>
      </c>
      <c r="E15" s="49">
        <f t="shared" si="0"/>
        <v>0.56325521125873224</v>
      </c>
      <c r="F15" s="95">
        <v>35831182.890000001</v>
      </c>
      <c r="G15" s="19">
        <f t="shared" si="1"/>
        <v>0.56326323242346055</v>
      </c>
      <c r="H15" s="20">
        <f t="shared" si="2"/>
        <v>3.7236050044137541E-2</v>
      </c>
      <c r="I15" s="21">
        <f t="shared" si="3"/>
        <v>1.4240728834778119E-5</v>
      </c>
    </row>
    <row r="16" spans="2:9" x14ac:dyDescent="0.25">
      <c r="B16" s="71" t="s">
        <v>17</v>
      </c>
      <c r="C16" s="129" t="s">
        <v>48</v>
      </c>
      <c r="D16" s="95">
        <v>0</v>
      </c>
      <c r="E16" s="49">
        <f t="shared" si="0"/>
        <v>0</v>
      </c>
      <c r="F16" s="95">
        <v>0</v>
      </c>
      <c r="G16" s="19">
        <f t="shared" si="1"/>
        <v>0</v>
      </c>
      <c r="H16" s="80" t="s">
        <v>26</v>
      </c>
      <c r="I16" s="81" t="s">
        <v>26</v>
      </c>
    </row>
    <row r="17" spans="2:9" x14ac:dyDescent="0.25">
      <c r="B17" s="71" t="s">
        <v>18</v>
      </c>
      <c r="C17" s="129" t="s">
        <v>49</v>
      </c>
      <c r="D17" s="95">
        <v>0</v>
      </c>
      <c r="E17" s="49">
        <f t="shared" si="0"/>
        <v>0</v>
      </c>
      <c r="F17" s="95">
        <v>0</v>
      </c>
      <c r="G17" s="19">
        <f t="shared" si="1"/>
        <v>0</v>
      </c>
      <c r="H17" s="80" t="s">
        <v>26</v>
      </c>
      <c r="I17" s="81" t="s">
        <v>26</v>
      </c>
    </row>
    <row r="18" spans="2:9" x14ac:dyDescent="0.25">
      <c r="B18" s="71" t="s">
        <v>19</v>
      </c>
      <c r="C18" s="129" t="s">
        <v>50</v>
      </c>
      <c r="D18" s="95">
        <v>138511.79999999999</v>
      </c>
      <c r="E18" s="49">
        <f t="shared" si="0"/>
        <v>2.2584394352618132E-3</v>
      </c>
      <c r="F18" s="95">
        <v>251920.84</v>
      </c>
      <c r="G18" s="19">
        <f t="shared" si="1"/>
        <v>3.9601747753863622E-3</v>
      </c>
      <c r="H18" s="20">
        <f t="shared" si="2"/>
        <v>0.81876807607727298</v>
      </c>
      <c r="I18" s="21">
        <f t="shared" si="3"/>
        <v>0.75350054269986322</v>
      </c>
    </row>
    <row r="19" spans="2:9" x14ac:dyDescent="0.25">
      <c r="B19" s="71" t="s">
        <v>20</v>
      </c>
      <c r="C19" s="129" t="s">
        <v>4</v>
      </c>
      <c r="D19" s="95">
        <v>1059.03</v>
      </c>
      <c r="E19" s="49">
        <f t="shared" si="0"/>
        <v>1.7267518833235278E-5</v>
      </c>
      <c r="F19" s="95">
        <v>1450.98</v>
      </c>
      <c r="G19" s="19">
        <f t="shared" si="1"/>
        <v>2.2809285629525943E-5</v>
      </c>
      <c r="H19" s="20">
        <f t="shared" si="2"/>
        <v>0.37010282994816018</v>
      </c>
      <c r="I19" s="21">
        <f t="shared" si="3"/>
        <v>0.32093590572052949</v>
      </c>
    </row>
    <row r="20" spans="2:9" x14ac:dyDescent="0.25">
      <c r="B20" s="71" t="s">
        <v>21</v>
      </c>
      <c r="C20" s="129" t="s">
        <v>51</v>
      </c>
      <c r="D20" s="95">
        <v>0</v>
      </c>
      <c r="E20" s="49">
        <f t="shared" si="0"/>
        <v>0</v>
      </c>
      <c r="F20" s="95">
        <v>0</v>
      </c>
      <c r="G20" s="19">
        <f t="shared" si="1"/>
        <v>0</v>
      </c>
      <c r="H20" s="80" t="s">
        <v>26</v>
      </c>
      <c r="I20" s="81" t="s">
        <v>26</v>
      </c>
    </row>
    <row r="21" spans="2:9" x14ac:dyDescent="0.25">
      <c r="B21" s="71" t="s">
        <v>22</v>
      </c>
      <c r="C21" s="129" t="s">
        <v>30</v>
      </c>
      <c r="D21" s="95">
        <v>27490.61</v>
      </c>
      <c r="E21" s="49">
        <f t="shared" si="0"/>
        <v>4.4823529636754965E-4</v>
      </c>
      <c r="F21" s="95">
        <v>35559.19</v>
      </c>
      <c r="G21" s="19">
        <f t="shared" si="1"/>
        <v>5.58987526681679E-4</v>
      </c>
      <c r="H21" s="20">
        <f t="shared" si="2"/>
        <v>0.29350312706775156</v>
      </c>
      <c r="I21" s="21">
        <f t="shared" si="3"/>
        <v>0.24708502701963331</v>
      </c>
    </row>
    <row r="22" spans="2:9" x14ac:dyDescent="0.25">
      <c r="B22" s="71" t="s">
        <v>23</v>
      </c>
      <c r="C22" s="129" t="s">
        <v>52</v>
      </c>
      <c r="D22" s="95">
        <v>0</v>
      </c>
      <c r="E22" s="49">
        <f t="shared" si="0"/>
        <v>0</v>
      </c>
      <c r="F22" s="95">
        <v>0</v>
      </c>
      <c r="G22" s="19">
        <f t="shared" si="1"/>
        <v>0</v>
      </c>
      <c r="H22" s="80" t="s">
        <v>26</v>
      </c>
      <c r="I22" s="81" t="s">
        <v>26</v>
      </c>
    </row>
    <row r="23" spans="2:9" x14ac:dyDescent="0.25">
      <c r="B23" s="71" t="s">
        <v>24</v>
      </c>
      <c r="C23" s="129" t="s">
        <v>53</v>
      </c>
      <c r="D23" s="95">
        <v>1662.45</v>
      </c>
      <c r="E23" s="49">
        <f t="shared" si="0"/>
        <v>2.7106301695241863E-5</v>
      </c>
      <c r="F23" s="95">
        <v>3529.2999999999997</v>
      </c>
      <c r="G23" s="19">
        <f t="shared" si="1"/>
        <v>5.5480304189090059E-5</v>
      </c>
      <c r="H23" s="20">
        <f t="shared" si="2"/>
        <v>1.1229510661974793</v>
      </c>
      <c r="I23" s="21">
        <f t="shared" si="3"/>
        <v>1.0467677521212295</v>
      </c>
    </row>
    <row r="24" spans="2:9" s="3" customFormat="1" x14ac:dyDescent="0.25">
      <c r="B24" s="70"/>
      <c r="C24" s="130" t="s">
        <v>31</v>
      </c>
      <c r="D24" s="86">
        <f>SUM(D6:D23)</f>
        <v>53705660.920000017</v>
      </c>
      <c r="E24" s="50">
        <f>SUM(E6:E23)</f>
        <v>0.87567256016113615</v>
      </c>
      <c r="F24" s="86">
        <f>SUM(F6:F23)</f>
        <v>55850175.07</v>
      </c>
      <c r="G24" s="23">
        <f>SUM(G6:G23)</f>
        <v>0.87796013427522024</v>
      </c>
      <c r="H24" s="27">
        <f t="shared" ref="H24:H29" si="6">(F24-D24)/D24</f>
        <v>3.9930877178747562E-2</v>
      </c>
      <c r="I24" s="28">
        <f t="shared" ref="I24:I29" si="7">(G24-E24)/E24</f>
        <v>2.6123624493419595E-3</v>
      </c>
    </row>
    <row r="25" spans="2:9" ht="15.75" customHeight="1" x14ac:dyDescent="0.25">
      <c r="B25" s="71">
        <v>19</v>
      </c>
      <c r="C25" s="128" t="s">
        <v>5</v>
      </c>
      <c r="D25" s="95">
        <v>6607204.9100000001</v>
      </c>
      <c r="E25" s="49">
        <f>D25/$D$29</f>
        <v>0.10773069244352813</v>
      </c>
      <c r="F25" s="95">
        <v>7026228.4100000011</v>
      </c>
      <c r="G25" s="19">
        <f t="shared" si="1"/>
        <v>0.11045172965994013</v>
      </c>
      <c r="H25" s="20">
        <f>(F25-D25)/D25</f>
        <v>6.3419177353771658E-2</v>
      </c>
      <c r="I25" s="21">
        <f t="shared" si="7"/>
        <v>2.5257771529115052E-2</v>
      </c>
    </row>
    <row r="26" spans="2:9" x14ac:dyDescent="0.25">
      <c r="B26" s="18"/>
      <c r="C26" s="128" t="s">
        <v>54</v>
      </c>
      <c r="D26" s="95">
        <v>1017891.0800000001</v>
      </c>
      <c r="E26" s="49">
        <f>D26/$D$29</f>
        <v>1.6596747395335541E-2</v>
      </c>
      <c r="F26" s="95">
        <v>737162.66</v>
      </c>
      <c r="G26" s="19">
        <f t="shared" si="1"/>
        <v>1.1588136064839707E-2</v>
      </c>
      <c r="H26" s="20">
        <f t="shared" ref="H26" si="8">(F26-D26)/D26</f>
        <v>-0.27579416453870487</v>
      </c>
      <c r="I26" s="21">
        <f t="shared" ref="I26" si="9">(G26-E26)/E26</f>
        <v>-0.30178270544163893</v>
      </c>
    </row>
    <row r="27" spans="2:9" x14ac:dyDescent="0.25">
      <c r="B27" s="18"/>
      <c r="C27" s="108" t="s">
        <v>6</v>
      </c>
      <c r="D27" s="95">
        <v>0</v>
      </c>
      <c r="E27" s="49">
        <f>D27/$D$29</f>
        <v>0</v>
      </c>
      <c r="F27" s="95">
        <v>0</v>
      </c>
      <c r="G27" s="19">
        <f t="shared" si="1"/>
        <v>0</v>
      </c>
      <c r="H27" s="80" t="s">
        <v>26</v>
      </c>
      <c r="I27" s="81" t="s">
        <v>26</v>
      </c>
    </row>
    <row r="28" spans="2:9" s="3" customFormat="1" x14ac:dyDescent="0.25">
      <c r="B28" s="22"/>
      <c r="C28" s="106" t="s">
        <v>32</v>
      </c>
      <c r="D28" s="87">
        <f>D25+D26</f>
        <v>7625095.9900000002</v>
      </c>
      <c r="E28" s="50">
        <f>E25+E26</f>
        <v>0.12432743983886367</v>
      </c>
      <c r="F28" s="87">
        <f>F25+F26</f>
        <v>7763391.0700000012</v>
      </c>
      <c r="G28" s="23">
        <f>G25+G26</f>
        <v>0.12203986572477983</v>
      </c>
      <c r="H28" s="27">
        <f t="shared" si="6"/>
        <v>1.8136831350237338E-2</v>
      </c>
      <c r="I28" s="28">
        <f t="shared" si="7"/>
        <v>-1.8399591570844559E-2</v>
      </c>
    </row>
    <row r="29" spans="2:9" s="3" customFormat="1" ht="16.5" thickBot="1" x14ac:dyDescent="0.3">
      <c r="B29" s="32"/>
      <c r="C29" s="107" t="s">
        <v>33</v>
      </c>
      <c r="D29" s="96">
        <f>D24+D28</f>
        <v>61330756.910000019</v>
      </c>
      <c r="E29" s="97">
        <f>E24+E28</f>
        <v>0.99999999999999978</v>
      </c>
      <c r="F29" s="96">
        <f>SUM(F24:F27)</f>
        <v>63613566.140000001</v>
      </c>
      <c r="G29" s="44">
        <f>G24+G28</f>
        <v>1</v>
      </c>
      <c r="H29" s="30">
        <f t="shared" si="6"/>
        <v>3.7221279257157971E-2</v>
      </c>
      <c r="I29" s="31">
        <f t="shared" si="7"/>
        <v>2.2204460492503136E-16</v>
      </c>
    </row>
    <row r="30" spans="2:9" x14ac:dyDescent="0.25">
      <c r="B30" s="14"/>
      <c r="C30" s="15"/>
      <c r="D30" s="6"/>
      <c r="E30" s="16"/>
      <c r="F30" s="6"/>
      <c r="G30" s="16"/>
      <c r="H30" s="13"/>
    </row>
    <row r="31" spans="2:9" x14ac:dyDescent="0.25">
      <c r="B31" s="43" t="s">
        <v>34</v>
      </c>
      <c r="C31" s="37"/>
      <c r="D31" s="6"/>
      <c r="E31" s="16"/>
      <c r="F31" s="36"/>
      <c r="G31" s="16"/>
      <c r="H31" s="36"/>
    </row>
    <row r="32" spans="2:9" x14ac:dyDescent="0.25">
      <c r="B32" s="88"/>
      <c r="D32" s="52"/>
      <c r="G32" s="4"/>
      <c r="H32" s="36"/>
    </row>
    <row r="33" spans="2:8" x14ac:dyDescent="0.25">
      <c r="B33" s="43" t="s">
        <v>39</v>
      </c>
      <c r="G33" s="46"/>
      <c r="H33" s="36"/>
    </row>
    <row r="34" spans="2:8" x14ac:dyDescent="0.25">
      <c r="G34" s="47"/>
      <c r="H34" s="35"/>
    </row>
    <row r="35" spans="2:8" x14ac:dyDescent="0.25">
      <c r="G35" s="46"/>
    </row>
    <row r="36" spans="2:8" x14ac:dyDescent="0.25">
      <c r="E36" s="62"/>
      <c r="G36" s="9"/>
    </row>
  </sheetData>
  <mergeCells count="9">
    <mergeCell ref="B2:I2"/>
    <mergeCell ref="G4:G5"/>
    <mergeCell ref="H4:H5"/>
    <mergeCell ref="I4:I5"/>
    <mergeCell ref="B4:B5"/>
    <mergeCell ref="D4:D5"/>
    <mergeCell ref="F4:F5"/>
    <mergeCell ref="E4:E5"/>
    <mergeCell ref="C4:C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31.12.2017. godine.</oddFooter>
  </headerFooter>
  <ignoredErrors>
    <ignoredError sqref="G24 E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2017-03-03T15:29:24Z</cp:lastPrinted>
  <dcterms:created xsi:type="dcterms:W3CDTF">2011-07-19T08:09:31Z</dcterms:created>
  <dcterms:modified xsi:type="dcterms:W3CDTF">2020-02-14T09:01:34Z</dcterms:modified>
</cp:coreProperties>
</file>