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0" i="6" l="1"/>
  <c r="I23" i="6"/>
  <c r="F27" i="4" l="1"/>
  <c r="F28" i="4" s="1"/>
  <c r="F29" i="6"/>
  <c r="D29" i="6"/>
  <c r="F25" i="4"/>
  <c r="F26" i="4"/>
  <c r="E28" i="6" l="1"/>
  <c r="F28" i="6"/>
  <c r="D28" i="6"/>
  <c r="H20" i="6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 l="1"/>
  <c r="H25" i="4"/>
  <c r="F7" i="4" l="1"/>
  <c r="H7" i="4" s="1"/>
  <c r="F8" i="4"/>
  <c r="H8" i="4" s="1"/>
  <c r="F9" i="4"/>
  <c r="F10" i="4"/>
  <c r="H10" i="4" s="1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F6" i="4"/>
  <c r="H6" i="4" s="1"/>
  <c r="F24" i="5"/>
  <c r="E20" i="6" l="1"/>
  <c r="E27" i="6"/>
  <c r="E26" i="6"/>
  <c r="E25" i="6"/>
  <c r="F24" i="4"/>
  <c r="F29" i="4" s="1"/>
  <c r="H7" i="6"/>
  <c r="H8" i="6"/>
  <c r="H11" i="6"/>
  <c r="H12" i="6"/>
  <c r="H13" i="6"/>
  <c r="H14" i="6"/>
  <c r="H15" i="6"/>
  <c r="H16" i="6"/>
  <c r="H18" i="6"/>
  <c r="H19" i="6"/>
  <c r="H21" i="6"/>
  <c r="F24" i="6"/>
  <c r="G27" i="6" l="1"/>
  <c r="G20" i="6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F29" i="5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2" i="6"/>
  <c r="H24" i="4"/>
  <c r="I6" i="5"/>
  <c r="H28" i="4"/>
  <c r="I14" i="5"/>
  <c r="I10" i="5"/>
  <c r="I23" i="5"/>
  <c r="I18" i="5"/>
  <c r="E24" i="6" l="1"/>
  <c r="E29" i="6" s="1"/>
  <c r="I11" i="6"/>
  <c r="I13" i="6"/>
  <c r="I19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11" i="4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<sst xmlns="http://schemas.openxmlformats.org/spreadsheetml/2006/main" count="180" uniqueCount="55">
  <si>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</si>
  <si>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</si>
  <si>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</si>
  <si>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</si>
  <si>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</si>
  <si>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</si>
  <si>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</si>
  <si>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</si>
  <si>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</si>
  <si>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</si>
  <si>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</si>
  <si>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</si>
  <si>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</si>
  <si>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</si>
  <si>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</si>
  <si>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</si>
  <si>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</si>
  <si>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</si>
  <si>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</si>
  <si>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</si>
  <si>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</si>
  <si>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</si>
  <si>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</si>
  <si>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</si>
  <si>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</si>
  <si>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</si>
  <si>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</si>
  <si>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</si>
  <si>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XI 2015.*</t>
  </si>
  <si>
    <t>XI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</si>
  <si>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</si>
  <si>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</si>
  <si>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</si>
  <si>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</si>
  <si>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</si>
  <si>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30.11.2015. godine.</t>
  </si>
  <si>
    <t>**Podatci se odnose na razdoblje od 01.01. do 30.11.2016. godine.</t>
  </si>
  <si>
    <t>Promjena u udjelu</t>
  </si>
  <si>
    <t>Premije po skupinama/vrstama osiguranja u BiH (u KM) za studeni 2015. i 2016. godine</t>
  </si>
  <si>
    <t>Premije po skupinama/vrstama osiguranja u FBiH (u KM) za studeni 2015. i 2016. godine</t>
  </si>
  <si>
    <t>Premije po skupinama/vrstama osiguranja u RS (u KM) za studeni 2015. i 2016.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</si>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</sst>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11"/>
      <color rgb="FF00B0F0"/>
      <name val="Calibri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4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4" fillId="0" borderId="0"/>
    <xf numFmtId="0" fontId="44" fillId="0" borderId="0"/>
    <xf numFmtId="0" fontId="27" fillId="0" borderId="32" applyNumberFormat="0" applyFill="0" applyAlignment="0" applyProtection="0"/>
    <xf numFmtId="0" fontId="25" fillId="20" borderId="31" applyNumberFormat="0" applyAlignment="0" applyProtection="0"/>
    <xf numFmtId="0" fontId="13" fillId="23" borderId="30" applyNumberFormat="0" applyFont="0" applyAlignment="0" applyProtection="0"/>
    <xf numFmtId="0" fontId="11" fillId="20" borderId="33" applyNumberFormat="0" applyAlignment="0" applyProtection="0"/>
    <xf numFmtId="0" fontId="11" fillId="20" borderId="26" applyNumberFormat="0" applyAlignment="0" applyProtection="0"/>
    <xf numFmtId="0" fontId="21" fillId="7" borderId="33" applyNumberFormat="0" applyAlignment="0" applyProtection="0"/>
    <xf numFmtId="0" fontId="21" fillId="7" borderId="26" applyNumberFormat="0" applyAlignment="0" applyProtection="0"/>
    <xf numFmtId="0" fontId="21" fillId="7" borderId="29" applyNumberFormat="0" applyAlignment="0" applyProtection="0"/>
    <xf numFmtId="0" fontId="11" fillId="20" borderId="29" applyNumberFormat="0" applyAlignment="0" applyProtection="0"/>
    <xf numFmtId="0" fontId="13" fillId="23" borderId="34" applyNumberFormat="0" applyFont="0" applyAlignment="0" applyProtection="0"/>
    <xf numFmtId="0" fontId="25" fillId="20" borderId="27" applyNumberFormat="0" applyAlignment="0" applyProtection="0"/>
    <xf numFmtId="0" fontId="27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3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3" xfId="197" applyNumberFormat="1" applyFont="1" applyFill="1" applyBorder="1" applyAlignment="1">
      <alignment vertical="center" wrapText="1"/>
    </xf>
    <xf numFmtId="10" fontId="38" fillId="25" borderId="12" xfId="197" applyNumberFormat="1" applyFont="1" applyFill="1" applyBorder="1" applyAlignment="1">
      <alignment vertical="center" wrapText="1"/>
    </xf>
    <xf numFmtId="10" fontId="38" fillId="25" borderId="14" xfId="197" applyNumberFormat="1" applyFont="1" applyFill="1" applyBorder="1" applyAlignment="1">
      <alignment vertical="center" wrapText="1"/>
    </xf>
    <xf numFmtId="10" fontId="39" fillId="0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0" fontId="43" fillId="0" borderId="0" xfId="197" applyFont="1"/>
    <xf numFmtId="3" fontId="42" fillId="0" borderId="0" xfId="0" applyNumberFormat="1" applyFont="1" applyFill="1" applyBorder="1"/>
    <xf numFmtId="9" fontId="36" fillId="25" borderId="12" xfId="197" applyNumberFormat="1" applyFont="1" applyFill="1" applyBorder="1" applyAlignment="1">
      <alignment horizontal="right" vertical="center"/>
    </xf>
    <xf numFmtId="10" fontId="39" fillId="0" borderId="24" xfId="197" applyNumberFormat="1" applyFont="1" applyBorder="1" applyAlignment="1">
      <alignment horizontal="right" vertical="center" wrapText="1"/>
    </xf>
    <xf numFmtId="3" fontId="35" fillId="0" borderId="0" xfId="197" applyNumberFormat="1" applyFont="1" applyFill="1" applyBorder="1"/>
    <xf numFmtId="0" fontId="31" fillId="0" borderId="0" xfId="197" applyFont="1" applyBorder="1"/>
    <xf numFmtId="4" fontId="45" fillId="0" borderId="0" xfId="205" applyNumberFormat="1" applyFont="1" applyBorder="1" applyAlignment="1"/>
    <xf numFmtId="0" fontId="43" fillId="0" borderId="0" xfId="197" applyFont="1" applyBorder="1"/>
    <xf numFmtId="9" fontId="36" fillId="25" borderId="12" xfId="197" applyNumberFormat="1" applyFont="1" applyFill="1" applyBorder="1" applyAlignment="1">
      <alignment vertical="center"/>
    </xf>
    <xf numFmtId="9" fontId="36" fillId="25" borderId="12" xfId="197" applyNumberFormat="1" applyFont="1" applyFill="1" applyBorder="1" applyAlignment="1">
      <alignment horizontal="right" vertical="center" wrapText="1"/>
    </xf>
    <xf numFmtId="4" fontId="31" fillId="0" borderId="0" xfId="197" applyNumberFormat="1" applyFont="1" applyBorder="1"/>
    <xf numFmtId="3" fontId="46" fillId="0" borderId="0" xfId="0" applyNumberFormat="1" applyFont="1" applyBorder="1"/>
    <xf numFmtId="3" fontId="0" fillId="0" borderId="0" xfId="0" applyNumberFormat="1" applyBorder="1"/>
    <xf numFmtId="10" fontId="40" fillId="0" borderId="25" xfId="197" applyNumberFormat="1" applyFont="1" applyBorder="1" applyAlignment="1">
      <alignment horizontal="right" vertical="center" wrapText="1"/>
    </xf>
    <xf numFmtId="4" fontId="30" fillId="0" borderId="0" xfId="197" applyNumberFormat="1" applyFont="1" applyBorder="1"/>
    <xf numFmtId="10" fontId="46" fillId="0" borderId="10" xfId="197" applyNumberFormat="1" applyFont="1" applyBorder="1" applyAlignment="1">
      <alignment horizontal="right" vertical="center" wrapText="1"/>
    </xf>
    <xf numFmtId="10" fontId="47" fillId="24" borderId="10" xfId="197" applyNumberFormat="1" applyFont="1" applyFill="1" applyBorder="1" applyAlignment="1">
      <alignment horizontal="right" vertical="center" wrapText="1"/>
    </xf>
    <xf numFmtId="3" fontId="48" fillId="0" borderId="0" xfId="197" applyNumberFormat="1" applyFont="1"/>
    <xf numFmtId="1" fontId="30" fillId="0" borderId="0" xfId="197" applyNumberFormat="1" applyFont="1" applyBorder="1"/>
    <xf numFmtId="1" fontId="48" fillId="0" borderId="0" xfId="197" applyNumberFormat="1" applyFont="1" applyBorder="1"/>
    <xf numFmtId="0" fontId="49" fillId="0" borderId="0" xfId="211" applyFont="1" applyFill="1" applyBorder="1" applyAlignment="1" applyProtection="1">
      <alignment horizontal="left" wrapText="1"/>
    </xf>
    <xf numFmtId="3" fontId="45" fillId="0" borderId="0" xfId="211" applyNumberFormat="1" applyFont="1" applyFill="1" applyBorder="1" applyAlignment="1" applyProtection="1">
      <alignment horizontal="right"/>
    </xf>
    <xf numFmtId="3" fontId="50" fillId="0" borderId="0" xfId="197" applyNumberFormat="1" applyFont="1" applyFill="1" applyBorder="1"/>
    <xf numFmtId="0" fontId="30" fillId="0" borderId="0" xfId="197" applyFont="1" applyFill="1" applyBorder="1"/>
    <xf numFmtId="4" fontId="45" fillId="0" borderId="0" xfId="205" applyNumberFormat="1" applyFont="1" applyFill="1" applyBorder="1" applyAlignment="1"/>
    <xf numFmtId="0" fontId="49" fillId="0" borderId="0" xfId="211" applyFont="1" applyFill="1" applyBorder="1" applyAlignment="1" applyProtection="1">
      <alignment wrapText="1"/>
    </xf>
    <xf numFmtId="3" fontId="30" fillId="0" borderId="0" xfId="197" applyNumberFormat="1" applyFont="1" applyFill="1" applyBorder="1"/>
    <xf numFmtId="3" fontId="48" fillId="0" borderId="0" xfId="197" applyNumberFormat="1" applyFont="1" applyFill="1" applyBorder="1"/>
    <xf numFmtId="3" fontId="45" fillId="0" borderId="0" xfId="205" applyNumberFormat="1" applyFont="1" applyFill="1" applyBorder="1" applyAlignment="1"/>
    <xf numFmtId="3" fontId="46" fillId="0" borderId="10" xfId="197" applyNumberFormat="1" applyFont="1" applyFill="1" applyBorder="1" applyAlignment="1">
      <alignment horizontal="right" vertical="center"/>
    </xf>
    <xf numFmtId="3" fontId="51" fillId="0" borderId="10" xfId="0" applyNumberFormat="1" applyFont="1" applyBorder="1"/>
    <xf numFmtId="3" fontId="46" fillId="0" borderId="10" xfId="0" applyNumberFormat="1" applyFont="1" applyBorder="1"/>
    <xf numFmtId="3" fontId="47" fillId="24" borderId="10" xfId="197" applyNumberFormat="1" applyFont="1" applyFill="1" applyBorder="1" applyAlignment="1">
      <alignment horizontal="right" vertical="center"/>
    </xf>
    <xf numFmtId="3" fontId="47" fillId="25" borderId="12" xfId="197" applyNumberFormat="1" applyFont="1" applyFill="1" applyBorder="1" applyAlignment="1">
      <alignment horizontal="right" vertical="center"/>
    </xf>
    <xf numFmtId="3" fontId="52" fillId="0" borderId="10" xfId="205" applyNumberFormat="1" applyFont="1" applyBorder="1"/>
    <xf numFmtId="9" fontId="47" fillId="25" borderId="12" xfId="197" applyNumberFormat="1" applyFont="1" applyFill="1" applyBorder="1" applyAlignment="1">
      <alignment horizontal="right" vertical="center"/>
    </xf>
    <xf numFmtId="49" fontId="39" fillId="0" borderId="11" xfId="197" applyNumberFormat="1" applyFont="1" applyBorder="1" applyAlignment="1">
      <alignment horizontal="center" vertical="center"/>
    </xf>
    <xf numFmtId="0" fontId="36" fillId="24" borderId="11" xfId="197" applyFont="1" applyFill="1" applyBorder="1" applyAlignment="1">
      <alignment horizontal="center" vertical="center"/>
    </xf>
    <xf numFmtId="0" fontId="39" fillId="0" borderId="11" xfId="197" applyFont="1" applyBorder="1" applyAlignment="1">
      <alignment horizontal="center" vertical="center"/>
    </xf>
    <xf numFmtId="0" fontId="36" fillId="25" borderId="15" xfId="197" applyFont="1" applyFill="1" applyBorder="1" applyAlignment="1">
      <alignment horizontal="center" vertical="center"/>
    </xf>
    <xf numFmtId="0" fontId="0" fillId="0" borderId="0" xfId="0" applyBorder="1"/>
    <xf numFmtId="4" fontId="53" fillId="0" borderId="0" xfId="0" applyNumberFormat="1" applyFont="1" applyBorder="1"/>
    <xf numFmtId="0" fontId="31" fillId="0" borderId="0" xfId="197" applyFont="1" applyFill="1" applyBorder="1" applyAlignment="1">
      <alignment horizontal="right" wrapText="1"/>
    </xf>
    <xf numFmtId="3" fontId="54" fillId="0" borderId="0" xfId="211" applyNumberFormat="1" applyFont="1" applyFill="1" applyBorder="1" applyAlignment="1" applyProtection="1">
      <alignment horizontal="right" vertical="center"/>
    </xf>
    <xf numFmtId="3" fontId="55" fillId="24" borderId="10" xfId="197" applyNumberFormat="1" applyFont="1" applyFill="1" applyBorder="1" applyAlignment="1">
      <alignment horizontal="right" vertical="center"/>
    </xf>
    <xf numFmtId="3" fontId="55" fillId="24" borderId="10" xfId="197" applyNumberFormat="1" applyFont="1" applyFill="1" applyBorder="1" applyAlignment="1">
      <alignment vertical="center" wrapText="1"/>
    </xf>
    <xf numFmtId="3" fontId="55" fillId="25" borderId="12" xfId="197" applyNumberFormat="1" applyFont="1" applyFill="1" applyBorder="1" applyAlignment="1">
      <alignment horizontal="right" vertical="center"/>
    </xf>
    <xf numFmtId="3" fontId="47" fillId="24" borderId="10" xfId="197" applyNumberFormat="1" applyFont="1" applyFill="1" applyBorder="1" applyAlignment="1">
      <alignment horizontal="right" vertical="center" wrapText="1"/>
    </xf>
    <xf numFmtId="3" fontId="46" fillId="0" borderId="10" xfId="205" applyNumberFormat="1" applyFont="1" applyBorder="1"/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56" fillId="0" borderId="10" xfId="197" applyFont="1" applyBorder="1" applyAlignment="1">
      <alignment horizontal="left" vertical="center" wrapText="1"/>
    </xf>
    <xf numFmtId="0" fontId="39" fillId="0" borderId="10" xfId="197" applyFont="1" applyFill="1" applyBorder="1" applyAlignment="1">
      <alignment horizontal="left" vertical="center" wrapText="1"/>
    </xf>
    <xf numFmtId="0" fontId="31" fillId="0" borderId="19" xfId="197" applyFont="1" applyBorder="1" applyAlignment="1">
      <alignment horizontal="center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36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6" fillId="25" borderId="16" xfId="197" applyFont="1" applyFill="1" applyBorder="1" applyAlignment="1">
      <alignment horizontal="center" vertical="center" wrapText="1"/>
    </xf>
    <xf numFmtId="0" fontId="36" fillId="25" borderId="11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47" fillId="25" borderId="17" xfId="197" applyFont="1" applyFill="1" applyBorder="1" applyAlignment="1">
      <alignment horizontal="center" vertical="center" wrapText="1"/>
    </xf>
    <xf numFmtId="0" fontId="47" fillId="25" borderId="10" xfId="197" applyFont="1" applyFill="1" applyBorder="1" applyAlignment="1">
      <alignment horizontal="center" vertical="center" wrapText="1"/>
    </xf>
    <xf numFmtId="0" fontId="36" fillId="25" borderId="23" xfId="197" applyFont="1" applyFill="1" applyBorder="1" applyAlignment="1">
      <alignment horizontal="center" vertical="center" wrapText="1"/>
    </xf>
    <xf numFmtId="0" fontId="36" fillId="25" borderId="22" xfId="197" applyFont="1" applyFill="1" applyBorder="1" applyAlignment="1">
      <alignment horizontal="center" vertical="center" wrapText="1"/>
    </xf>
  </cellXfs>
  <cellStyles count="2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30"/>
    <cellStyle name="Calculation 3" xfId="234"/>
    <cellStyle name="Calculation 4" xfId="229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2"/>
    <cellStyle name="Input 3" xfId="233"/>
    <cellStyle name="Input 4" xfId="23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8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40"/>
    <cellStyle name="Normal 161" xfId="215"/>
    <cellStyle name="Normal 161 2" xfId="242"/>
    <cellStyle name="Normal 162" xfId="217"/>
    <cellStyle name="Normal 162 2" xfId="244"/>
    <cellStyle name="Normal 163" xfId="219"/>
    <cellStyle name="Normal 163 2" xfId="246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Note 2" xfId="228"/>
    <cellStyle name="Note 3" xfId="235"/>
    <cellStyle name="Obično 2" xfId="205"/>
    <cellStyle name="Obično 2 2" xfId="207"/>
    <cellStyle name="Obično 3" xfId="208"/>
    <cellStyle name="Obično 3 2" xfId="213"/>
    <cellStyle name="Obično 3 2 2" xfId="241"/>
    <cellStyle name="Obično 3 3" xfId="216"/>
    <cellStyle name="Obično 3 3 2" xfId="243"/>
    <cellStyle name="Obično 3 4" xfId="218"/>
    <cellStyle name="Obično 3 4 2" xfId="245"/>
    <cellStyle name="Obično 3 5" xfId="220"/>
    <cellStyle name="Obično 3 5 2" xfId="247"/>
    <cellStyle name="Obično 3 6" xfId="222"/>
    <cellStyle name="Obično 3 7" xfId="239"/>
    <cellStyle name="Obično 4" xfId="209"/>
    <cellStyle name="Obično 4 2" xfId="225"/>
    <cellStyle name="Obično_12a Izvjestaji drustava za osiguranje" xfId="214"/>
    <cellStyle name="Output" xfId="200" builtinId="21" customBuiltin="1"/>
    <cellStyle name="Output 2" xfId="236"/>
    <cellStyle name="Output 3" xfId="227"/>
    <cellStyle name="Percent 2" xfId="223"/>
    <cellStyle name="Percent 2 2" xfId="248"/>
    <cellStyle name="Standard_0103_s Versicherung" xfId="201"/>
    <cellStyle name="Title" xfId="202" builtinId="15" customBuiltin="1"/>
    <cellStyle name="Total" xfId="203" builtinId="25" customBuiltin="1"/>
    <cellStyle name="Total 2" xfId="237"/>
    <cellStyle name="Total 3" xfId="226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2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6" t="s">
        <v>38</v>
      </c>
      <c r="C2" s="97"/>
      <c r="D2" s="97"/>
      <c r="E2" s="97"/>
      <c r="F2" s="97"/>
      <c r="G2" s="97"/>
      <c r="H2" s="97"/>
      <c r="I2" s="98"/>
    </row>
    <row r="3" spans="2:9" ht="16.5" thickBot="1" x14ac:dyDescent="0.3">
      <c r="B3" s="2"/>
      <c r="C3" s="3"/>
    </row>
    <row r="4" spans="2:9" x14ac:dyDescent="0.25">
      <c r="B4" s="105"/>
      <c r="C4" s="109" t="s">
        <v>2</v>
      </c>
      <c r="D4" s="107" t="s">
        <v>28</v>
      </c>
      <c r="E4" s="99" t="s">
        <v>3</v>
      </c>
      <c r="F4" s="107" t="s">
        <v>29</v>
      </c>
      <c r="G4" s="99" t="s">
        <v>3</v>
      </c>
      <c r="H4" s="101" t="s">
        <v>8</v>
      </c>
      <c r="I4" s="103" t="s">
        <v>37</v>
      </c>
    </row>
    <row r="5" spans="2:9" x14ac:dyDescent="0.25">
      <c r="B5" s="106"/>
      <c r="C5" s="110"/>
      <c r="D5" s="108"/>
      <c r="E5" s="100" t="s">
        <v>0</v>
      </c>
      <c r="F5" s="108"/>
      <c r="G5" s="100" t="s">
        <v>0</v>
      </c>
      <c r="H5" s="102"/>
      <c r="I5" s="104"/>
    </row>
    <row r="6" spans="2:9" x14ac:dyDescent="0.25">
      <c r="B6" s="72" t="s">
        <v>9</v>
      </c>
      <c r="C6" s="94" t="s">
        <v>41</v>
      </c>
      <c r="D6" s="65">
        <f>'FBiH '!D6+RS!D6</f>
        <v>35645492.710000001</v>
      </c>
      <c r="E6" s="31">
        <f>D6/$D$29</f>
        <v>6.6233701583376825E-2</v>
      </c>
      <c r="F6" s="65">
        <f>'FBiH '!F6+RS!F6</f>
        <v>39522211.99400001</v>
      </c>
      <c r="G6" s="31">
        <f t="shared" ref="G6:G23" si="0">F6/$F$29</f>
        <v>6.7788826299229971E-2</v>
      </c>
      <c r="H6" s="19">
        <f>(F6-D6)/D6</f>
        <v>0.10875762934572743</v>
      </c>
      <c r="I6" s="20">
        <f>(G6-E6)/E6</f>
        <v>2.3479356863295817E-2</v>
      </c>
    </row>
    <row r="7" spans="2:9" x14ac:dyDescent="0.25">
      <c r="B7" s="72" t="s">
        <v>10</v>
      </c>
      <c r="C7" s="91" t="s">
        <v>4</v>
      </c>
      <c r="D7" s="65">
        <f>'FBiH '!D7+RS!D7</f>
        <v>6566804.290000001</v>
      </c>
      <c r="E7" s="31">
        <f t="shared" ref="E7:E27" si="1">D7/$D$29</f>
        <v>1.2201928564681601E-2</v>
      </c>
      <c r="F7" s="65">
        <f>'FBiH '!F7+RS!F7</f>
        <v>7344864.9499999983</v>
      </c>
      <c r="G7" s="31">
        <f t="shared" si="0"/>
        <v>1.2597973371592663E-2</v>
      </c>
      <c r="H7" s="19">
        <f t="shared" ref="H7:H26" si="2">(F7-D7)/D7</f>
        <v>0.11848391175367239</v>
      </c>
      <c r="I7" s="20">
        <f t="shared" ref="I7:I23" si="3">(G7-E7)/E7</f>
        <v>3.2457558230377714E-2</v>
      </c>
    </row>
    <row r="8" spans="2:9" x14ac:dyDescent="0.25">
      <c r="B8" s="72" t="s">
        <v>11</v>
      </c>
      <c r="C8" s="95" t="s">
        <v>42</v>
      </c>
      <c r="D8" s="65">
        <f>'FBiH '!D8+RS!D8</f>
        <v>51775545.57</v>
      </c>
      <c r="E8" s="31">
        <f t="shared" si="1"/>
        <v>9.6205320052648743E-2</v>
      </c>
      <c r="F8" s="65">
        <f>'FBiH '!F8+RS!F8</f>
        <v>53646766.280000009</v>
      </c>
      <c r="G8" s="31">
        <f t="shared" si="0"/>
        <v>9.2015379134710362E-2</v>
      </c>
      <c r="H8" s="19">
        <f t="shared" si="2"/>
        <v>3.6141013858948863E-2</v>
      </c>
      <c r="I8" s="20">
        <f t="shared" si="3"/>
        <v>-4.3552070879712468E-2</v>
      </c>
    </row>
    <row r="9" spans="2:9" x14ac:dyDescent="0.25">
      <c r="B9" s="72" t="s">
        <v>12</v>
      </c>
      <c r="C9" s="95" t="s">
        <v>43</v>
      </c>
      <c r="D9" s="65">
        <f>'FBiH '!D9+RS!D9</f>
        <v>0</v>
      </c>
      <c r="E9" s="31">
        <f t="shared" si="1"/>
        <v>0</v>
      </c>
      <c r="F9" s="65">
        <f>'FBiH '!F9+RS!F9</f>
        <v>6000</v>
      </c>
      <c r="G9" s="31">
        <f t="shared" si="0"/>
        <v>1.0291249838372589E-5</v>
      </c>
      <c r="H9" s="21" t="s">
        <v>1</v>
      </c>
      <c r="I9" s="49" t="s">
        <v>1</v>
      </c>
    </row>
    <row r="10" spans="2:9" x14ac:dyDescent="0.25">
      <c r="B10" s="72" t="s">
        <v>13</v>
      </c>
      <c r="C10" s="95" t="s">
        <v>44</v>
      </c>
      <c r="D10" s="65">
        <f>'FBiH '!D10+RS!D10</f>
        <v>96895.73</v>
      </c>
      <c r="E10" s="31">
        <f t="shared" si="1"/>
        <v>1.8004416204136269E-4</v>
      </c>
      <c r="F10" s="65">
        <f>'FBiH '!F10+RS!F10</f>
        <v>4898.96</v>
      </c>
      <c r="G10" s="31">
        <f t="shared" si="0"/>
        <v>8.4027368846989627E-6</v>
      </c>
      <c r="H10" s="19">
        <f t="shared" si="2"/>
        <v>-0.94944090931561165</v>
      </c>
      <c r="I10" s="20">
        <f t="shared" si="3"/>
        <v>-0.95332957875763524</v>
      </c>
    </row>
    <row r="11" spans="2:9" x14ac:dyDescent="0.25">
      <c r="B11" s="72" t="s">
        <v>14</v>
      </c>
      <c r="C11" s="95" t="s">
        <v>45</v>
      </c>
      <c r="D11" s="65">
        <f>'FBiH '!D11+RS!D11</f>
        <v>16159.73</v>
      </c>
      <c r="E11" s="31">
        <f t="shared" si="1"/>
        <v>3.0026762238797004E-5</v>
      </c>
      <c r="F11" s="65">
        <f>'FBiH '!F11+RS!F11</f>
        <v>9230.4000000000015</v>
      </c>
      <c r="G11" s="31">
        <f t="shared" si="0"/>
        <v>1.5832058751352392E-5</v>
      </c>
      <c r="H11" s="19">
        <f t="shared" si="2"/>
        <v>-0.42880233766281978</v>
      </c>
      <c r="I11" s="20">
        <f t="shared" si="3"/>
        <v>-0.47273506795560882</v>
      </c>
    </row>
    <row r="12" spans="2:9" x14ac:dyDescent="0.25">
      <c r="B12" s="72" t="s">
        <v>15</v>
      </c>
      <c r="C12" s="95" t="s">
        <v>30</v>
      </c>
      <c r="D12" s="65">
        <f>'FBiH '!D12+RS!D12</f>
        <v>3281476.23</v>
      </c>
      <c r="E12" s="31">
        <f t="shared" si="1"/>
        <v>6.09738569582994E-3</v>
      </c>
      <c r="F12" s="65">
        <f>'FBiH '!F12+RS!F12</f>
        <v>3590102.4099999997</v>
      </c>
      <c r="G12" s="31">
        <f t="shared" si="0"/>
        <v>6.1577734744422564E-3</v>
      </c>
      <c r="H12" s="19">
        <f t="shared" si="2"/>
        <v>9.4051018007831097E-2</v>
      </c>
      <c r="I12" s="20">
        <f t="shared" si="3"/>
        <v>9.9038803882155885E-3</v>
      </c>
    </row>
    <row r="13" spans="2:9" x14ac:dyDescent="0.25">
      <c r="B13" s="72" t="s">
        <v>16</v>
      </c>
      <c r="C13" s="95" t="s">
        <v>27</v>
      </c>
      <c r="D13" s="65">
        <f>'FBiH '!D13+RS!D13</f>
        <v>25103578.240000006</v>
      </c>
      <c r="E13" s="31">
        <f t="shared" si="1"/>
        <v>4.6645530287666832E-2</v>
      </c>
      <c r="F13" s="65">
        <f>'FBiH '!F13+RS!F13</f>
        <v>23977927.660099998</v>
      </c>
      <c r="G13" s="31">
        <f t="shared" si="0"/>
        <v>4.1127140692752293E-2</v>
      </c>
      <c r="H13" s="19">
        <f t="shared" si="2"/>
        <v>-4.4840244252765435E-2</v>
      </c>
      <c r="I13" s="20">
        <f t="shared" si="3"/>
        <v>-0.11830478849489277</v>
      </c>
    </row>
    <row r="14" spans="2:9" x14ac:dyDescent="0.25">
      <c r="B14" s="72" t="s">
        <v>17</v>
      </c>
      <c r="C14" s="95" t="s">
        <v>46</v>
      </c>
      <c r="D14" s="65">
        <f>'FBiH '!D14+RS!D14</f>
        <v>28637357.010000002</v>
      </c>
      <c r="E14" s="31">
        <f t="shared" si="1"/>
        <v>5.321172507751161E-2</v>
      </c>
      <c r="F14" s="65">
        <f>'FBiH '!F14+RS!F14</f>
        <v>26319146.280000001</v>
      </c>
      <c r="G14" s="31">
        <f t="shared" si="0"/>
        <v>4.5142818316692424E-2</v>
      </c>
      <c r="H14" s="19">
        <f t="shared" si="2"/>
        <v>-8.0950582457399764E-2</v>
      </c>
      <c r="I14" s="20">
        <f t="shared" si="3"/>
        <v>-0.1516377593296496</v>
      </c>
    </row>
    <row r="15" spans="2:9" x14ac:dyDescent="0.25">
      <c r="B15" s="72" t="s">
        <v>18</v>
      </c>
      <c r="C15" s="95" t="s">
        <v>47</v>
      </c>
      <c r="D15" s="65">
        <f>'FBiH '!D15+RS!D15</f>
        <v>267643168.44999996</v>
      </c>
      <c r="E15" s="31">
        <f t="shared" si="1"/>
        <v>0.49731386501423258</v>
      </c>
      <c r="F15" s="65">
        <f>'FBiH '!F15+RS!F15</f>
        <v>294492881.57999998</v>
      </c>
      <c r="G15" s="31">
        <f t="shared" si="0"/>
        <v>0.50511663666034212</v>
      </c>
      <c r="H15" s="19">
        <f t="shared" si="2"/>
        <v>0.10031906768065325</v>
      </c>
      <c r="I15" s="20">
        <f t="shared" si="3"/>
        <v>1.5689833312582658E-2</v>
      </c>
    </row>
    <row r="16" spans="2:9" x14ac:dyDescent="0.25">
      <c r="B16" s="72" t="s">
        <v>19</v>
      </c>
      <c r="C16" s="95" t="s">
        <v>48</v>
      </c>
      <c r="D16" s="65">
        <f>'FBiH '!D16+RS!D16</f>
        <v>126926.81999999999</v>
      </c>
      <c r="E16" s="31">
        <f t="shared" si="1"/>
        <v>2.358456141201978E-4</v>
      </c>
      <c r="F16" s="65">
        <f>'FBiH '!F16+RS!F16</f>
        <v>54389.109999999993</v>
      </c>
      <c r="G16" s="31">
        <f t="shared" si="0"/>
        <v>9.328865324945482E-5</v>
      </c>
      <c r="H16" s="19">
        <f t="shared" si="2"/>
        <v>-0.57149237647330953</v>
      </c>
      <c r="I16" s="20">
        <f t="shared" si="3"/>
        <v>-0.60445033672786208</v>
      </c>
    </row>
    <row r="17" spans="2:9" x14ac:dyDescent="0.25">
      <c r="B17" s="72" t="s">
        <v>20</v>
      </c>
      <c r="C17" s="95" t="s">
        <v>49</v>
      </c>
      <c r="D17" s="65">
        <f>'FBiH '!D17+RS!D17</f>
        <v>21037.11</v>
      </c>
      <c r="E17" s="31">
        <f t="shared" si="1"/>
        <v>3.9089533065306094E-5</v>
      </c>
      <c r="F17" s="65">
        <f>'FBiH '!F17+RS!F17</f>
        <v>31917.33</v>
      </c>
      <c r="G17" s="31">
        <f t="shared" si="0"/>
        <v>5.4744869533964102E-5</v>
      </c>
      <c r="H17" s="19">
        <f t="shared" si="2"/>
        <v>0.51719176255673904</v>
      </c>
      <c r="I17" s="20">
        <f t="shared" si="3"/>
        <v>0.40049944936673848</v>
      </c>
    </row>
    <row r="18" spans="2:9" x14ac:dyDescent="0.25">
      <c r="B18" s="72" t="s">
        <v>21</v>
      </c>
      <c r="C18" s="95" t="s">
        <v>50</v>
      </c>
      <c r="D18" s="65">
        <f>'FBiH '!D18+RS!D18</f>
        <v>6227607.8100000005</v>
      </c>
      <c r="E18" s="31">
        <f t="shared" si="1"/>
        <v>1.1571659862345802E-2</v>
      </c>
      <c r="F18" s="65">
        <f>'FBiH '!F18+RS!F18</f>
        <v>6574092</v>
      </c>
      <c r="G18" s="31">
        <f t="shared" si="0"/>
        <v>1.1275937205407755E-2</v>
      </c>
      <c r="H18" s="19">
        <f t="shared" si="2"/>
        <v>5.5636803178843633E-2</v>
      </c>
      <c r="I18" s="20">
        <f t="shared" si="3"/>
        <v>-2.5555768183294889E-2</v>
      </c>
    </row>
    <row r="19" spans="2:9" x14ac:dyDescent="0.25">
      <c r="B19" s="72" t="s">
        <v>22</v>
      </c>
      <c r="C19" s="95" t="s">
        <v>5</v>
      </c>
      <c r="D19" s="65">
        <f>'FBiH '!D19+RS!D19</f>
        <v>676701.66000000015</v>
      </c>
      <c r="E19" s="31">
        <f t="shared" si="1"/>
        <v>1.2573947616339662E-3</v>
      </c>
      <c r="F19" s="65">
        <f>'FBiH '!F19+RS!F19</f>
        <v>9266023.5799999982</v>
      </c>
      <c r="G19" s="31">
        <f t="shared" si="0"/>
        <v>1.5893160611671928E-2</v>
      </c>
      <c r="H19" s="19">
        <f t="shared" si="2"/>
        <v>12.692922786682681</v>
      </c>
      <c r="I19" s="20">
        <f t="shared" si="3"/>
        <v>11.639754114307744</v>
      </c>
    </row>
    <row r="20" spans="2:9" x14ac:dyDescent="0.25">
      <c r="B20" s="72" t="s">
        <v>23</v>
      </c>
      <c r="C20" s="95" t="s">
        <v>51</v>
      </c>
      <c r="D20" s="65">
        <f>'FBiH '!D20+RS!D20</f>
        <v>215709.91999999998</v>
      </c>
      <c r="E20" s="31">
        <f t="shared" si="1"/>
        <v>4.0081551364966632E-4</v>
      </c>
      <c r="F20" s="65">
        <f>'FBiH '!F20+RS!F20</f>
        <v>193301.36999999997</v>
      </c>
      <c r="G20" s="31">
        <f t="shared" si="0"/>
        <v>3.315521154616166E-4</v>
      </c>
      <c r="H20" s="19">
        <f t="shared" si="2"/>
        <v>-0.10388279778695397</v>
      </c>
      <c r="I20" s="20">
        <f t="shared" si="3"/>
        <v>-0.17280618097180125</v>
      </c>
    </row>
    <row r="21" spans="2:9" x14ac:dyDescent="0.25">
      <c r="B21" s="72" t="s">
        <v>24</v>
      </c>
      <c r="C21" s="95" t="s">
        <v>31</v>
      </c>
      <c r="D21" s="65">
        <f>'FBiH '!D21+RS!D21</f>
        <v>2006098.09</v>
      </c>
      <c r="E21" s="31">
        <f t="shared" si="1"/>
        <v>3.7275765360024454E-3</v>
      </c>
      <c r="F21" s="65">
        <f>'FBiH '!F21+RS!F21</f>
        <v>2385843.23</v>
      </c>
      <c r="G21" s="31">
        <f t="shared" si="0"/>
        <v>4.092218125853306E-3</v>
      </c>
      <c r="H21" s="19">
        <f t="shared" si="2"/>
        <v>0.1892953998076933</v>
      </c>
      <c r="I21" s="20">
        <f t="shared" si="3"/>
        <v>9.7822696953101917E-2</v>
      </c>
    </row>
    <row r="22" spans="2:9" x14ac:dyDescent="0.25">
      <c r="B22" s="72" t="s">
        <v>25</v>
      </c>
      <c r="C22" s="95" t="s">
        <v>52</v>
      </c>
      <c r="D22" s="65">
        <f>'FBiH '!D22+RS!D22</f>
        <v>12222.720000000001</v>
      </c>
      <c r="E22" s="31">
        <f t="shared" si="1"/>
        <v>2.2711314319694014E-5</v>
      </c>
      <c r="F22" s="65">
        <f>'FBiH '!F22+RS!F22</f>
        <v>2085</v>
      </c>
      <c r="G22" s="31">
        <f t="shared" si="0"/>
        <v>3.5762093188344747E-6</v>
      </c>
      <c r="H22" s="19">
        <f t="shared" si="2"/>
        <v>-0.82941603832862076</v>
      </c>
      <c r="I22" s="20">
        <f t="shared" si="3"/>
        <v>-0.84253622364191494</v>
      </c>
    </row>
    <row r="23" spans="2:9" x14ac:dyDescent="0.25">
      <c r="B23" s="72" t="s">
        <v>26</v>
      </c>
      <c r="C23" s="95" t="s">
        <v>53</v>
      </c>
      <c r="D23" s="65">
        <f>'FBiH '!D23+RS!D23</f>
        <v>34031.840000000004</v>
      </c>
      <c r="E23" s="31">
        <f t="shared" si="1"/>
        <v>6.3235336743174645E-5</v>
      </c>
      <c r="F23" s="65">
        <f>'FBiH '!F23+RS!F23</f>
        <v>256665.62</v>
      </c>
      <c r="G23" s="31">
        <f t="shared" si="0"/>
        <v>4.4023500339013336E-4</v>
      </c>
      <c r="H23" s="19">
        <f t="shared" si="2"/>
        <v>6.5419260316221504</v>
      </c>
      <c r="I23" s="20">
        <f t="shared" si="3"/>
        <v>5.9618511747334129</v>
      </c>
    </row>
    <row r="24" spans="2:9" s="3" customFormat="1" x14ac:dyDescent="0.25">
      <c r="B24" s="73"/>
      <c r="C24" s="92" t="s">
        <v>32</v>
      </c>
      <c r="D24" s="68">
        <f>SUM(D6:D23)</f>
        <v>428086813.93000001</v>
      </c>
      <c r="E24" s="32">
        <f>SUM(E6:E23)</f>
        <v>0.79543785567210856</v>
      </c>
      <c r="F24" s="68">
        <f>SUM(F6:F23)</f>
        <v>467678347.75409997</v>
      </c>
      <c r="G24" s="32">
        <f>SUM(G6:G23)</f>
        <v>0.80216578678912343</v>
      </c>
      <c r="H24" s="27">
        <f t="shared" ref="H24:I29" si="4">(F24-D24)/D24</f>
        <v>9.2484824422958967E-2</v>
      </c>
      <c r="I24" s="28">
        <f t="shared" si="4"/>
        <v>8.4581480112359865E-3</v>
      </c>
    </row>
    <row r="25" spans="2:9" ht="15.75" customHeight="1" x14ac:dyDescent="0.25">
      <c r="B25" s="74">
        <v>19</v>
      </c>
      <c r="C25" s="91" t="s">
        <v>6</v>
      </c>
      <c r="D25" s="65">
        <f>'FBiH '!D25+RS!D25</f>
        <v>101715699.37</v>
      </c>
      <c r="E25" s="31">
        <f t="shared" si="1"/>
        <v>0.18900025686913979</v>
      </c>
      <c r="F25" s="65">
        <f>'FBiH '!F25+RS!F25</f>
        <v>106835905.65000027</v>
      </c>
      <c r="G25" s="31">
        <f>F25/$F$29</f>
        <v>0.18324583279215909</v>
      </c>
      <c r="H25" s="19">
        <f t="shared" si="2"/>
        <v>5.0338407067084687E-2</v>
      </c>
      <c r="I25" s="20">
        <f t="shared" si="4"/>
        <v>-3.044664685807788E-2</v>
      </c>
    </row>
    <row r="26" spans="2:9" x14ac:dyDescent="0.25">
      <c r="B26" s="74"/>
      <c r="C26" s="91" t="s">
        <v>54</v>
      </c>
      <c r="D26" s="65">
        <f>'FBiH '!D26+RS!D26</f>
        <v>8375058.8099999996</v>
      </c>
      <c r="E26" s="31">
        <f t="shared" si="1"/>
        <v>1.556188745875161E-2</v>
      </c>
      <c r="F26" s="65">
        <f>'FBiH '!F26+RS!F26</f>
        <v>8310945.819999652</v>
      </c>
      <c r="G26" s="31">
        <f>F26/$F$29</f>
        <v>1.4255003304465793E-2</v>
      </c>
      <c r="H26" s="19">
        <f t="shared" si="2"/>
        <v>-7.6552286324002078E-3</v>
      </c>
      <c r="I26" s="20">
        <f>(G26-E26)/E26</f>
        <v>-8.3979797293217015E-2</v>
      </c>
    </row>
    <row r="27" spans="2:9" x14ac:dyDescent="0.25">
      <c r="B27" s="74"/>
      <c r="C27" s="85" t="s">
        <v>7</v>
      </c>
      <c r="D27" s="66">
        <f>'FBiH '!D27</f>
        <v>0</v>
      </c>
      <c r="E27" s="31">
        <f t="shared" si="1"/>
        <v>0</v>
      </c>
      <c r="F27" s="65">
        <f>'FBiH '!F27+RS!F27</f>
        <v>194365.38</v>
      </c>
      <c r="G27" s="31">
        <f>F27/$F$29</f>
        <v>3.333771142517045E-4</v>
      </c>
      <c r="H27" s="21" t="s">
        <v>1</v>
      </c>
      <c r="I27" s="49" t="s">
        <v>1</v>
      </c>
    </row>
    <row r="28" spans="2:9" s="3" customFormat="1" x14ac:dyDescent="0.25">
      <c r="B28" s="73"/>
      <c r="C28" s="86" t="s">
        <v>33</v>
      </c>
      <c r="D28" s="68">
        <f>SUM(D25:D27)</f>
        <v>110090758.18000001</v>
      </c>
      <c r="E28" s="32">
        <f>SUM(E25:E26)</f>
        <v>0.20456214432789141</v>
      </c>
      <c r="F28" s="68">
        <f>SUM(F25:F27)</f>
        <v>115341216.84999992</v>
      </c>
      <c r="G28" s="32">
        <f>SUM(G25:G26)</f>
        <v>0.19750083609662489</v>
      </c>
      <c r="H28" s="27">
        <f t="shared" si="4"/>
        <v>4.7692092931318861E-2</v>
      </c>
      <c r="I28" s="28">
        <f t="shared" si="4"/>
        <v>-3.4519134781594754E-2</v>
      </c>
    </row>
    <row r="29" spans="2:9" s="3" customFormat="1" ht="16.5" thickBot="1" x14ac:dyDescent="0.3">
      <c r="B29" s="75"/>
      <c r="C29" s="87" t="s">
        <v>34</v>
      </c>
      <c r="D29" s="69">
        <f>D24+D28</f>
        <v>538177572.11000001</v>
      </c>
      <c r="E29" s="71">
        <f>E24+E28</f>
        <v>1</v>
      </c>
      <c r="F29" s="69">
        <f>SUM(F24:F27)</f>
        <v>583019564.60409987</v>
      </c>
      <c r="G29" s="38">
        <f>G24+G28</f>
        <v>0.99966662288574826</v>
      </c>
      <c r="H29" s="29">
        <f>(F29-D29)/D29</f>
        <v>8.3321927218725569E-2</v>
      </c>
      <c r="I29" s="30">
        <f t="shared" si="4"/>
        <v>-3.3337711425174277E-4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3" t="s">
        <v>35</v>
      </c>
      <c r="C31" s="35"/>
      <c r="D31" s="7"/>
      <c r="E31" s="7"/>
      <c r="F31" s="7"/>
      <c r="G31" s="4"/>
    </row>
    <row r="32" spans="2:9" x14ac:dyDescent="0.25">
      <c r="F32" s="7"/>
    </row>
    <row r="33" spans="2:6" x14ac:dyDescent="0.25">
      <c r="B33" s="43" t="s">
        <v>36</v>
      </c>
      <c r="F33" s="9"/>
    </row>
    <row r="35" spans="2:6" x14ac:dyDescent="0.25">
      <c r="C35" s="76"/>
      <c r="D35" s="48"/>
      <c r="E35" s="34"/>
    </row>
    <row r="36" spans="2:6" x14ac:dyDescent="0.25">
      <c r="C36" s="76"/>
      <c r="D36" s="48"/>
      <c r="E36" s="34"/>
    </row>
    <row r="37" spans="2:6" x14ac:dyDescent="0.25">
      <c r="C37" s="76"/>
      <c r="D37" s="48"/>
      <c r="E37" s="77"/>
    </row>
    <row r="38" spans="2:6" x14ac:dyDescent="0.25">
      <c r="C38" s="76"/>
      <c r="D38" s="48"/>
      <c r="E38" s="34"/>
    </row>
    <row r="39" spans="2:6" x14ac:dyDescent="0.25">
      <c r="C39" s="4"/>
      <c r="D39" s="4"/>
      <c r="E39" s="4"/>
    </row>
    <row r="40" spans="2:6" x14ac:dyDescent="0.25">
      <c r="C40" s="50"/>
      <c r="D40" s="4"/>
      <c r="E40" s="4"/>
    </row>
    <row r="41" spans="2:6" x14ac:dyDescent="0.25">
      <c r="C41" s="34"/>
      <c r="D41" s="4"/>
      <c r="E41" s="4"/>
    </row>
    <row r="42" spans="2:6" x14ac:dyDescent="0.25">
      <c r="C42" s="34"/>
      <c r="D42" s="4"/>
      <c r="E42" s="4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0.28515625" style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96" t="s">
        <v>39</v>
      </c>
      <c r="C2" s="97"/>
      <c r="D2" s="97"/>
      <c r="E2" s="97"/>
      <c r="F2" s="97"/>
      <c r="G2" s="97"/>
      <c r="H2" s="97"/>
      <c r="I2" s="98"/>
    </row>
    <row r="3" spans="2:16" ht="16.5" thickBot="1" x14ac:dyDescent="0.3">
      <c r="C3" s="3"/>
    </row>
    <row r="4" spans="2:16" ht="15.75" customHeight="1" x14ac:dyDescent="0.25">
      <c r="B4" s="111"/>
      <c r="C4" s="109" t="s">
        <v>2</v>
      </c>
      <c r="D4" s="107" t="s">
        <v>28</v>
      </c>
      <c r="E4" s="99" t="s">
        <v>3</v>
      </c>
      <c r="F4" s="107" t="s">
        <v>29</v>
      </c>
      <c r="G4" s="99" t="s">
        <v>3</v>
      </c>
      <c r="H4" s="101" t="s">
        <v>8</v>
      </c>
      <c r="I4" s="103" t="s">
        <v>37</v>
      </c>
      <c r="K4" s="37"/>
    </row>
    <row r="5" spans="2:16" x14ac:dyDescent="0.25">
      <c r="B5" s="112"/>
      <c r="C5" s="110"/>
      <c r="D5" s="108"/>
      <c r="E5" s="100" t="s">
        <v>0</v>
      </c>
      <c r="F5" s="108"/>
      <c r="G5" s="100" t="s">
        <v>0</v>
      </c>
      <c r="H5" s="102"/>
      <c r="I5" s="104"/>
      <c r="K5" s="37"/>
    </row>
    <row r="6" spans="2:16" x14ac:dyDescent="0.25">
      <c r="B6" s="74" t="s">
        <v>9</v>
      </c>
      <c r="C6" s="94" t="s">
        <v>41</v>
      </c>
      <c r="D6" s="70">
        <v>25428783.210000001</v>
      </c>
      <c r="E6" s="18">
        <f>D6/$D$29</f>
        <v>6.668463878239779E-2</v>
      </c>
      <c r="F6" s="70">
        <v>28692033.548000008</v>
      </c>
      <c r="G6" s="39">
        <f>F6/$F$29</f>
        <v>6.9771446272240828E-2</v>
      </c>
      <c r="H6" s="19">
        <f>(F6-D6)/D6</f>
        <v>0.12832900068599101</v>
      </c>
      <c r="I6" s="20">
        <f>(G6-E6)/E6</f>
        <v>4.6289633507887243E-2</v>
      </c>
      <c r="K6" s="79"/>
      <c r="L6" s="79"/>
      <c r="M6" s="46"/>
      <c r="N6" s="4"/>
      <c r="O6" s="4"/>
      <c r="P6" s="4"/>
    </row>
    <row r="7" spans="2:16" x14ac:dyDescent="0.25">
      <c r="B7" s="74" t="s">
        <v>10</v>
      </c>
      <c r="C7" s="91" t="s">
        <v>4</v>
      </c>
      <c r="D7" s="70">
        <v>5499321.2700000014</v>
      </c>
      <c r="E7" s="18">
        <f t="shared" ref="E7:E23" si="0">D7/$D$29</f>
        <v>1.4421462852146716E-2</v>
      </c>
      <c r="F7" s="70">
        <v>6095461.629999998</v>
      </c>
      <c r="G7" s="39">
        <f t="shared" ref="G7:G23" si="1">F7/$F$29</f>
        <v>1.4822552500873377E-2</v>
      </c>
      <c r="H7" s="19">
        <f t="shared" ref="H7:H23" si="2">(F7-D7)/D7</f>
        <v>0.1084025338275966</v>
      </c>
      <c r="I7" s="20">
        <f t="shared" ref="I7:I23" si="3">(G7-E7)/E7</f>
        <v>2.7811994721947144E-2</v>
      </c>
      <c r="K7" s="79"/>
      <c r="L7" s="79"/>
      <c r="M7" s="46"/>
      <c r="N7" s="4"/>
      <c r="O7" s="4"/>
      <c r="P7" s="4"/>
    </row>
    <row r="8" spans="2:16" x14ac:dyDescent="0.25">
      <c r="B8" s="74" t="s">
        <v>11</v>
      </c>
      <c r="C8" s="95" t="s">
        <v>42</v>
      </c>
      <c r="D8" s="70">
        <v>42624486.100000001</v>
      </c>
      <c r="E8" s="18">
        <f t="shared" si="0"/>
        <v>0.11177878372670413</v>
      </c>
      <c r="F8" s="70">
        <v>44245325.820000008</v>
      </c>
      <c r="G8" s="39">
        <f t="shared" si="1"/>
        <v>0.1075929445043851</v>
      </c>
      <c r="H8" s="19">
        <f t="shared" si="2"/>
        <v>3.8026023731932014E-2</v>
      </c>
      <c r="I8" s="20">
        <f t="shared" si="3"/>
        <v>-3.7447528795386514E-2</v>
      </c>
      <c r="K8" s="79"/>
      <c r="L8" s="79"/>
      <c r="M8" s="46"/>
      <c r="N8" s="4"/>
      <c r="O8" s="4"/>
      <c r="P8" s="4"/>
    </row>
    <row r="9" spans="2:16" x14ac:dyDescent="0.25">
      <c r="B9" s="74" t="s">
        <v>12</v>
      </c>
      <c r="C9" s="95" t="s">
        <v>43</v>
      </c>
      <c r="D9" s="70">
        <v>0</v>
      </c>
      <c r="E9" s="18">
        <f t="shared" si="0"/>
        <v>0</v>
      </c>
      <c r="F9" s="70">
        <v>6000</v>
      </c>
      <c r="G9" s="39">
        <f t="shared" si="1"/>
        <v>1.4590415033953759E-5</v>
      </c>
      <c r="H9" s="21" t="s">
        <v>1</v>
      </c>
      <c r="I9" s="22" t="s">
        <v>1</v>
      </c>
      <c r="K9" s="79"/>
      <c r="L9" s="79"/>
      <c r="M9" s="46"/>
      <c r="N9" s="4"/>
      <c r="O9" s="4"/>
      <c r="P9" s="4"/>
    </row>
    <row r="10" spans="2:16" x14ac:dyDescent="0.25">
      <c r="B10" s="74" t="s">
        <v>13</v>
      </c>
      <c r="C10" s="95" t="s">
        <v>44</v>
      </c>
      <c r="D10" s="70">
        <v>96895.73</v>
      </c>
      <c r="E10" s="18">
        <f t="shared" si="0"/>
        <v>2.5410011565420648E-4</v>
      </c>
      <c r="F10" s="70">
        <v>4898.96</v>
      </c>
      <c r="G10" s="39">
        <f t="shared" si="1"/>
        <v>1.1912976605789685E-5</v>
      </c>
      <c r="H10" s="19">
        <f t="shared" si="2"/>
        <v>-0.94944090931561165</v>
      </c>
      <c r="I10" s="20">
        <f t="shared" si="3"/>
        <v>-0.95311699652273463</v>
      </c>
      <c r="K10" s="79"/>
      <c r="L10" s="79"/>
      <c r="M10" s="46"/>
      <c r="N10" s="4"/>
      <c r="O10" s="4"/>
      <c r="P10" s="4"/>
    </row>
    <row r="11" spans="2:16" x14ac:dyDescent="0.25">
      <c r="B11" s="74" t="s">
        <v>14</v>
      </c>
      <c r="C11" s="95" t="s">
        <v>45</v>
      </c>
      <c r="D11" s="70">
        <v>14208.48</v>
      </c>
      <c r="E11" s="18">
        <f t="shared" si="0"/>
        <v>3.7260428413826698E-5</v>
      </c>
      <c r="F11" s="70">
        <v>9099.1500000000015</v>
      </c>
      <c r="G11" s="39">
        <f t="shared" si="1"/>
        <v>2.212672915936673E-5</v>
      </c>
      <c r="H11" s="19">
        <f t="shared" si="2"/>
        <v>-0.35959722644505243</v>
      </c>
      <c r="I11" s="20">
        <f t="shared" si="3"/>
        <v>-0.40616009795647207</v>
      </c>
      <c r="K11" s="79"/>
      <c r="L11" s="79"/>
      <c r="M11" s="46"/>
      <c r="N11" s="4"/>
      <c r="O11" s="4"/>
      <c r="P11" s="4"/>
    </row>
    <row r="12" spans="2:16" x14ac:dyDescent="0.25">
      <c r="B12" s="74" t="s">
        <v>15</v>
      </c>
      <c r="C12" s="95" t="s">
        <v>30</v>
      </c>
      <c r="D12" s="70">
        <v>2344358.2799999998</v>
      </c>
      <c r="E12" s="18">
        <f t="shared" si="0"/>
        <v>6.147863379355278E-3</v>
      </c>
      <c r="F12" s="70">
        <v>2677690.4699999997</v>
      </c>
      <c r="G12" s="39">
        <f t="shared" si="1"/>
        <v>6.5114358816271171E-3</v>
      </c>
      <c r="H12" s="19">
        <f t="shared" si="2"/>
        <v>0.14218483277223307</v>
      </c>
      <c r="I12" s="20">
        <f t="shared" si="3"/>
        <v>5.9138025658268069E-2</v>
      </c>
      <c r="K12" s="79"/>
      <c r="L12" s="79"/>
      <c r="M12" s="46"/>
      <c r="N12" s="4"/>
      <c r="O12" s="4"/>
      <c r="P12" s="4"/>
    </row>
    <row r="13" spans="2:16" x14ac:dyDescent="0.25">
      <c r="B13" s="74" t="s">
        <v>16</v>
      </c>
      <c r="C13" s="95" t="s">
        <v>27</v>
      </c>
      <c r="D13" s="70">
        <v>19288194.780000005</v>
      </c>
      <c r="E13" s="18">
        <f t="shared" si="0"/>
        <v>5.058151194442586E-2</v>
      </c>
      <c r="F13" s="70">
        <v>18028710.560099997</v>
      </c>
      <c r="G13" s="39">
        <f t="shared" si="1"/>
        <v>4.3841061599813984E-2</v>
      </c>
      <c r="H13" s="19">
        <f t="shared" si="2"/>
        <v>-6.5298190642805606E-2</v>
      </c>
      <c r="I13" s="20">
        <f t="shared" si="3"/>
        <v>-0.13325917090057807</v>
      </c>
      <c r="K13" s="79"/>
      <c r="L13" s="79"/>
      <c r="M13" s="46"/>
      <c r="N13" s="4"/>
      <c r="O13" s="4"/>
      <c r="P13" s="4"/>
    </row>
    <row r="14" spans="2:16" x14ac:dyDescent="0.25">
      <c r="B14" s="74" t="s">
        <v>17</v>
      </c>
      <c r="C14" s="95" t="s">
        <v>46</v>
      </c>
      <c r="D14" s="70">
        <v>16146715.780000001</v>
      </c>
      <c r="E14" s="18">
        <f t="shared" si="0"/>
        <v>4.2343272991839799E-2</v>
      </c>
      <c r="F14" s="70">
        <v>14942917.740000002</v>
      </c>
      <c r="G14" s="39">
        <f t="shared" si="1"/>
        <v>3.6337228607471725E-2</v>
      </c>
      <c r="H14" s="19">
        <f t="shared" si="2"/>
        <v>-7.4553739373493758E-2</v>
      </c>
      <c r="I14" s="20">
        <f t="shared" si="3"/>
        <v>-0.1418417604497775</v>
      </c>
      <c r="K14" s="79"/>
      <c r="L14" s="79"/>
      <c r="M14" s="46"/>
      <c r="N14" s="4"/>
      <c r="O14" s="4"/>
      <c r="P14" s="4"/>
    </row>
    <row r="15" spans="2:16" x14ac:dyDescent="0.25">
      <c r="B15" s="74" t="s">
        <v>18</v>
      </c>
      <c r="C15" s="95" t="s">
        <v>47</v>
      </c>
      <c r="D15" s="70">
        <v>167705661.75999996</v>
      </c>
      <c r="E15" s="18">
        <f t="shared" si="0"/>
        <v>0.43979263120347228</v>
      </c>
      <c r="F15" s="70">
        <v>181842415.39999998</v>
      </c>
      <c r="G15" s="39">
        <f t="shared" si="1"/>
        <v>0.44219271857710407</v>
      </c>
      <c r="H15" s="19">
        <f t="shared" si="2"/>
        <v>8.4295029110172948E-2</v>
      </c>
      <c r="I15" s="20">
        <f t="shared" si="3"/>
        <v>5.4573160242909454E-3</v>
      </c>
      <c r="K15" s="79"/>
      <c r="L15" s="79"/>
      <c r="M15" s="46"/>
      <c r="N15" s="4"/>
      <c r="O15" s="4"/>
      <c r="P15" s="4"/>
    </row>
    <row r="16" spans="2:16" x14ac:dyDescent="0.25">
      <c r="B16" s="74" t="s">
        <v>19</v>
      </c>
      <c r="C16" s="95" t="s">
        <v>48</v>
      </c>
      <c r="D16" s="70">
        <v>121128.82999999999</v>
      </c>
      <c r="E16" s="18">
        <f t="shared" si="0"/>
        <v>3.1764918549102953E-4</v>
      </c>
      <c r="F16" s="70">
        <v>48708.459999999992</v>
      </c>
      <c r="G16" s="39">
        <f>F16/$F$29</f>
        <v>1.1844610784412253E-4</v>
      </c>
      <c r="H16" s="19">
        <f t="shared" si="2"/>
        <v>-0.5978788864715362</v>
      </c>
      <c r="I16" s="20">
        <f t="shared" si="3"/>
        <v>-0.62711660141351921</v>
      </c>
      <c r="K16" s="79"/>
      <c r="L16" s="79"/>
      <c r="M16" s="46"/>
      <c r="N16" s="4"/>
      <c r="O16" s="4"/>
      <c r="P16" s="4"/>
    </row>
    <row r="17" spans="2:16" x14ac:dyDescent="0.25">
      <c r="B17" s="74" t="s">
        <v>20</v>
      </c>
      <c r="C17" s="95" t="s">
        <v>49</v>
      </c>
      <c r="D17" s="70">
        <v>21037.11</v>
      </c>
      <c r="E17" s="18">
        <f t="shared" si="0"/>
        <v>5.5167880814048918E-5</v>
      </c>
      <c r="F17" s="70">
        <v>30722.320000000003</v>
      </c>
      <c r="G17" s="39">
        <f t="shared" si="1"/>
        <v>7.4708566600989722E-5</v>
      </c>
      <c r="H17" s="19">
        <f t="shared" si="2"/>
        <v>0.46038690675667915</v>
      </c>
      <c r="I17" s="20">
        <f t="shared" si="3"/>
        <v>0.35420403137842882</v>
      </c>
      <c r="K17" s="79"/>
      <c r="L17" s="79"/>
      <c r="M17" s="46"/>
      <c r="N17" s="4"/>
      <c r="O17" s="4"/>
      <c r="P17" s="4"/>
    </row>
    <row r="18" spans="2:16" x14ac:dyDescent="0.25">
      <c r="B18" s="74" t="s">
        <v>21</v>
      </c>
      <c r="C18" s="95" t="s">
        <v>50</v>
      </c>
      <c r="D18" s="70">
        <v>5264362.74</v>
      </c>
      <c r="E18" s="18">
        <f t="shared" si="0"/>
        <v>1.3805305776422711E-2</v>
      </c>
      <c r="F18" s="70">
        <v>5365947.51</v>
      </c>
      <c r="G18" s="39">
        <f t="shared" si="1"/>
        <v>1.3048566870218456E-2</v>
      </c>
      <c r="H18" s="19">
        <f t="shared" si="2"/>
        <v>1.929668889040111E-2</v>
      </c>
      <c r="I18" s="20">
        <f t="shared" si="3"/>
        <v>-5.4815077511477253E-2</v>
      </c>
      <c r="K18" s="79"/>
      <c r="L18" s="79"/>
      <c r="M18" s="46"/>
      <c r="N18" s="4"/>
      <c r="O18" s="4"/>
      <c r="P18" s="4"/>
    </row>
    <row r="19" spans="2:16" x14ac:dyDescent="0.25">
      <c r="B19" s="74" t="s">
        <v>22</v>
      </c>
      <c r="C19" s="95" t="s">
        <v>5</v>
      </c>
      <c r="D19" s="70">
        <v>612666.66000000015</v>
      </c>
      <c r="E19" s="18">
        <f t="shared" si="0"/>
        <v>1.6066618122746632E-3</v>
      </c>
      <c r="F19" s="70">
        <v>9204123.5799999982</v>
      </c>
      <c r="G19" s="39">
        <f t="shared" si="1"/>
        <v>2.2381997176000045E-2</v>
      </c>
      <c r="H19" s="19">
        <f t="shared" si="2"/>
        <v>14.023052796768795</v>
      </c>
      <c r="I19" s="20">
        <f t="shared" si="3"/>
        <v>12.930745726950645</v>
      </c>
      <c r="K19" s="79"/>
      <c r="L19" s="79"/>
      <c r="M19" s="46"/>
      <c r="N19" s="4"/>
      <c r="O19" s="4"/>
      <c r="P19" s="4"/>
    </row>
    <row r="20" spans="2:16" x14ac:dyDescent="0.25">
      <c r="B20" s="74" t="s">
        <v>23</v>
      </c>
      <c r="C20" s="95" t="s">
        <v>51</v>
      </c>
      <c r="D20" s="70">
        <v>212801.8</v>
      </c>
      <c r="E20" s="18">
        <f t="shared" si="0"/>
        <v>5.5805309471762391E-4</v>
      </c>
      <c r="F20" s="70">
        <v>184657.24999999997</v>
      </c>
      <c r="G20" s="39">
        <f t="shared" si="1"/>
        <v>4.4903765275475959E-4</v>
      </c>
      <c r="H20" s="19">
        <f t="shared" si="2"/>
        <v>-0.13225710496809717</v>
      </c>
      <c r="I20" s="20">
        <f t="shared" si="3"/>
        <v>-0.19534958769116112</v>
      </c>
      <c r="K20" s="79"/>
      <c r="L20" s="79"/>
      <c r="M20" s="46"/>
      <c r="N20" s="4"/>
      <c r="O20" s="42"/>
      <c r="P20" s="50"/>
    </row>
    <row r="21" spans="2:16" x14ac:dyDescent="0.25">
      <c r="B21" s="74" t="s">
        <v>24</v>
      </c>
      <c r="C21" s="95" t="s">
        <v>31</v>
      </c>
      <c r="D21" s="70">
        <v>1567734.76</v>
      </c>
      <c r="E21" s="18">
        <f t="shared" si="0"/>
        <v>4.1112398227570986E-3</v>
      </c>
      <c r="F21" s="70">
        <v>1853262.21</v>
      </c>
      <c r="G21" s="39">
        <f t="shared" si="1"/>
        <v>4.5066441351070616E-3</v>
      </c>
      <c r="H21" s="19">
        <f t="shared" si="2"/>
        <v>0.18212739634605024</v>
      </c>
      <c r="I21" s="20">
        <f t="shared" si="3"/>
        <v>9.6176416214220045E-2</v>
      </c>
      <c r="K21" s="79"/>
      <c r="L21" s="79"/>
      <c r="M21" s="46"/>
      <c r="N21" s="4"/>
      <c r="O21" s="42"/>
      <c r="P21" s="4"/>
    </row>
    <row r="22" spans="2:16" x14ac:dyDescent="0.25">
      <c r="B22" s="74" t="s">
        <v>25</v>
      </c>
      <c r="C22" s="95" t="s">
        <v>52</v>
      </c>
      <c r="D22" s="70">
        <v>12222.720000000001</v>
      </c>
      <c r="E22" s="18">
        <f t="shared" si="0"/>
        <v>3.2052955951815243E-5</v>
      </c>
      <c r="F22" s="70">
        <v>2085</v>
      </c>
      <c r="G22" s="39">
        <f t="shared" si="1"/>
        <v>5.0701692242989318E-6</v>
      </c>
      <c r="H22" s="19">
        <f t="shared" si="2"/>
        <v>-0.82941603832862076</v>
      </c>
      <c r="I22" s="20">
        <f t="shared" si="3"/>
        <v>-0.8418189813157686</v>
      </c>
      <c r="K22" s="79"/>
      <c r="L22" s="79"/>
      <c r="M22" s="46"/>
      <c r="N22" s="4"/>
      <c r="O22" s="42"/>
      <c r="P22" s="4"/>
    </row>
    <row r="23" spans="2:16" x14ac:dyDescent="0.25">
      <c r="B23" s="74" t="s">
        <v>26</v>
      </c>
      <c r="C23" s="95" t="s">
        <v>53</v>
      </c>
      <c r="D23" s="70">
        <v>31276.010000000002</v>
      </c>
      <c r="E23" s="18">
        <f t="shared" si="0"/>
        <v>8.2018451774934967E-5</v>
      </c>
      <c r="F23" s="70">
        <v>252993.96</v>
      </c>
      <c r="G23" s="39">
        <f t="shared" si="1"/>
        <v>6.1521447958058271E-4</v>
      </c>
      <c r="H23" s="19">
        <f t="shared" si="2"/>
        <v>7.0890740219100827</v>
      </c>
      <c r="I23" s="20">
        <f t="shared" si="3"/>
        <v>6.5009277335395126</v>
      </c>
      <c r="K23" s="79"/>
      <c r="L23" s="79"/>
      <c r="M23" s="46"/>
      <c r="N23" s="4"/>
      <c r="O23" s="42"/>
      <c r="P23" s="4"/>
    </row>
    <row r="24" spans="2:16" s="3" customFormat="1" x14ac:dyDescent="0.25">
      <c r="B24" s="73"/>
      <c r="C24" s="92" t="s">
        <v>32</v>
      </c>
      <c r="D24" s="80">
        <f>SUM(D6:D23)</f>
        <v>286991856.02000004</v>
      </c>
      <c r="E24" s="23">
        <f>SUM(E6:E23)</f>
        <v>0.75260967440461368</v>
      </c>
      <c r="F24" s="80">
        <f>SUM(F6:F23)</f>
        <v>313487053.56809992</v>
      </c>
      <c r="G24" s="23">
        <f>SUM(G6:G23)</f>
        <v>0.76231770322164571</v>
      </c>
      <c r="H24" s="24">
        <f>(F24-D24)/D24</f>
        <v>9.2320381196647844E-2</v>
      </c>
      <c r="I24" s="25">
        <f>(G24-E24)/E24</f>
        <v>1.2899154963310847E-2</v>
      </c>
      <c r="K24" s="42"/>
      <c r="L24" s="46"/>
      <c r="M24" s="46"/>
      <c r="N24" s="41"/>
      <c r="O24" s="41"/>
      <c r="P24" s="41"/>
    </row>
    <row r="25" spans="2:16" s="3" customFormat="1" ht="15.75" customHeight="1" x14ac:dyDescent="0.25">
      <c r="B25" s="74">
        <v>19</v>
      </c>
      <c r="C25" s="91" t="s">
        <v>6</v>
      </c>
      <c r="D25" s="70">
        <v>87511139.180000007</v>
      </c>
      <c r="E25" s="18">
        <f>D25/$D$29</f>
        <v>0.22948989172865886</v>
      </c>
      <c r="F25" s="70">
        <v>91064233.900000274</v>
      </c>
      <c r="G25" s="39">
        <f>F25/$F$29</f>
        <v>0.2214441612250076</v>
      </c>
      <c r="H25" s="19">
        <f>(F25-D25)/D25</f>
        <v>4.0601628013228967E-2</v>
      </c>
      <c r="I25" s="20">
        <f>(G25-E25)/E25</f>
        <v>-3.5059193426977872E-2</v>
      </c>
      <c r="K25" s="42"/>
      <c r="L25" s="42"/>
      <c r="M25" s="46"/>
    </row>
    <row r="26" spans="2:16" s="3" customFormat="1" x14ac:dyDescent="0.25">
      <c r="B26" s="74"/>
      <c r="C26" s="91" t="s">
        <v>54</v>
      </c>
      <c r="D26" s="70">
        <v>6825953.6299999999</v>
      </c>
      <c r="E26" s="18">
        <f t="shared" ref="E26:E27" si="4">D26/$D$29</f>
        <v>1.7900433866727156E-2</v>
      </c>
      <c r="F26" s="70">
        <v>6677590.2599996524</v>
      </c>
      <c r="G26" s="39">
        <f t="shared" ref="G26:G27" si="5">F26/$F$29</f>
        <v>1.6238135553347022E-2</v>
      </c>
      <c r="H26" s="19">
        <f>(F26-D26)/D26</f>
        <v>-2.1735185739951694E-2</v>
      </c>
      <c r="I26" s="20">
        <f t="shared" ref="I26" si="6">(G26-E26)/E26</f>
        <v>-9.2863576701901582E-2</v>
      </c>
      <c r="K26" s="42"/>
      <c r="L26" s="41"/>
      <c r="M26" s="46"/>
    </row>
    <row r="27" spans="2:16" s="3" customFormat="1" x14ac:dyDescent="0.25">
      <c r="B27" s="74"/>
      <c r="C27" s="88" t="s">
        <v>7</v>
      </c>
      <c r="D27" s="70">
        <v>0</v>
      </c>
      <c r="E27" s="18">
        <f t="shared" si="4"/>
        <v>0</v>
      </c>
      <c r="F27" s="70">
        <v>0</v>
      </c>
      <c r="G27" s="39">
        <f t="shared" si="5"/>
        <v>0</v>
      </c>
      <c r="H27" s="21" t="s">
        <v>1</v>
      </c>
      <c r="I27" s="22" t="s">
        <v>1</v>
      </c>
      <c r="K27" s="42"/>
      <c r="L27" s="41"/>
      <c r="M27" s="46"/>
    </row>
    <row r="28" spans="2:16" s="17" customFormat="1" x14ac:dyDescent="0.25">
      <c r="B28" s="73"/>
      <c r="C28" s="89" t="s">
        <v>33</v>
      </c>
      <c r="D28" s="81">
        <f>SUM(D25:D27)</f>
        <v>94337092.810000002</v>
      </c>
      <c r="E28" s="23">
        <f>E25+E26+E27</f>
        <v>0.24739032559538601</v>
      </c>
      <c r="F28" s="81">
        <f>SUM(F25:F27)</f>
        <v>97741824.159999922</v>
      </c>
      <c r="G28" s="26">
        <f>SUM(G25:G27)</f>
        <v>0.23768229677835462</v>
      </c>
      <c r="H28" s="27">
        <f t="shared" ref="H28" si="7">(F28-D28)/D28</f>
        <v>3.6091120137200242E-2</v>
      </c>
      <c r="I28" s="28">
        <f t="shared" ref="I28" si="8">(G28-E28)/E28</f>
        <v>-3.9241748009617619E-2</v>
      </c>
      <c r="K28" s="40"/>
    </row>
    <row r="29" spans="2:16" s="3" customFormat="1" ht="16.5" thickBot="1" x14ac:dyDescent="0.3">
      <c r="B29" s="75"/>
      <c r="C29" s="90" t="s">
        <v>34</v>
      </c>
      <c r="D29" s="82">
        <f>SUM(D24:D27)</f>
        <v>381328948.83000004</v>
      </c>
      <c r="E29" s="45">
        <f>E24+E28</f>
        <v>0.99999999999999967</v>
      </c>
      <c r="F29" s="82">
        <f>SUM(F24:F27)</f>
        <v>411228877.72809982</v>
      </c>
      <c r="G29" s="45">
        <f>G24+G28</f>
        <v>1.0000000000000004</v>
      </c>
      <c r="H29" s="29">
        <f t="shared" ref="H29" si="9">(F29-D29)/D29</f>
        <v>7.8409805995163104E-2</v>
      </c>
      <c r="I29" s="30">
        <f t="shared" ref="I29" si="10">(G29-E29)/E29</f>
        <v>7.7715611723760987E-16</v>
      </c>
      <c r="K29" s="41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43" t="s">
        <v>35</v>
      </c>
      <c r="C31" s="35"/>
      <c r="D31" s="79"/>
      <c r="E31" s="78"/>
      <c r="F31" s="79"/>
      <c r="G31" s="12"/>
      <c r="H31" s="13"/>
    </row>
    <row r="32" spans="2:16" x14ac:dyDescent="0.25">
      <c r="D32" s="79"/>
      <c r="E32" s="59"/>
      <c r="F32" s="79"/>
    </row>
    <row r="33" spans="2:9" x14ac:dyDescent="0.25">
      <c r="B33" s="36" t="s">
        <v>36</v>
      </c>
      <c r="D33" s="79"/>
      <c r="E33" s="59"/>
      <c r="F33" s="79"/>
    </row>
    <row r="34" spans="2:9" x14ac:dyDescent="0.25">
      <c r="B34" s="36"/>
      <c r="C34" s="42"/>
      <c r="D34" s="79"/>
      <c r="E34" s="59"/>
      <c r="F34" s="79"/>
    </row>
    <row r="35" spans="2:9" ht="16.5" x14ac:dyDescent="0.3">
      <c r="B35" s="36"/>
      <c r="C35" s="56"/>
      <c r="D35" s="57"/>
      <c r="E35" s="57"/>
      <c r="F35" s="58"/>
      <c r="G35" s="59"/>
      <c r="H35" s="60"/>
      <c r="I35" s="59"/>
    </row>
    <row r="36" spans="2:9" ht="16.5" x14ac:dyDescent="0.3">
      <c r="C36" s="61"/>
      <c r="D36" s="57"/>
      <c r="E36" s="57"/>
      <c r="F36" s="58"/>
      <c r="G36" s="59"/>
      <c r="H36" s="60"/>
      <c r="I36" s="62"/>
    </row>
    <row r="37" spans="2:9" ht="16.5" x14ac:dyDescent="0.3">
      <c r="C37" s="61"/>
      <c r="D37" s="57"/>
      <c r="E37" s="57"/>
      <c r="F37" s="58"/>
      <c r="G37" s="59"/>
      <c r="H37" s="60"/>
      <c r="I37" s="60"/>
    </row>
    <row r="38" spans="2:9" ht="16.5" x14ac:dyDescent="0.3">
      <c r="C38" s="61"/>
      <c r="D38" s="57"/>
      <c r="E38" s="57"/>
      <c r="F38" s="58"/>
      <c r="G38" s="59"/>
      <c r="H38" s="60"/>
      <c r="I38" s="60"/>
    </row>
    <row r="39" spans="2:9" ht="16.5" x14ac:dyDescent="0.3">
      <c r="C39" s="61"/>
      <c r="D39" s="57"/>
      <c r="E39" s="57"/>
      <c r="F39" s="58"/>
      <c r="G39" s="59"/>
      <c r="H39" s="59"/>
      <c r="I39" s="63"/>
    </row>
    <row r="40" spans="2:9" ht="16.5" x14ac:dyDescent="0.3">
      <c r="C40" s="61"/>
      <c r="D40" s="57"/>
      <c r="E40" s="57"/>
      <c r="F40" s="58"/>
      <c r="G40" s="59"/>
      <c r="H40" s="59"/>
      <c r="I40" s="59"/>
    </row>
    <row r="41" spans="2:9" ht="16.5" x14ac:dyDescent="0.3">
      <c r="C41" s="61"/>
      <c r="D41" s="57"/>
      <c r="E41" s="57"/>
      <c r="F41" s="58"/>
      <c r="G41" s="59"/>
      <c r="H41" s="60"/>
      <c r="I41" s="59"/>
    </row>
    <row r="42" spans="2:9" ht="16.5" x14ac:dyDescent="0.3">
      <c r="C42" s="61"/>
      <c r="D42" s="57"/>
      <c r="E42" s="57"/>
      <c r="F42" s="58"/>
      <c r="G42" s="59"/>
      <c r="H42" s="60"/>
      <c r="I42" s="62"/>
    </row>
    <row r="43" spans="2:9" ht="16.5" x14ac:dyDescent="0.3">
      <c r="C43" s="61"/>
      <c r="D43" s="57"/>
      <c r="E43" s="57"/>
      <c r="F43" s="58"/>
      <c r="G43" s="59"/>
      <c r="H43" s="60"/>
      <c r="I43" s="64"/>
    </row>
    <row r="44" spans="2:9" ht="16.5" x14ac:dyDescent="0.3">
      <c r="C44" s="61"/>
      <c r="D44" s="57"/>
      <c r="E44" s="57"/>
      <c r="F44" s="58"/>
      <c r="G44" s="59"/>
      <c r="H44" s="60"/>
      <c r="I44" s="64"/>
    </row>
    <row r="45" spans="2:9" ht="16.5" x14ac:dyDescent="0.3">
      <c r="C45" s="61"/>
      <c r="D45" s="57"/>
      <c r="E45" s="57"/>
      <c r="F45" s="58"/>
      <c r="G45" s="59"/>
      <c r="H45" s="59"/>
      <c r="I45" s="63"/>
    </row>
    <row r="46" spans="2:9" ht="16.5" x14ac:dyDescent="0.3">
      <c r="C46" s="61"/>
      <c r="D46" s="57"/>
      <c r="E46" s="57"/>
      <c r="F46" s="58"/>
      <c r="G46" s="59"/>
      <c r="H46" s="59"/>
      <c r="I46" s="59"/>
    </row>
    <row r="47" spans="2:9" ht="16.5" x14ac:dyDescent="0.3">
      <c r="C47" s="61"/>
      <c r="D47" s="57"/>
      <c r="E47" s="57"/>
      <c r="F47" s="58"/>
      <c r="G47" s="59"/>
      <c r="H47" s="59"/>
      <c r="I47" s="59"/>
    </row>
    <row r="48" spans="2:9" ht="16.5" x14ac:dyDescent="0.3">
      <c r="C48" s="61"/>
      <c r="D48" s="57"/>
      <c r="E48" s="57"/>
      <c r="F48" s="58"/>
      <c r="G48" s="59"/>
      <c r="H48" s="59"/>
      <c r="I48" s="59"/>
    </row>
    <row r="49" spans="3:9" ht="16.5" x14ac:dyDescent="0.3">
      <c r="C49" s="61"/>
      <c r="D49" s="57"/>
      <c r="E49" s="57"/>
      <c r="F49" s="58"/>
      <c r="G49" s="59"/>
      <c r="H49" s="59"/>
      <c r="I49" s="59"/>
    </row>
    <row r="50" spans="3:9" ht="16.5" x14ac:dyDescent="0.3">
      <c r="C50" s="61"/>
      <c r="D50" s="57"/>
      <c r="E50" s="57"/>
      <c r="F50" s="58"/>
      <c r="G50" s="59"/>
      <c r="H50" s="59"/>
      <c r="I50" s="59"/>
    </row>
    <row r="51" spans="3:9" ht="16.5" x14ac:dyDescent="0.3">
      <c r="C51" s="61"/>
      <c r="D51" s="57"/>
      <c r="E51" s="57"/>
      <c r="F51" s="58"/>
      <c r="G51" s="59"/>
      <c r="H51" s="59"/>
      <c r="I51" s="59"/>
    </row>
    <row r="52" spans="3:9" ht="16.5" x14ac:dyDescent="0.3">
      <c r="C52" s="61"/>
      <c r="D52" s="57"/>
      <c r="E52" s="57"/>
      <c r="F52" s="58"/>
      <c r="G52" s="59"/>
      <c r="H52" s="59"/>
      <c r="I52" s="59"/>
    </row>
    <row r="53" spans="3:9" x14ac:dyDescent="0.25">
      <c r="C53" s="59"/>
      <c r="D53" s="62"/>
      <c r="E53" s="62"/>
      <c r="F53" s="62"/>
      <c r="G53" s="59"/>
      <c r="H53" s="59"/>
      <c r="I53" s="59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6" t="s">
        <v>40</v>
      </c>
      <c r="C2" s="97"/>
      <c r="D2" s="97"/>
      <c r="E2" s="97"/>
      <c r="F2" s="97"/>
      <c r="G2" s="97"/>
      <c r="H2" s="97"/>
      <c r="I2" s="98"/>
    </row>
    <row r="3" spans="2:9" ht="16.5" thickBot="1" x14ac:dyDescent="0.3">
      <c r="B3" s="2"/>
      <c r="C3" s="3"/>
    </row>
    <row r="4" spans="2:9" ht="15.75" customHeight="1" x14ac:dyDescent="0.25">
      <c r="B4" s="105"/>
      <c r="C4" s="109" t="s">
        <v>2</v>
      </c>
      <c r="D4" s="107" t="s">
        <v>28</v>
      </c>
      <c r="E4" s="99" t="s">
        <v>3</v>
      </c>
      <c r="F4" s="107" t="s">
        <v>29</v>
      </c>
      <c r="G4" s="99" t="s">
        <v>3</v>
      </c>
      <c r="H4" s="101" t="s">
        <v>8</v>
      </c>
      <c r="I4" s="103" t="s">
        <v>37</v>
      </c>
    </row>
    <row r="5" spans="2:9" x14ac:dyDescent="0.25">
      <c r="B5" s="106"/>
      <c r="C5" s="110"/>
      <c r="D5" s="108"/>
      <c r="E5" s="100" t="s">
        <v>0</v>
      </c>
      <c r="F5" s="108"/>
      <c r="G5" s="100" t="s">
        <v>0</v>
      </c>
      <c r="H5" s="102"/>
      <c r="I5" s="104"/>
    </row>
    <row r="6" spans="2:9" x14ac:dyDescent="0.25">
      <c r="B6" s="74" t="s">
        <v>9</v>
      </c>
      <c r="C6" s="94" t="s">
        <v>41</v>
      </c>
      <c r="D6" s="67">
        <v>10216709.499999998</v>
      </c>
      <c r="E6" s="51">
        <f t="shared" ref="E6:E23" si="0">D6/$D$29</f>
        <v>6.5137387159347443E-2</v>
      </c>
      <c r="F6" s="67">
        <v>10830178.446</v>
      </c>
      <c r="G6" s="18">
        <f t="shared" ref="G6:G27" si="1">F6/$F$29</f>
        <v>6.3042872945826889E-2</v>
      </c>
      <c r="H6" s="19">
        <f>(F6-D6)/D6</f>
        <v>6.0045648356743669E-2</v>
      </c>
      <c r="I6" s="20">
        <f>(G6-E6)/E6</f>
        <v>-3.2155330523109323E-2</v>
      </c>
    </row>
    <row r="7" spans="2:9" x14ac:dyDescent="0.25">
      <c r="B7" s="74" t="s">
        <v>10</v>
      </c>
      <c r="C7" s="91" t="s">
        <v>4</v>
      </c>
      <c r="D7" s="67">
        <v>1067483.02</v>
      </c>
      <c r="E7" s="51">
        <f t="shared" si="0"/>
        <v>6.8058169569928011E-3</v>
      </c>
      <c r="F7" s="67">
        <v>1249403.3200000003</v>
      </c>
      <c r="G7" s="18">
        <f t="shared" si="1"/>
        <v>7.2728233568437285E-3</v>
      </c>
      <c r="H7" s="19">
        <f t="shared" ref="H7:H21" si="2">(F7-D7)/D7</f>
        <v>0.17041985361041179</v>
      </c>
      <c r="I7" s="20">
        <f t="shared" ref="I7:I23" si="3">(G7-E7)/E7</f>
        <v>6.8618712904273807E-2</v>
      </c>
    </row>
    <row r="8" spans="2:9" x14ac:dyDescent="0.25">
      <c r="B8" s="74" t="s">
        <v>11</v>
      </c>
      <c r="C8" s="95" t="s">
        <v>42</v>
      </c>
      <c r="D8" s="67">
        <v>9151059.4700000007</v>
      </c>
      <c r="E8" s="51">
        <f t="shared" si="0"/>
        <v>5.8343256565688097E-2</v>
      </c>
      <c r="F8" s="67">
        <v>9401440.4600000009</v>
      </c>
      <c r="G8" s="18">
        <f t="shared" si="1"/>
        <v>5.4726135804940582E-2</v>
      </c>
      <c r="H8" s="19">
        <f t="shared" si="2"/>
        <v>2.7360874532705907E-2</v>
      </c>
      <c r="I8" s="20">
        <f t="shared" si="3"/>
        <v>-6.1997237961426345E-2</v>
      </c>
    </row>
    <row r="9" spans="2:9" x14ac:dyDescent="0.25">
      <c r="B9" s="74" t="s">
        <v>12</v>
      </c>
      <c r="C9" s="95" t="s">
        <v>43</v>
      </c>
      <c r="D9" s="67">
        <v>0</v>
      </c>
      <c r="E9" s="51">
        <f t="shared" si="0"/>
        <v>0</v>
      </c>
      <c r="F9" s="67">
        <v>0</v>
      </c>
      <c r="G9" s="18">
        <f t="shared" si="1"/>
        <v>0</v>
      </c>
      <c r="H9" s="21" t="s">
        <v>1</v>
      </c>
      <c r="I9" s="22" t="s">
        <v>1</v>
      </c>
    </row>
    <row r="10" spans="2:9" x14ac:dyDescent="0.25">
      <c r="B10" s="74" t="s">
        <v>13</v>
      </c>
      <c r="C10" s="95" t="s">
        <v>44</v>
      </c>
      <c r="D10" s="67">
        <v>0</v>
      </c>
      <c r="E10" s="51">
        <f t="shared" si="0"/>
        <v>0</v>
      </c>
      <c r="F10" s="67">
        <v>0</v>
      </c>
      <c r="G10" s="18">
        <f t="shared" si="1"/>
        <v>0</v>
      </c>
      <c r="H10" s="21" t="s">
        <v>1</v>
      </c>
      <c r="I10" s="22" t="s">
        <v>1</v>
      </c>
    </row>
    <row r="11" spans="2:9" x14ac:dyDescent="0.25">
      <c r="B11" s="74" t="s">
        <v>14</v>
      </c>
      <c r="C11" s="95" t="s">
        <v>45</v>
      </c>
      <c r="D11" s="67">
        <v>1951.25</v>
      </c>
      <c r="E11" s="51">
        <f t="shared" si="0"/>
        <v>1.2440338711272618E-5</v>
      </c>
      <c r="F11" s="67">
        <v>131.25</v>
      </c>
      <c r="G11" s="18">
        <f t="shared" si="1"/>
        <v>7.6401114860631159E-7</v>
      </c>
      <c r="H11" s="19">
        <f t="shared" si="2"/>
        <v>-0.93273542600896864</v>
      </c>
      <c r="I11" s="20">
        <f t="shared" si="3"/>
        <v>-0.93858598496888079</v>
      </c>
    </row>
    <row r="12" spans="2:9" x14ac:dyDescent="0.25">
      <c r="B12" s="74" t="s">
        <v>15</v>
      </c>
      <c r="C12" s="95" t="s">
        <v>30</v>
      </c>
      <c r="D12" s="67">
        <v>937117.95000000007</v>
      </c>
      <c r="E12" s="51">
        <f t="shared" si="0"/>
        <v>5.974664809949232E-3</v>
      </c>
      <c r="F12" s="67">
        <v>912411.94</v>
      </c>
      <c r="G12" s="18">
        <f t="shared" si="1"/>
        <v>5.3111839564305759E-3</v>
      </c>
      <c r="H12" s="19">
        <f t="shared" si="2"/>
        <v>-2.6363821117715357E-2</v>
      </c>
      <c r="I12" s="20">
        <f t="shared" si="3"/>
        <v>-0.11104905038585651</v>
      </c>
    </row>
    <row r="13" spans="2:9" x14ac:dyDescent="0.25">
      <c r="B13" s="74" t="s">
        <v>16</v>
      </c>
      <c r="C13" s="95" t="s">
        <v>27</v>
      </c>
      <c r="D13" s="67">
        <v>5815383.46</v>
      </c>
      <c r="E13" s="51">
        <f t="shared" si="0"/>
        <v>3.7076407420029468E-2</v>
      </c>
      <c r="F13" s="67">
        <v>5949217.0999999996</v>
      </c>
      <c r="G13" s="18">
        <f t="shared" si="1"/>
        <v>3.4630614780032841E-2</v>
      </c>
      <c r="H13" s="19">
        <f t="shared" si="2"/>
        <v>2.3013725736324819E-2</v>
      </c>
      <c r="I13" s="20">
        <f t="shared" si="3"/>
        <v>-6.5966279102741707E-2</v>
      </c>
    </row>
    <row r="14" spans="2:9" x14ac:dyDescent="0.25">
      <c r="B14" s="74" t="s">
        <v>17</v>
      </c>
      <c r="C14" s="95" t="s">
        <v>46</v>
      </c>
      <c r="D14" s="67">
        <v>12490641.23</v>
      </c>
      <c r="E14" s="51">
        <f t="shared" si="0"/>
        <v>7.9635007109384676E-2</v>
      </c>
      <c r="F14" s="67">
        <v>11376228.539999999</v>
      </c>
      <c r="G14" s="18">
        <f t="shared" si="1"/>
        <v>6.6221450923072786E-2</v>
      </c>
      <c r="H14" s="19">
        <f t="shared" si="2"/>
        <v>-8.9219814217656568E-2</v>
      </c>
      <c r="I14" s="20">
        <f t="shared" si="3"/>
        <v>-0.16843793544072094</v>
      </c>
    </row>
    <row r="15" spans="2:9" x14ac:dyDescent="0.25">
      <c r="B15" s="74" t="s">
        <v>18</v>
      </c>
      <c r="C15" s="95" t="s">
        <v>47</v>
      </c>
      <c r="D15" s="67">
        <v>99937506.689999998</v>
      </c>
      <c r="E15" s="51">
        <f t="shared" si="0"/>
        <v>0.63715896639778258</v>
      </c>
      <c r="F15" s="67">
        <v>112650466.17999999</v>
      </c>
      <c r="G15" s="18">
        <f t="shared" si="1"/>
        <v>0.6557425680549962</v>
      </c>
      <c r="H15" s="19">
        <f t="shared" si="2"/>
        <v>0.12720909207225686</v>
      </c>
      <c r="I15" s="20">
        <f t="shared" si="3"/>
        <v>2.9166350372933081E-2</v>
      </c>
    </row>
    <row r="16" spans="2:9" x14ac:dyDescent="0.25">
      <c r="B16" s="74" t="s">
        <v>19</v>
      </c>
      <c r="C16" s="95" t="s">
        <v>48</v>
      </c>
      <c r="D16" s="67">
        <v>5797.99</v>
      </c>
      <c r="E16" s="51">
        <f t="shared" si="0"/>
        <v>3.6965514129184636E-5</v>
      </c>
      <c r="F16" s="67">
        <v>5680.65</v>
      </c>
      <c r="G16" s="18">
        <f t="shared" si="1"/>
        <v>3.3067275667279572E-5</v>
      </c>
      <c r="H16" s="19">
        <f t="shared" si="2"/>
        <v>-2.0238048013190804E-2</v>
      </c>
      <c r="I16" s="20">
        <f t="shared" si="3"/>
        <v>-0.10545608667261486</v>
      </c>
    </row>
    <row r="17" spans="2:12" x14ac:dyDescent="0.25">
      <c r="B17" s="74" t="s">
        <v>20</v>
      </c>
      <c r="C17" s="95" t="s">
        <v>49</v>
      </c>
      <c r="D17" s="67">
        <v>0</v>
      </c>
      <c r="E17" s="51">
        <f t="shared" si="0"/>
        <v>0</v>
      </c>
      <c r="F17" s="67">
        <v>1195.01</v>
      </c>
      <c r="G17" s="18">
        <f t="shared" si="1"/>
        <v>6.9561978110173601E-6</v>
      </c>
      <c r="H17" s="21" t="s">
        <v>1</v>
      </c>
      <c r="I17" s="22" t="s">
        <v>1</v>
      </c>
    </row>
    <row r="18" spans="2:12" x14ac:dyDescent="0.25">
      <c r="B18" s="74" t="s">
        <v>21</v>
      </c>
      <c r="C18" s="95" t="s">
        <v>50</v>
      </c>
      <c r="D18" s="67">
        <v>963245.07</v>
      </c>
      <c r="E18" s="51">
        <f t="shared" si="0"/>
        <v>6.1412401961632298E-3</v>
      </c>
      <c r="F18" s="67">
        <v>1208144.49</v>
      </c>
      <c r="G18" s="18">
        <f t="shared" si="1"/>
        <v>7.0326541675221838E-3</v>
      </c>
      <c r="H18" s="19">
        <f t="shared" si="2"/>
        <v>0.25424414578109394</v>
      </c>
      <c r="I18" s="20">
        <f t="shared" si="3"/>
        <v>0.14515210981584295</v>
      </c>
    </row>
    <row r="19" spans="2:12" x14ac:dyDescent="0.25">
      <c r="B19" s="74" t="s">
        <v>22</v>
      </c>
      <c r="C19" s="95" t="s">
        <v>5</v>
      </c>
      <c r="D19" s="67">
        <v>64035</v>
      </c>
      <c r="E19" s="51">
        <f t="shared" si="0"/>
        <v>4.0825987924476213E-4</v>
      </c>
      <c r="F19" s="67">
        <v>61900</v>
      </c>
      <c r="G19" s="18">
        <f t="shared" si="1"/>
        <v>3.6032221027604337E-4</v>
      </c>
      <c r="H19" s="19">
        <f t="shared" si="2"/>
        <v>-3.3341141563207624E-2</v>
      </c>
      <c r="I19" s="20">
        <f t="shared" si="3"/>
        <v>-0.11741949529157361</v>
      </c>
    </row>
    <row r="20" spans="2:12" x14ac:dyDescent="0.25">
      <c r="B20" s="74" t="s">
        <v>23</v>
      </c>
      <c r="C20" s="95" t="s">
        <v>51</v>
      </c>
      <c r="D20" s="67">
        <v>2908.12</v>
      </c>
      <c r="E20" s="51">
        <f t="shared" si="0"/>
        <v>1.8540934177079373E-5</v>
      </c>
      <c r="F20" s="67">
        <v>8644.1200000000008</v>
      </c>
      <c r="G20" s="18">
        <f t="shared" si="1"/>
        <v>5.0317745142025075E-5</v>
      </c>
      <c r="H20" s="19">
        <f t="shared" si="2"/>
        <v>1.9724082912672107</v>
      </c>
      <c r="I20" s="20">
        <f t="shared" si="3"/>
        <v>1.7138732418471527</v>
      </c>
    </row>
    <row r="21" spans="2:12" x14ac:dyDescent="0.25">
      <c r="B21" s="74" t="s">
        <v>24</v>
      </c>
      <c r="C21" s="95" t="s">
        <v>31</v>
      </c>
      <c r="D21" s="67">
        <v>438363.33</v>
      </c>
      <c r="E21" s="51">
        <f t="shared" si="0"/>
        <v>2.794817836669506E-3</v>
      </c>
      <c r="F21" s="67">
        <v>532581.02</v>
      </c>
      <c r="G21" s="18">
        <f t="shared" si="1"/>
        <v>3.1001739947894937E-3</v>
      </c>
      <c r="H21" s="19">
        <f t="shared" si="2"/>
        <v>0.21493059193614575</v>
      </c>
      <c r="I21" s="20">
        <f t="shared" si="3"/>
        <v>0.10925798243933879</v>
      </c>
    </row>
    <row r="22" spans="2:12" x14ac:dyDescent="0.25">
      <c r="B22" s="74" t="s">
        <v>25</v>
      </c>
      <c r="C22" s="95" t="s">
        <v>52</v>
      </c>
      <c r="D22" s="67">
        <v>0</v>
      </c>
      <c r="E22" s="51">
        <f t="shared" si="0"/>
        <v>0</v>
      </c>
      <c r="F22" s="67">
        <v>0</v>
      </c>
      <c r="G22" s="18">
        <f t="shared" si="1"/>
        <v>0</v>
      </c>
      <c r="H22" s="21" t="s">
        <v>1</v>
      </c>
      <c r="I22" s="22" t="s">
        <v>1</v>
      </c>
    </row>
    <row r="23" spans="2:12" x14ac:dyDescent="0.25">
      <c r="B23" s="74" t="s">
        <v>26</v>
      </c>
      <c r="C23" s="95" t="s">
        <v>53</v>
      </c>
      <c r="D23" s="67">
        <v>2755.83</v>
      </c>
      <c r="E23" s="51">
        <f t="shared" si="0"/>
        <v>1.7569998017007775E-5</v>
      </c>
      <c r="F23" s="67">
        <v>3671.66</v>
      </c>
      <c r="G23" s="18">
        <f t="shared" si="1"/>
        <v>2.1372869896318859E-5</v>
      </c>
      <c r="H23" s="19">
        <f>(F23-D23)/D23</f>
        <v>0.3323245628358788</v>
      </c>
      <c r="I23" s="20">
        <f t="shared" si="3"/>
        <v>0.21644122416120365</v>
      </c>
    </row>
    <row r="24" spans="2:12" s="3" customFormat="1" x14ac:dyDescent="0.25">
      <c r="B24" s="73"/>
      <c r="C24" s="92" t="s">
        <v>32</v>
      </c>
      <c r="D24" s="83">
        <f>SUM(D6:D23)</f>
        <v>141094957.91000003</v>
      </c>
      <c r="E24" s="52">
        <f>SUM(E6:E23)</f>
        <v>0.89956134111628638</v>
      </c>
      <c r="F24" s="83">
        <f>SUM(F6:F23)</f>
        <v>154191294.18600002</v>
      </c>
      <c r="G24" s="23">
        <f>SUM(G6:G23)</f>
        <v>0.89755327829439646</v>
      </c>
      <c r="H24" s="27">
        <f t="shared" ref="H24:H29" si="4">(F24-D24)/D24</f>
        <v>9.2819307436582732E-2</v>
      </c>
      <c r="I24" s="28">
        <f t="shared" ref="I24:I29" si="5">(G24-E24)/E24</f>
        <v>-2.2322689183130865E-3</v>
      </c>
    </row>
    <row r="25" spans="2:12" ht="15.75" customHeight="1" x14ac:dyDescent="0.25">
      <c r="B25" s="74">
        <v>19</v>
      </c>
      <c r="C25" s="91" t="s">
        <v>6</v>
      </c>
      <c r="D25" s="67">
        <v>14204560.189999999</v>
      </c>
      <c r="E25" s="51">
        <f>D25/$D$29</f>
        <v>9.0562224219479279E-2</v>
      </c>
      <c r="F25" s="67">
        <v>15771671.750000002</v>
      </c>
      <c r="G25" s="18">
        <f t="shared" si="1"/>
        <v>9.1807489898355951E-2</v>
      </c>
      <c r="H25" s="19">
        <f>(F25-D25)/D25</f>
        <v>0.11032453937597081</v>
      </c>
      <c r="I25" s="20">
        <f t="shared" si="5"/>
        <v>1.3750387533092687E-2</v>
      </c>
    </row>
    <row r="26" spans="2:12" x14ac:dyDescent="0.25">
      <c r="B26" s="74"/>
      <c r="C26" s="91" t="s">
        <v>54</v>
      </c>
      <c r="D26" s="67">
        <v>1549105.18</v>
      </c>
      <c r="E26" s="51">
        <f>D26/$D$29</f>
        <v>9.8764346642341762E-3</v>
      </c>
      <c r="F26" s="67">
        <v>1633355.56</v>
      </c>
      <c r="G26" s="18">
        <f t="shared" si="1"/>
        <v>9.507823676023661E-3</v>
      </c>
      <c r="H26" s="19">
        <f>(F26-D26)/D26</f>
        <v>5.4386481362098421E-2</v>
      </c>
      <c r="I26" s="20">
        <f t="shared" si="5"/>
        <v>-3.7322272737284147E-2</v>
      </c>
    </row>
    <row r="27" spans="2:12" s="3" customFormat="1" x14ac:dyDescent="0.25">
      <c r="B27" s="74"/>
      <c r="C27" s="91" t="s">
        <v>7</v>
      </c>
      <c r="D27" s="84">
        <v>0</v>
      </c>
      <c r="E27" s="18">
        <f t="shared" ref="E27" si="6">D27/$D$29</f>
        <v>0</v>
      </c>
      <c r="F27" s="84">
        <v>194365.38</v>
      </c>
      <c r="G27" s="39">
        <f t="shared" si="1"/>
        <v>1.1314081312236361E-3</v>
      </c>
      <c r="H27" s="21" t="s">
        <v>1</v>
      </c>
      <c r="I27" s="22" t="s">
        <v>1</v>
      </c>
      <c r="K27" s="42"/>
      <c r="L27" s="41"/>
    </row>
    <row r="28" spans="2:12" s="3" customFormat="1" x14ac:dyDescent="0.25">
      <c r="B28" s="73"/>
      <c r="C28" s="92" t="s">
        <v>33</v>
      </c>
      <c r="D28" s="68">
        <f>D25+D26+D27</f>
        <v>15753665.369999999</v>
      </c>
      <c r="E28" s="52">
        <f>E25+E26+E27</f>
        <v>0.10043865888371345</v>
      </c>
      <c r="F28" s="68">
        <f>F25+F26+F27</f>
        <v>17599392.690000001</v>
      </c>
      <c r="G28" s="23">
        <f>G25+G26+G27</f>
        <v>0.10244672170560325</v>
      </c>
      <c r="H28" s="27">
        <f t="shared" si="4"/>
        <v>0.117161770080178</v>
      </c>
      <c r="I28" s="28">
        <f t="shared" si="5"/>
        <v>1.9992927466451996E-2</v>
      </c>
    </row>
    <row r="29" spans="2:12" s="3" customFormat="1" ht="16.5" thickBot="1" x14ac:dyDescent="0.3">
      <c r="B29" s="75"/>
      <c r="C29" s="93" t="s">
        <v>34</v>
      </c>
      <c r="D29" s="69">
        <f>D24+D28</f>
        <v>156848623.28000003</v>
      </c>
      <c r="E29" s="44">
        <f>E24+E28</f>
        <v>0.99999999999999978</v>
      </c>
      <c r="F29" s="69">
        <f>F24+F28</f>
        <v>171790686.87600002</v>
      </c>
      <c r="G29" s="44">
        <f>G24+G28</f>
        <v>0.99999999999999967</v>
      </c>
      <c r="H29" s="29">
        <f t="shared" si="4"/>
        <v>9.5264231738432278E-2</v>
      </c>
      <c r="I29" s="30">
        <f t="shared" si="5"/>
        <v>-1.1102230246251568E-16</v>
      </c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43" t="s">
        <v>35</v>
      </c>
      <c r="C31" s="35"/>
      <c r="D31" s="34"/>
      <c r="E31" s="16"/>
      <c r="F31" s="34"/>
      <c r="G31" s="16"/>
      <c r="H31" s="34"/>
    </row>
    <row r="32" spans="2:12" x14ac:dyDescent="0.25">
      <c r="D32" s="54"/>
      <c r="E32" s="4"/>
      <c r="G32" s="4"/>
      <c r="H32" s="34"/>
    </row>
    <row r="33" spans="2:8" x14ac:dyDescent="0.25">
      <c r="B33" s="43" t="s">
        <v>36</v>
      </c>
      <c r="D33" s="4"/>
      <c r="E33" s="54"/>
      <c r="G33" s="47"/>
      <c r="H33" s="34"/>
    </row>
    <row r="34" spans="2:8" x14ac:dyDescent="0.25">
      <c r="D34" s="54"/>
      <c r="E34" s="4"/>
      <c r="G34" s="48"/>
      <c r="H34" s="33"/>
    </row>
    <row r="35" spans="2:8" x14ac:dyDescent="0.25">
      <c r="D35" s="4"/>
      <c r="E35" s="55"/>
      <c r="G35" s="47"/>
    </row>
    <row r="36" spans="2:8" x14ac:dyDescent="0.25">
      <c r="D36" s="4"/>
      <c r="E36" s="4"/>
      <c r="G36" s="9"/>
    </row>
    <row r="37" spans="2:8" x14ac:dyDescent="0.25">
      <c r="D37" s="34"/>
      <c r="E37" s="4"/>
    </row>
    <row r="39" spans="2:8" x14ac:dyDescent="0.25">
      <c r="D39" s="48"/>
    </row>
    <row r="40" spans="2:8" x14ac:dyDescent="0.25">
      <c r="D40" s="9"/>
    </row>
    <row r="41" spans="2:8" x14ac:dyDescent="0.25">
      <c r="D41" s="9"/>
    </row>
    <row r="42" spans="2:8" x14ac:dyDescent="0.25">
      <c r="D42" s="53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2017-03-17T09:20:22Z</cp:lastPrinted>
  <dcterms:created xsi:type="dcterms:W3CDTF">2011-07-19T08:09:31Z</dcterms:created>
  <dcterms:modified xsi:type="dcterms:W3CDTF">2020-02-26T11:44:26Z</dcterms:modified>
</cp:coreProperties>
</file>