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0" windowWidth="15480" windowHeight="457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F20" i="2" l="1"/>
  <c r="I29" i="2" l="1"/>
  <c r="F36" i="2"/>
  <c r="G10" i="2" l="1"/>
  <c r="G27" i="2" l="1"/>
  <c r="G33" i="2"/>
  <c r="I22" i="2"/>
  <c r="I24" i="2"/>
  <c r="I25" i="2"/>
  <c r="I26" i="2"/>
  <c r="I30" i="2"/>
  <c r="I31" i="2"/>
  <c r="I32" i="2"/>
  <c r="I28" i="2"/>
  <c r="I34" i="2"/>
  <c r="I35" i="2"/>
  <c r="I23" i="2"/>
  <c r="G22" i="2"/>
  <c r="C36" i="2"/>
  <c r="D22" i="2" s="1"/>
  <c r="D35" i="2" l="1"/>
  <c r="D28" i="2"/>
  <c r="G35" i="2"/>
  <c r="G28" i="2"/>
  <c r="G23" i="2"/>
  <c r="G34" i="2"/>
  <c r="G32" i="2"/>
  <c r="G30" i="2"/>
  <c r="G26" i="2"/>
  <c r="G24" i="2"/>
  <c r="G31" i="2"/>
  <c r="G29" i="2"/>
  <c r="G25" i="2"/>
  <c r="D23" i="2"/>
  <c r="D34" i="2"/>
  <c r="D32" i="2"/>
  <c r="D30" i="2"/>
  <c r="D26" i="2"/>
  <c r="D24" i="2"/>
  <c r="D31" i="2"/>
  <c r="D29" i="2"/>
  <c r="D25" i="2"/>
  <c r="C20" i="2"/>
  <c r="D7" i="2" s="1"/>
  <c r="N20" i="2" l="1"/>
  <c r="M8" i="2"/>
  <c r="O8" i="2" s="1"/>
  <c r="M9" i="2"/>
  <c r="O9" i="2" s="1"/>
  <c r="M11" i="2"/>
  <c r="O11" i="2" s="1"/>
  <c r="M12" i="2"/>
  <c r="O12" i="2" s="1"/>
  <c r="M13" i="2"/>
  <c r="O13" i="2" s="1"/>
  <c r="M14" i="2"/>
  <c r="O14" i="2" s="1"/>
  <c r="M15" i="2"/>
  <c r="O15" i="2" s="1"/>
  <c r="M16" i="2"/>
  <c r="O16" i="2" s="1"/>
  <c r="M17" i="2"/>
  <c r="O17" i="2" s="1"/>
  <c r="M18" i="2"/>
  <c r="O18" i="2" s="1"/>
  <c r="M19" i="2"/>
  <c r="O19" i="2" s="1"/>
  <c r="M7" i="2"/>
  <c r="O7" i="2" s="1"/>
  <c r="L20" i="2"/>
  <c r="K20" i="2"/>
  <c r="M20" i="2" l="1"/>
  <c r="O20" i="2" s="1"/>
  <c r="G8" i="2" l="1"/>
  <c r="G11" i="2"/>
  <c r="G13" i="2"/>
  <c r="G15" i="2"/>
  <c r="G17" i="2"/>
  <c r="G19" i="2"/>
  <c r="G7" i="2"/>
  <c r="G9" i="2"/>
  <c r="G12" i="2"/>
  <c r="G14" i="2"/>
  <c r="G16" i="2"/>
  <c r="G18" i="2"/>
  <c r="F37" i="2" l="1"/>
  <c r="G20" i="2"/>
  <c r="I19" i="2"/>
  <c r="I7" i="2"/>
  <c r="I9" i="2"/>
  <c r="I14" i="2"/>
  <c r="I18" i="2"/>
  <c r="I13" i="2"/>
  <c r="I16" i="2"/>
  <c r="I17" i="2"/>
  <c r="I11" i="2"/>
  <c r="I12" i="2"/>
  <c r="I8" i="2"/>
  <c r="I15" i="2"/>
  <c r="H33" i="2" l="1"/>
  <c r="H27" i="2"/>
  <c r="H10" i="2"/>
  <c r="H22" i="2"/>
  <c r="H25" i="2"/>
  <c r="H29" i="2"/>
  <c r="H31" i="2"/>
  <c r="H28" i="2"/>
  <c r="H24" i="2"/>
  <c r="H26" i="2"/>
  <c r="H30" i="2"/>
  <c r="H32" i="2"/>
  <c r="H34" i="2"/>
  <c r="H23" i="2"/>
  <c r="H35" i="2"/>
  <c r="D36" i="2"/>
  <c r="D16" i="2"/>
  <c r="D8" i="2"/>
  <c r="D11" i="2"/>
  <c r="D13" i="2"/>
  <c r="D15" i="2"/>
  <c r="D17" i="2"/>
  <c r="D19" i="2"/>
  <c r="D9" i="2"/>
  <c r="D12" i="2"/>
  <c r="D14" i="2"/>
  <c r="D18" i="2"/>
  <c r="C37" i="2"/>
  <c r="G36" i="2"/>
  <c r="I36" i="2"/>
  <c r="I20" i="2"/>
  <c r="E22" i="2" l="1"/>
  <c r="E31" i="2"/>
  <c r="E35" i="2"/>
  <c r="E24" i="2"/>
  <c r="E26" i="2"/>
  <c r="E30" i="2"/>
  <c r="E32" i="2"/>
  <c r="E34" i="2"/>
  <c r="E23" i="2"/>
  <c r="E25" i="2"/>
  <c r="E29" i="2"/>
  <c r="E28" i="2"/>
  <c r="E36" i="2"/>
  <c r="E19" i="2"/>
  <c r="E18" i="2"/>
  <c r="E17" i="2"/>
  <c r="E16" i="2"/>
  <c r="E15" i="2"/>
  <c r="E14" i="2"/>
  <c r="E13" i="2"/>
  <c r="E12" i="2"/>
  <c r="E11" i="2"/>
  <c r="E9" i="2"/>
  <c r="E8" i="2"/>
  <c r="E7" i="2"/>
  <c r="D20" i="2"/>
  <c r="E20" i="2"/>
  <c r="E37" i="2" s="1"/>
  <c r="H9" i="2"/>
  <c r="H12" i="2"/>
  <c r="H14" i="2"/>
  <c r="H16" i="2"/>
  <c r="H18" i="2"/>
  <c r="H8" i="2"/>
  <c r="H11" i="2"/>
  <c r="H13" i="2"/>
  <c r="H15" i="2"/>
  <c r="H17" i="2"/>
  <c r="H19" i="2"/>
  <c r="H7" i="2"/>
  <c r="H20" i="2"/>
  <c r="I37" i="2"/>
  <c r="H36" i="2"/>
  <c r="H37" i="2" l="1"/>
</calcChain>
</file>

<file path=xl/sharedStrings.xml><?xml version="1.0" encoding="utf-8"?>
<sst xmlns="http://schemas.openxmlformats.org/spreadsheetml/2006/main" count="62" uniqueCount="48">
  <si>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</si>
  <si>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</si>
  <si>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</si>
  <si>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</si>
  <si>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</si>
  <si>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</si>
  <si>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</si>
  <si>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</si>
  <si>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</si>
  <si>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</si>
  <si>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</si>
  <si>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</si>
  <si>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</si>
  <si>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</si>
  <si>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</si>
  <si>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</si>
  <si>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</si>
  <si>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</si>
  <si>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</si>
  <si>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</si>
  <si>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</si>
  <si>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</si>
  <si>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</si>
  <si>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</si>
  <si>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</si>
  <si>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</si>
  <si>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</si>
  <si>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</si>
  <si>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</si>
  <si>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</si>
  <si>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</si>
  <si>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XI 2015.*</t>
  </si>
  <si>
    <t>XI 2016.**</t>
  </si>
  <si>
    <t>-</t>
  </si>
  <si>
    <t>Euros osiguranje a.d.*****</t>
  </si>
  <si>
    <t>Central osiguranje d.d.***</t>
  </si>
  <si>
    <t>SAS - Super P osiguranje a.d.******</t>
  </si>
  <si>
    <t>Wiener osiguranje a.d.</t>
  </si>
  <si>
    <t>Atos osiguranje a.d.****</t>
  </si>
  <si>
    <t>Bruto zaračunate premije (u KM) i odgovarajući udjeli društava za studeni 2015. i 2016. godine</t>
  </si>
  <si>
    <t>Osiguravajuća društva</t>
  </si>
  <si>
    <t>Promjena u ukupnoj premiji (%)</t>
  </si>
  <si>
    <t>*Podatci se odnose na razdoblje od 01.01. do 30.11.2015. godine.</t>
  </si>
  <si>
    <t>**Podatci se odnose na razdoblje od 01.01. do 30.11.2016. godine.</t>
  </si>
  <si>
    <t>****U tijeku 2016. godine Bobar osiguranje a.d. promijenilo je naziv u Atos osiguranje a.d.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</si>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</sst>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9"/>
      <name val="Bookman Old Style"/>
      <family val="1"/>
    </font>
    <font>
      <sz val="12"/>
      <name val="Bookman Old Style"/>
      <family val="1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8">
    <xf numFmtId="0" fontId="0" fillId="0" borderId="0"/>
    <xf numFmtId="0" fontId="8" fillId="0" borderId="0"/>
    <xf numFmtId="0" fontId="9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11" fillId="0" borderId="0" xfId="2" applyFont="1"/>
    <xf numFmtId="0" fontId="14" fillId="0" borderId="0" xfId="2" applyFont="1"/>
    <xf numFmtId="0" fontId="16" fillId="0" borderId="0" xfId="2" applyFont="1" applyBorder="1" applyAlignment="1">
      <alignment vertical="center"/>
    </xf>
    <xf numFmtId="0" fontId="11" fillId="0" borderId="0" xfId="2" applyFont="1" applyBorder="1"/>
    <xf numFmtId="0" fontId="13" fillId="0" borderId="0" xfId="2" applyFont="1"/>
    <xf numFmtId="0" fontId="13" fillId="0" borderId="0" xfId="2" applyFont="1" applyBorder="1"/>
    <xf numFmtId="0" fontId="17" fillId="0" borderId="0" xfId="2" applyFont="1" applyBorder="1" applyAlignment="1">
      <alignment horizontal="right"/>
    </xf>
    <xf numFmtId="3" fontId="16" fillId="0" borderId="0" xfId="2" applyNumberFormat="1" applyFont="1" applyBorder="1" applyAlignment="1">
      <alignment horizontal="right"/>
    </xf>
    <xf numFmtId="0" fontId="18" fillId="0" borderId="0" xfId="2" applyFont="1"/>
    <xf numFmtId="0" fontId="11" fillId="0" borderId="13" xfId="2" applyFont="1" applyBorder="1"/>
    <xf numFmtId="0" fontId="15" fillId="3" borderId="1" xfId="2" applyFont="1" applyFill="1" applyBorder="1" applyAlignment="1">
      <alignment horizontal="center" vertical="center" wrapText="1"/>
    </xf>
    <xf numFmtId="0" fontId="11" fillId="0" borderId="8" xfId="2" applyFont="1" applyBorder="1" applyAlignment="1">
      <alignment horizontal="justify" vertical="center" wrapText="1"/>
    </xf>
    <xf numFmtId="10" fontId="13" fillId="0" borderId="9" xfId="2" applyNumberFormat="1" applyFont="1" applyBorder="1" applyAlignment="1">
      <alignment horizontal="right" vertical="center"/>
    </xf>
    <xf numFmtId="0" fontId="19" fillId="3" borderId="8" xfId="2" applyFont="1" applyFill="1" applyBorder="1" applyAlignment="1">
      <alignment horizontal="right" vertical="center" wrapText="1"/>
    </xf>
    <xf numFmtId="10" fontId="13" fillId="3" borderId="1" xfId="2" applyNumberFormat="1" applyFont="1" applyFill="1" applyBorder="1" applyAlignment="1">
      <alignment horizontal="right" vertical="center"/>
    </xf>
    <xf numFmtId="10" fontId="13" fillId="3" borderId="9" xfId="2" applyNumberFormat="1" applyFont="1" applyFill="1" applyBorder="1" applyAlignment="1">
      <alignment horizontal="right" vertical="center"/>
    </xf>
    <xf numFmtId="0" fontId="11" fillId="0" borderId="8" xfId="2" applyFont="1" applyBorder="1" applyAlignment="1">
      <alignment horizontal="justify" vertical="center"/>
    </xf>
    <xf numFmtId="3" fontId="15" fillId="2" borderId="10" xfId="2" applyNumberFormat="1" applyFont="1" applyFill="1" applyBorder="1" applyAlignment="1">
      <alignment horizontal="right" vertical="center" wrapText="1"/>
    </xf>
    <xf numFmtId="10" fontId="20" fillId="2" borderId="11" xfId="2" applyNumberFormat="1" applyFont="1" applyFill="1" applyBorder="1" applyAlignment="1">
      <alignment horizontal="right" vertical="center" wrapText="1"/>
    </xf>
    <xf numFmtId="0" fontId="15" fillId="2" borderId="12" xfId="2" applyFont="1" applyFill="1" applyBorder="1" applyAlignment="1">
      <alignment horizontal="right" vertical="center" wrapText="1"/>
    </xf>
    <xf numFmtId="0" fontId="21" fillId="0" borderId="0" xfId="0" applyFont="1" applyAlignment="1">
      <alignment wrapText="1"/>
    </xf>
    <xf numFmtId="0" fontId="7" fillId="0" borderId="8" xfId="2" applyFont="1" applyBorder="1" applyAlignment="1">
      <alignment horizontal="justify" vertical="center" wrapText="1"/>
    </xf>
    <xf numFmtId="4" fontId="22" fillId="0" borderId="0" xfId="0" applyNumberFormat="1" applyFont="1" applyBorder="1"/>
    <xf numFmtId="0" fontId="21" fillId="0" borderId="0" xfId="0" applyFont="1"/>
    <xf numFmtId="10" fontId="23" fillId="0" borderId="0" xfId="2" applyNumberFormat="1" applyFont="1" applyBorder="1" applyAlignment="1">
      <alignment horizontal="right" vertical="center"/>
    </xf>
    <xf numFmtId="9" fontId="15" fillId="2" borderId="10" xfId="2" applyNumberFormat="1" applyFont="1" applyFill="1" applyBorder="1" applyAlignment="1">
      <alignment horizontal="right" vertical="center" wrapText="1"/>
    </xf>
    <xf numFmtId="9" fontId="13" fillId="3" borderId="1" xfId="2" applyNumberFormat="1" applyFont="1" applyFill="1" applyBorder="1" applyAlignment="1">
      <alignment horizontal="right" vertical="center"/>
    </xf>
    <xf numFmtId="0" fontId="21" fillId="0" borderId="0" xfId="2" applyFont="1" applyAlignment="1">
      <alignment horizontal="left"/>
    </xf>
    <xf numFmtId="10" fontId="7" fillId="0" borderId="1" xfId="2" applyNumberFormat="1" applyFont="1" applyBorder="1"/>
    <xf numFmtId="10" fontId="13" fillId="0" borderId="0" xfId="2" applyNumberFormat="1" applyFont="1"/>
    <xf numFmtId="4" fontId="26" fillId="0" borderId="14" xfId="5" applyNumberFormat="1" applyFont="1" applyBorder="1" applyAlignment="1" applyProtection="1">
      <alignment horizontal="right"/>
    </xf>
    <xf numFmtId="4" fontId="11" fillId="0" borderId="0" xfId="2" applyNumberFormat="1" applyFont="1" applyBorder="1"/>
    <xf numFmtId="4" fontId="26" fillId="0" borderId="18" xfId="5" applyNumberFormat="1" applyFont="1" applyBorder="1" applyAlignment="1" applyProtection="1">
      <alignment horizontal="right"/>
    </xf>
    <xf numFmtId="4" fontId="11" fillId="0" borderId="0" xfId="2" applyNumberFormat="1" applyFont="1"/>
    <xf numFmtId="4" fontId="13" fillId="0" borderId="0" xfId="2" applyNumberFormat="1" applyFont="1"/>
    <xf numFmtId="4" fontId="27" fillId="0" borderId="16" xfId="3" applyNumberFormat="1" applyFont="1" applyBorder="1"/>
    <xf numFmtId="4" fontId="27" fillId="0" borderId="15" xfId="3" applyNumberFormat="1" applyFont="1" applyBorder="1"/>
    <xf numFmtId="4" fontId="27" fillId="0" borderId="17" xfId="3" applyNumberFormat="1" applyFont="1" applyBorder="1"/>
    <xf numFmtId="0" fontId="0" fillId="0" borderId="8" xfId="2" applyFont="1" applyBorder="1" applyAlignment="1">
      <alignment horizontal="justify" vertical="center"/>
    </xf>
    <xf numFmtId="3" fontId="24" fillId="2" borderId="10" xfId="2" applyNumberFormat="1" applyFont="1" applyFill="1" applyBorder="1" applyAlignment="1">
      <alignment horizontal="right" vertical="center" wrapText="1"/>
    </xf>
    <xf numFmtId="9" fontId="24" fillId="2" borderId="10" xfId="2" applyNumberFormat="1" applyFont="1" applyFill="1" applyBorder="1" applyAlignment="1">
      <alignment horizontal="right" vertical="center" wrapText="1"/>
    </xf>
    <xf numFmtId="0" fontId="28" fillId="0" borderId="0" xfId="3" applyFont="1" applyFill="1" applyBorder="1" applyAlignment="1">
      <alignment horizontal="left"/>
    </xf>
    <xf numFmtId="4" fontId="26" fillId="0" borderId="0" xfId="5" applyNumberFormat="1" applyFont="1" applyFill="1" applyBorder="1" applyAlignment="1" applyProtection="1">
      <alignment horizontal="right"/>
    </xf>
    <xf numFmtId="4" fontId="23" fillId="0" borderId="0" xfId="2" applyNumberFormat="1" applyFont="1" applyFill="1" applyBorder="1"/>
    <xf numFmtId="3" fontId="27" fillId="0" borderId="0" xfId="3" applyNumberFormat="1" applyFont="1" applyFill="1" applyBorder="1"/>
    <xf numFmtId="4" fontId="11" fillId="0" borderId="0" xfId="2" applyNumberFormat="1" applyFont="1" applyFill="1" applyBorder="1"/>
    <xf numFmtId="0" fontId="11" fillId="0" borderId="0" xfId="2" applyFont="1" applyFill="1" applyBorder="1"/>
    <xf numFmtId="3" fontId="11" fillId="0" borderId="0" xfId="2" applyNumberFormat="1" applyFont="1" applyFill="1" applyBorder="1"/>
    <xf numFmtId="0" fontId="29" fillId="0" borderId="0" xfId="3" applyFont="1" applyFill="1" applyBorder="1" applyAlignment="1">
      <alignment horizontal="left"/>
    </xf>
    <xf numFmtId="4" fontId="30" fillId="0" borderId="0" xfId="2" applyNumberFormat="1" applyFont="1"/>
    <xf numFmtId="4" fontId="7" fillId="0" borderId="0" xfId="2" applyNumberFormat="1" applyFont="1"/>
    <xf numFmtId="0" fontId="31" fillId="0" borderId="0" xfId="2" applyFont="1"/>
    <xf numFmtId="0" fontId="7" fillId="0" borderId="0" xfId="2" applyFont="1"/>
    <xf numFmtId="4" fontId="31" fillId="0" borderId="0" xfId="2" applyNumberFormat="1" applyFont="1"/>
    <xf numFmtId="0" fontId="30" fillId="0" borderId="0" xfId="2" applyFont="1"/>
    <xf numFmtId="0" fontId="11" fillId="0" borderId="0" xfId="2" applyFont="1"/>
    <xf numFmtId="0" fontId="21" fillId="0" borderId="0" xfId="0" applyFont="1"/>
    <xf numFmtId="10" fontId="23" fillId="0" borderId="0" xfId="2" applyNumberFormat="1" applyFont="1" applyBorder="1" applyAlignment="1">
      <alignment horizontal="right" vertical="center"/>
    </xf>
    <xf numFmtId="3" fontId="7" fillId="0" borderId="1" xfId="2" applyNumberFormat="1" applyFont="1" applyBorder="1" applyAlignment="1">
      <alignment horizontal="right" vertical="center"/>
    </xf>
    <xf numFmtId="10" fontId="7" fillId="0" borderId="1" xfId="2" applyNumberFormat="1" applyFont="1" applyBorder="1" applyAlignment="1">
      <alignment horizontal="right"/>
    </xf>
    <xf numFmtId="10" fontId="13" fillId="0" borderId="9" xfId="2" applyNumberFormat="1" applyFont="1" applyBorder="1" applyAlignment="1">
      <alignment horizontal="right" vertical="center"/>
    </xf>
    <xf numFmtId="0" fontId="32" fillId="0" borderId="0" xfId="3" applyFont="1" applyBorder="1" applyAlignment="1">
      <alignment horizontal="left" vertical="center" indent="1"/>
    </xf>
    <xf numFmtId="3" fontId="34" fillId="3" borderId="1" xfId="2" applyNumberFormat="1" applyFont="1" applyFill="1" applyBorder="1" applyAlignment="1">
      <alignment horizontal="right" vertical="center"/>
    </xf>
    <xf numFmtId="0" fontId="7" fillId="0" borderId="8" xfId="2" applyFont="1" applyBorder="1" applyAlignment="1">
      <alignment horizontal="justify" vertical="center"/>
    </xf>
    <xf numFmtId="0" fontId="33" fillId="0" borderId="8" xfId="2" applyFont="1" applyBorder="1" applyAlignment="1">
      <alignment horizontal="left" vertical="center"/>
    </xf>
    <xf numFmtId="0" fontId="11" fillId="0" borderId="0" xfId="2" applyFont="1" applyFill="1" applyBorder="1" applyAlignment="1"/>
    <xf numFmtId="0" fontId="32" fillId="0" borderId="0" xfId="3" applyFont="1" applyFill="1" applyBorder="1" applyAlignment="1">
      <alignment horizontal="left" vertical="center" indent="1"/>
    </xf>
    <xf numFmtId="0" fontId="12" fillId="0" borderId="2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5" fillId="0" borderId="8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15" fillId="0" borderId="9" xfId="2" applyFont="1" applyBorder="1" applyAlignment="1">
      <alignment horizontal="left" vertical="center" wrapText="1"/>
    </xf>
    <xf numFmtId="0" fontId="24" fillId="0" borderId="8" xfId="2" applyFont="1" applyBorder="1" applyAlignment="1">
      <alignment horizontal="left" vertical="center" wrapText="1"/>
    </xf>
    <xf numFmtId="0" fontId="24" fillId="0" borderId="1" xfId="2" applyFont="1" applyBorder="1" applyAlignment="1">
      <alignment horizontal="left" vertical="center" wrapText="1"/>
    </xf>
    <xf numFmtId="0" fontId="24" fillId="0" borderId="9" xfId="2" applyFont="1" applyBorder="1" applyAlignment="1">
      <alignment horizontal="left" vertical="center" wrapText="1"/>
    </xf>
    <xf numFmtId="0" fontId="15" fillId="2" borderId="5" xfId="2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</cellXfs>
  <cellStyles count="38">
    <cellStyle name="Normal" xfId="0" builtinId="0"/>
    <cellStyle name="Normal 2" xfId="4"/>
    <cellStyle name="Normal 2 2" xfId="30"/>
    <cellStyle name="Normal 2 3" xfId="18"/>
    <cellStyle name="Normal 3" xfId="11"/>
    <cellStyle name="Normal 3 2" xfId="32"/>
    <cellStyle name="Normal 3 3" xfId="20"/>
    <cellStyle name="Normal 4" xfId="1"/>
    <cellStyle name="Normal 4 2" xfId="29"/>
    <cellStyle name="Normal 4 3" xfId="17"/>
    <cellStyle name="Normal 5" xfId="13"/>
    <cellStyle name="Normal 5 2" xfId="22"/>
    <cellStyle name="Normal 6" xfId="15"/>
    <cellStyle name="Normal 6 2" xfId="24"/>
    <cellStyle name="Normal 7" xfId="35"/>
    <cellStyle name="Normal_Pokazatelji poslovanja drustava u FBiH i RS" xfId="2"/>
    <cellStyle name="Normalno 2" xfId="5"/>
    <cellStyle name="Normalno 2 2" xfId="27"/>
    <cellStyle name="Normalno 3" xfId="6"/>
    <cellStyle name="Obično 2" xfId="3"/>
    <cellStyle name="Obično 2 2" xfId="7"/>
    <cellStyle name="Obično 3" xfId="8"/>
    <cellStyle name="Obično 3 2" xfId="12"/>
    <cellStyle name="Obično 3 2 2" xfId="33"/>
    <cellStyle name="Obično 3 2 3" xfId="21"/>
    <cellStyle name="Obično 3 3" xfId="14"/>
    <cellStyle name="Obično 3 3 2" xfId="23"/>
    <cellStyle name="Obično 3 4" xfId="16"/>
    <cellStyle name="Obično 3 4 2" xfId="25"/>
    <cellStyle name="Obično 3 5" xfId="31"/>
    <cellStyle name="Obično 3 6" xfId="19"/>
    <cellStyle name="Obično 3 7" xfId="36"/>
    <cellStyle name="Obično 4" xfId="9"/>
    <cellStyle name="Obično 4 2" xfId="28"/>
    <cellStyle name="Obično_12a Izvjestaji drustava za osiguranje" xfId="10"/>
    <cellStyle name="Percent 2" xfId="26"/>
    <cellStyle name="Percent 2 2" xfId="34"/>
    <cellStyle name="Percent 3" xfId="37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7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36.5703125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6.85546875" style="1" hidden="1" customWidth="1"/>
    <col min="12" max="13" width="13.85546875" style="1" hidden="1" customWidth="1"/>
    <col min="14" max="14" width="14.28515625" style="1" hidden="1" customWidth="1"/>
    <col min="15" max="15" width="14.42578125" style="1" hidden="1" customWidth="1"/>
    <col min="16" max="16" width="12.85546875" style="1" bestFit="1" customWidth="1"/>
    <col min="17" max="17" width="12.28515625" style="1" bestFit="1" customWidth="1"/>
    <col min="18" max="18" width="11.28515625" style="1" bestFit="1" customWidth="1"/>
    <col min="19" max="19" width="12.7109375" style="1" bestFit="1" customWidth="1"/>
    <col min="20" max="20" width="12.28515625" style="1" bestFit="1" customWidth="1"/>
    <col min="21" max="21" width="12.7109375" style="1" bestFit="1" customWidth="1"/>
    <col min="22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22" x14ac:dyDescent="0.25">
      <c r="B1" s="10"/>
    </row>
    <row r="2" spans="2:22" ht="15.75" x14ac:dyDescent="0.25">
      <c r="B2" s="68" t="s">
        <v>39</v>
      </c>
      <c r="C2" s="69"/>
      <c r="D2" s="69"/>
      <c r="E2" s="69"/>
      <c r="F2" s="69"/>
      <c r="G2" s="69"/>
      <c r="H2" s="69"/>
      <c r="I2" s="70"/>
    </row>
    <row r="3" spans="2:22" ht="15.75" thickBot="1" x14ac:dyDescent="0.3">
      <c r="B3" s="28"/>
      <c r="C3" s="2"/>
      <c r="D3" s="2"/>
      <c r="E3" s="2"/>
      <c r="F3" s="2"/>
      <c r="G3" s="2"/>
    </row>
    <row r="4" spans="2:22" x14ac:dyDescent="0.25">
      <c r="B4" s="77" t="s">
        <v>40</v>
      </c>
      <c r="C4" s="79" t="s">
        <v>31</v>
      </c>
      <c r="D4" s="79"/>
      <c r="E4" s="79"/>
      <c r="F4" s="79" t="s">
        <v>32</v>
      </c>
      <c r="G4" s="79"/>
      <c r="H4" s="79"/>
      <c r="I4" s="80" t="s">
        <v>41</v>
      </c>
      <c r="J4" s="3"/>
      <c r="K4" s="3"/>
      <c r="L4" s="4"/>
      <c r="M4" s="2"/>
    </row>
    <row r="5" spans="2:22" ht="66" customHeight="1" x14ac:dyDescent="0.25">
      <c r="B5" s="78"/>
      <c r="C5" s="11" t="s">
        <v>1</v>
      </c>
      <c r="D5" s="11" t="s">
        <v>2</v>
      </c>
      <c r="E5" s="11" t="s">
        <v>3</v>
      </c>
      <c r="F5" s="11" t="s">
        <v>1</v>
      </c>
      <c r="G5" s="11" t="s">
        <v>2</v>
      </c>
      <c r="H5" s="11" t="s">
        <v>3</v>
      </c>
      <c r="I5" s="81"/>
      <c r="J5" s="4"/>
      <c r="K5" s="4"/>
      <c r="L5" s="4"/>
      <c r="P5" s="4"/>
    </row>
    <row r="6" spans="2:22" x14ac:dyDescent="0.25">
      <c r="B6" s="74" t="s">
        <v>4</v>
      </c>
      <c r="C6" s="75"/>
      <c r="D6" s="75"/>
      <c r="E6" s="75"/>
      <c r="F6" s="75"/>
      <c r="G6" s="75"/>
      <c r="H6" s="75"/>
      <c r="I6" s="76"/>
      <c r="J6" s="4"/>
      <c r="K6" s="25"/>
      <c r="L6" s="25"/>
      <c r="P6" s="66"/>
    </row>
    <row r="7" spans="2:22" ht="15.75" x14ac:dyDescent="0.3">
      <c r="B7" s="12" t="s">
        <v>9</v>
      </c>
      <c r="C7" s="59">
        <v>15591944.33</v>
      </c>
      <c r="D7" s="29">
        <f>C7/C$20</f>
        <v>4.0888436028367288E-2</v>
      </c>
      <c r="E7" s="29">
        <f>C7/C$37</f>
        <v>2.8971746757988467E-2</v>
      </c>
      <c r="F7" s="59">
        <v>18293675.649999984</v>
      </c>
      <c r="G7" s="29">
        <f t="shared" ref="G7:G19" si="0">F7/F$20</f>
        <v>4.4485386705005597E-2</v>
      </c>
      <c r="H7" s="29">
        <f t="shared" ref="H7:H20" si="1">F7/F$37</f>
        <v>3.1377464430998384E-2</v>
      </c>
      <c r="I7" s="13">
        <f t="shared" ref="I7:I19" si="2">(F7-C7)/C7</f>
        <v>0.17327738368085768</v>
      </c>
      <c r="J7" s="4"/>
      <c r="K7" s="33">
        <v>11164258.739999987</v>
      </c>
      <c r="L7" s="33">
        <v>1708772.1000000043</v>
      </c>
      <c r="M7" s="32">
        <f>SUM(K7:L7)</f>
        <v>12873030.839999992</v>
      </c>
      <c r="N7" s="36">
        <v>0</v>
      </c>
      <c r="O7" s="34">
        <f>SUM(M7+N7)</f>
        <v>12873030.839999992</v>
      </c>
      <c r="P7" s="67"/>
      <c r="Q7" s="50"/>
      <c r="R7" s="50"/>
      <c r="S7" s="51"/>
      <c r="T7" s="52"/>
      <c r="U7" s="51"/>
      <c r="V7" s="53"/>
    </row>
    <row r="8" spans="2:22" ht="15" customHeight="1" x14ac:dyDescent="0.3">
      <c r="B8" s="22" t="s">
        <v>28</v>
      </c>
      <c r="C8" s="59">
        <v>43507339.850000009</v>
      </c>
      <c r="D8" s="29">
        <f t="shared" ref="D8:D19" si="3">C8/C$20</f>
        <v>0.11409398626432629</v>
      </c>
      <c r="E8" s="29">
        <f>C8/C$37</f>
        <v>8.0841978753264321E-2</v>
      </c>
      <c r="F8" s="59">
        <v>45409453.430000007</v>
      </c>
      <c r="G8" s="29">
        <f t="shared" si="0"/>
        <v>0.11042379533478254</v>
      </c>
      <c r="H8" s="29">
        <f t="shared" si="1"/>
        <v>7.7886671716020289E-2</v>
      </c>
      <c r="I8" s="13">
        <f t="shared" si="2"/>
        <v>4.3719372100383604E-2</v>
      </c>
      <c r="J8" s="4"/>
      <c r="K8" s="33">
        <v>30581855.820000004</v>
      </c>
      <c r="L8" s="33">
        <v>1149942.6000000001</v>
      </c>
      <c r="M8" s="32">
        <f t="shared" ref="M8:M19" si="4">SUM(K8:L8)</f>
        <v>31731798.420000006</v>
      </c>
      <c r="N8" s="37">
        <v>3771358.02</v>
      </c>
      <c r="O8" s="34">
        <f t="shared" ref="O8:O19" si="5">SUM(M8+N8)</f>
        <v>35503156.440000005</v>
      </c>
      <c r="P8" s="67"/>
      <c r="Q8" s="50"/>
      <c r="R8" s="50"/>
      <c r="S8" s="51"/>
      <c r="T8" s="54"/>
      <c r="U8" s="51"/>
      <c r="V8" s="53"/>
    </row>
    <row r="9" spans="2:22" ht="15.75" x14ac:dyDescent="0.3">
      <c r="B9" s="12" t="s">
        <v>10</v>
      </c>
      <c r="C9" s="59">
        <v>11440538.689999999</v>
      </c>
      <c r="D9" s="29">
        <f t="shared" si="3"/>
        <v>3.0001757603512806E-2</v>
      </c>
      <c r="E9" s="29">
        <f>C9/C$37</f>
        <v>2.1257925418827421E-2</v>
      </c>
      <c r="F9" s="59">
        <v>12389164.620000001</v>
      </c>
      <c r="G9" s="29">
        <f t="shared" si="0"/>
        <v>3.0127175621629337E-2</v>
      </c>
      <c r="H9" s="29">
        <f t="shared" si="1"/>
        <v>2.1249998066617846E-2</v>
      </c>
      <c r="I9" s="13">
        <f t="shared" si="2"/>
        <v>8.2917942564119038E-2</v>
      </c>
      <c r="J9" s="4"/>
      <c r="K9" s="33">
        <v>8963623.5399999991</v>
      </c>
      <c r="L9" s="33">
        <v>424894.04</v>
      </c>
      <c r="M9" s="32">
        <f t="shared" si="4"/>
        <v>9388517.5799999982</v>
      </c>
      <c r="N9" s="37">
        <v>0</v>
      </c>
      <c r="O9" s="34">
        <f t="shared" si="5"/>
        <v>9388517.5799999982</v>
      </c>
      <c r="P9" s="62"/>
      <c r="Q9" s="50"/>
      <c r="R9" s="50"/>
      <c r="S9" s="51"/>
      <c r="T9" s="52"/>
      <c r="U9" s="51"/>
      <c r="V9" s="53"/>
    </row>
    <row r="10" spans="2:22" ht="15.75" x14ac:dyDescent="0.3">
      <c r="B10" s="22" t="s">
        <v>35</v>
      </c>
      <c r="C10" s="59" t="s">
        <v>33</v>
      </c>
      <c r="D10" s="60" t="s">
        <v>33</v>
      </c>
      <c r="E10" s="60" t="s">
        <v>33</v>
      </c>
      <c r="F10" s="59">
        <v>4692573.21</v>
      </c>
      <c r="G10" s="29">
        <f t="shared" si="0"/>
        <v>1.1411098451852109E-2</v>
      </c>
      <c r="H10" s="29">
        <f t="shared" si="1"/>
        <v>8.0487405485748318E-3</v>
      </c>
      <c r="I10" s="61" t="s">
        <v>33</v>
      </c>
      <c r="J10" s="4"/>
      <c r="K10" s="33"/>
      <c r="L10" s="33"/>
      <c r="M10" s="32"/>
      <c r="N10" s="37"/>
      <c r="O10" s="34"/>
      <c r="P10" s="62"/>
      <c r="Q10" s="50"/>
      <c r="R10" s="50"/>
      <c r="S10" s="51"/>
      <c r="T10" s="52"/>
      <c r="U10" s="51"/>
      <c r="V10" s="53"/>
    </row>
    <row r="11" spans="2:22" ht="15.75" x14ac:dyDescent="0.3">
      <c r="B11" s="12" t="s">
        <v>11</v>
      </c>
      <c r="C11" s="59">
        <v>32993171.510000002</v>
      </c>
      <c r="D11" s="29">
        <f t="shared" si="3"/>
        <v>8.6521549468589282E-2</v>
      </c>
      <c r="E11" s="29">
        <f t="shared" ref="E11:E20" si="6">C11/C$37</f>
        <v>6.1305363173433033E-2</v>
      </c>
      <c r="F11" s="59">
        <v>42919897.890000001</v>
      </c>
      <c r="G11" s="29">
        <f t="shared" si="0"/>
        <v>0.10436985390500271</v>
      </c>
      <c r="H11" s="29">
        <f t="shared" si="1"/>
        <v>7.3616565374359788E-2</v>
      </c>
      <c r="I11" s="13">
        <f t="shared" si="2"/>
        <v>0.30087214795313866</v>
      </c>
      <c r="J11" s="4"/>
      <c r="K11" s="33">
        <v>21290323.390000004</v>
      </c>
      <c r="L11" s="33">
        <v>536518.86</v>
      </c>
      <c r="M11" s="32">
        <f t="shared" si="4"/>
        <v>21826842.250000004</v>
      </c>
      <c r="N11" s="37">
        <v>5558884.0000000009</v>
      </c>
      <c r="O11" s="34">
        <f t="shared" si="5"/>
        <v>27385726.250000004</v>
      </c>
      <c r="P11" s="62"/>
      <c r="Q11" s="50"/>
      <c r="R11" s="50"/>
      <c r="S11" s="51"/>
      <c r="T11" s="54"/>
      <c r="U11" s="51"/>
      <c r="V11" s="53"/>
    </row>
    <row r="12" spans="2:22" ht="15.75" x14ac:dyDescent="0.3">
      <c r="B12" s="12" t="s">
        <v>12</v>
      </c>
      <c r="C12" s="59">
        <v>49664930.030000001</v>
      </c>
      <c r="D12" s="29">
        <f t="shared" si="3"/>
        <v>0.13024169862367591</v>
      </c>
      <c r="E12" s="29">
        <f t="shared" si="6"/>
        <v>9.2283537263141091E-2</v>
      </c>
      <c r="F12" s="59">
        <v>50113314.839999996</v>
      </c>
      <c r="G12" s="29">
        <f t="shared" si="0"/>
        <v>0.12186234370713234</v>
      </c>
      <c r="H12" s="29">
        <f t="shared" si="1"/>
        <v>8.5954773879000343E-2</v>
      </c>
      <c r="I12" s="13">
        <f t="shared" si="2"/>
        <v>9.0281977590454462E-3</v>
      </c>
      <c r="J12" s="4"/>
      <c r="K12" s="33">
        <v>35106452.510600008</v>
      </c>
      <c r="L12" s="33">
        <v>5619541.3246999998</v>
      </c>
      <c r="M12" s="32">
        <f t="shared" si="4"/>
        <v>40725993.835300006</v>
      </c>
      <c r="N12" s="37">
        <v>0</v>
      </c>
      <c r="O12" s="34">
        <f t="shared" si="5"/>
        <v>40725993.835300006</v>
      </c>
      <c r="P12" s="62"/>
      <c r="Q12" s="50"/>
      <c r="R12" s="50"/>
      <c r="S12" s="51"/>
      <c r="T12" s="52"/>
      <c r="U12" s="51"/>
      <c r="V12" s="53"/>
    </row>
    <row r="13" spans="2:22" ht="15.75" x14ac:dyDescent="0.3">
      <c r="B13" s="12" t="s">
        <v>13</v>
      </c>
      <c r="C13" s="59">
        <v>27129481.800000001</v>
      </c>
      <c r="D13" s="29">
        <f t="shared" si="3"/>
        <v>7.1144563986655446E-2</v>
      </c>
      <c r="E13" s="29">
        <f t="shared" si="6"/>
        <v>5.0409907818408504E-2</v>
      </c>
      <c r="F13" s="59">
        <v>29130943.140000023</v>
      </c>
      <c r="G13" s="29">
        <f t="shared" si="0"/>
        <v>7.083875845718475E-2</v>
      </c>
      <c r="H13" s="29">
        <f t="shared" si="1"/>
        <v>4.9965635649432093E-2</v>
      </c>
      <c r="I13" s="13">
        <f t="shared" si="2"/>
        <v>7.3774403608402955E-2</v>
      </c>
      <c r="J13" s="4"/>
      <c r="K13" s="33">
        <v>5980076.7599999756</v>
      </c>
      <c r="L13" s="33">
        <v>0</v>
      </c>
      <c r="M13" s="32">
        <f t="shared" si="4"/>
        <v>5980076.7599999756</v>
      </c>
      <c r="N13" s="37">
        <v>15938143.420000056</v>
      </c>
      <c r="O13" s="34">
        <f t="shared" si="5"/>
        <v>21918220.18000003</v>
      </c>
      <c r="P13" s="62"/>
      <c r="Q13" s="50"/>
      <c r="R13" s="55"/>
      <c r="S13" s="51"/>
      <c r="T13" s="54"/>
      <c r="U13" s="51"/>
      <c r="V13" s="53"/>
    </row>
    <row r="14" spans="2:22" ht="15.75" x14ac:dyDescent="0.3">
      <c r="B14" s="12" t="s">
        <v>14</v>
      </c>
      <c r="C14" s="59">
        <v>26107399.740000002</v>
      </c>
      <c r="D14" s="29">
        <f t="shared" si="3"/>
        <v>6.8464248046478424E-2</v>
      </c>
      <c r="E14" s="29">
        <f t="shared" si="6"/>
        <v>4.8510753871890841E-2</v>
      </c>
      <c r="F14" s="59">
        <v>24823212.999999911</v>
      </c>
      <c r="G14" s="29">
        <f t="shared" si="0"/>
        <v>6.0363496691039187E-2</v>
      </c>
      <c r="H14" s="29">
        <f t="shared" si="1"/>
        <v>4.2576981131213755E-2</v>
      </c>
      <c r="I14" s="13">
        <f t="shared" si="2"/>
        <v>-4.9188611381797129E-2</v>
      </c>
      <c r="J14" s="4"/>
      <c r="K14" s="33">
        <v>361536.90000000031</v>
      </c>
      <c r="L14" s="33">
        <v>164513.07</v>
      </c>
      <c r="M14" s="32">
        <f t="shared" si="4"/>
        <v>526049.97000000032</v>
      </c>
      <c r="N14" s="37">
        <v>20979988.849999912</v>
      </c>
      <c r="O14" s="34">
        <f t="shared" si="5"/>
        <v>21506038.819999911</v>
      </c>
      <c r="P14" s="62"/>
      <c r="Q14" s="50"/>
      <c r="R14" s="50"/>
      <c r="S14" s="51"/>
      <c r="T14" s="54"/>
      <c r="U14" s="51"/>
      <c r="V14" s="53"/>
    </row>
    <row r="15" spans="2:22" ht="15.75" x14ac:dyDescent="0.3">
      <c r="B15" s="12" t="s">
        <v>29</v>
      </c>
      <c r="C15" s="59">
        <v>54172959.780000001</v>
      </c>
      <c r="D15" s="29">
        <f t="shared" si="3"/>
        <v>0.14206359088711831</v>
      </c>
      <c r="E15" s="29">
        <f t="shared" si="6"/>
        <v>0.10066000998073436</v>
      </c>
      <c r="F15" s="59">
        <v>51255193.078100003</v>
      </c>
      <c r="G15" s="29">
        <f t="shared" si="0"/>
        <v>0.12463908994248549</v>
      </c>
      <c r="H15" s="29">
        <f t="shared" si="1"/>
        <v>8.7913332917982437E-2</v>
      </c>
      <c r="I15" s="13">
        <f t="shared" si="2"/>
        <v>-5.3860204680512988E-2</v>
      </c>
      <c r="J15" s="4"/>
      <c r="K15" s="33">
        <v>40513088.600000001</v>
      </c>
      <c r="L15" s="33">
        <v>2678868.0100000002</v>
      </c>
      <c r="M15" s="32">
        <f t="shared" si="4"/>
        <v>43191956.609999999</v>
      </c>
      <c r="N15" s="37">
        <v>2718283.23</v>
      </c>
      <c r="O15" s="34">
        <f t="shared" si="5"/>
        <v>45910239.839999996</v>
      </c>
      <c r="P15" s="62"/>
      <c r="Q15" s="50"/>
      <c r="R15" s="50"/>
      <c r="S15" s="51"/>
      <c r="T15" s="54"/>
      <c r="U15" s="51"/>
      <c r="V15" s="53"/>
    </row>
    <row r="16" spans="2:22" ht="15.75" x14ac:dyDescent="0.3">
      <c r="B16" s="12" t="s">
        <v>25</v>
      </c>
      <c r="C16" s="59">
        <v>33517495.409999996</v>
      </c>
      <c r="D16" s="29">
        <f t="shared" si="3"/>
        <v>8.7896540540231591E-2</v>
      </c>
      <c r="E16" s="29">
        <f t="shared" si="6"/>
        <v>6.227962134986411E-2</v>
      </c>
      <c r="F16" s="59">
        <v>36911691.68999996</v>
      </c>
      <c r="G16" s="29">
        <f t="shared" si="0"/>
        <v>8.9759483560406916E-2</v>
      </c>
      <c r="H16" s="29">
        <f t="shared" si="1"/>
        <v>6.3311240193052912E-2</v>
      </c>
      <c r="I16" s="13">
        <f t="shared" si="2"/>
        <v>0.10126640545424824</v>
      </c>
      <c r="J16" s="4"/>
      <c r="K16" s="33">
        <v>22331730.319999997</v>
      </c>
      <c r="L16" s="33">
        <v>0</v>
      </c>
      <c r="M16" s="32">
        <f t="shared" si="4"/>
        <v>22331730.319999997</v>
      </c>
      <c r="N16" s="37">
        <v>5831647.9199999934</v>
      </c>
      <c r="O16" s="34">
        <f t="shared" si="5"/>
        <v>28163378.239999991</v>
      </c>
      <c r="P16" s="62"/>
      <c r="Q16" s="50"/>
      <c r="R16" s="55"/>
      <c r="S16" s="51"/>
      <c r="T16" s="54"/>
      <c r="U16" s="51"/>
      <c r="V16" s="53"/>
    </row>
    <row r="17" spans="2:22" ht="15.75" x14ac:dyDescent="0.3">
      <c r="B17" s="12" t="s">
        <v>15</v>
      </c>
      <c r="C17" s="59">
        <v>48073441.25</v>
      </c>
      <c r="D17" s="29">
        <f t="shared" si="3"/>
        <v>0.12606816607419855</v>
      </c>
      <c r="E17" s="29">
        <f t="shared" si="6"/>
        <v>8.9326355725901724E-2</v>
      </c>
      <c r="F17" s="59">
        <v>53578827.159999996</v>
      </c>
      <c r="G17" s="29">
        <f t="shared" si="0"/>
        <v>0.13028955421614566</v>
      </c>
      <c r="H17" s="29">
        <f t="shared" si="1"/>
        <v>9.1898849396485904E-2</v>
      </c>
      <c r="I17" s="13">
        <f t="shared" si="2"/>
        <v>0.11452032071866701</v>
      </c>
      <c r="J17" s="4"/>
      <c r="K17" s="33">
        <v>13486590.51</v>
      </c>
      <c r="L17" s="33">
        <v>3401538.35</v>
      </c>
      <c r="M17" s="32">
        <f t="shared" si="4"/>
        <v>16888128.859999999</v>
      </c>
      <c r="N17" s="37">
        <v>21582107.830000002</v>
      </c>
      <c r="O17" s="34">
        <f t="shared" si="5"/>
        <v>38470236.689999998</v>
      </c>
      <c r="P17" s="62"/>
      <c r="Q17" s="50"/>
      <c r="R17" s="50"/>
      <c r="S17" s="51"/>
      <c r="T17" s="54"/>
      <c r="U17" s="51"/>
      <c r="V17" s="53"/>
    </row>
    <row r="18" spans="2:22" ht="15.75" x14ac:dyDescent="0.3">
      <c r="B18" s="12" t="s">
        <v>16</v>
      </c>
      <c r="C18" s="59">
        <v>21408334.91</v>
      </c>
      <c r="D18" s="29">
        <f t="shared" si="3"/>
        <v>5.6141383904068698E-2</v>
      </c>
      <c r="E18" s="29">
        <f t="shared" si="6"/>
        <v>3.9779314522650287E-2</v>
      </c>
      <c r="F18" s="59">
        <v>23705599.079999998</v>
      </c>
      <c r="G18" s="29">
        <f t="shared" si="0"/>
        <v>5.7645754867618727E-2</v>
      </c>
      <c r="H18" s="29">
        <f t="shared" si="1"/>
        <v>4.0660040452188108E-2</v>
      </c>
      <c r="I18" s="13">
        <f t="shared" si="2"/>
        <v>0.10730699887018902</v>
      </c>
      <c r="J18" s="4"/>
      <c r="K18" s="33">
        <v>17172754.32</v>
      </c>
      <c r="L18" s="33">
        <v>487866.89</v>
      </c>
      <c r="M18" s="32">
        <f t="shared" si="4"/>
        <v>17660621.210000001</v>
      </c>
      <c r="N18" s="37">
        <v>0</v>
      </c>
      <c r="O18" s="34">
        <f t="shared" si="5"/>
        <v>17660621.210000001</v>
      </c>
      <c r="P18" s="62"/>
      <c r="Q18" s="50"/>
      <c r="R18" s="50"/>
      <c r="S18" s="51"/>
      <c r="T18" s="52"/>
      <c r="U18" s="51"/>
      <c r="V18" s="53"/>
    </row>
    <row r="19" spans="2:22" ht="15.75" x14ac:dyDescent="0.3">
      <c r="B19" s="12" t="s">
        <v>17</v>
      </c>
      <c r="C19" s="59">
        <v>17721911.530000001</v>
      </c>
      <c r="D19" s="29">
        <f t="shared" si="3"/>
        <v>4.6474078572777314E-2</v>
      </c>
      <c r="E19" s="29">
        <f t="shared" si="6"/>
        <v>3.2929487307541964E-2</v>
      </c>
      <c r="F19" s="59">
        <v>18005330.940000001</v>
      </c>
      <c r="G19" s="29">
        <f t="shared" si="0"/>
        <v>4.3784208539714799E-2</v>
      </c>
      <c r="H19" s="29">
        <f t="shared" si="1"/>
        <v>3.0882893189275781E-2</v>
      </c>
      <c r="I19" s="13">
        <f t="shared" si="2"/>
        <v>1.5992598175440735E-2</v>
      </c>
      <c r="J19" s="4"/>
      <c r="K19" s="33">
        <v>10719378.42</v>
      </c>
      <c r="L19" s="33">
        <v>3790937.2199999997</v>
      </c>
      <c r="M19" s="32">
        <f t="shared" si="4"/>
        <v>14510315.640000001</v>
      </c>
      <c r="N19" s="38">
        <v>0</v>
      </c>
      <c r="O19" s="34">
        <f t="shared" si="5"/>
        <v>14510315.640000001</v>
      </c>
      <c r="P19" s="62"/>
      <c r="Q19" s="50"/>
      <c r="R19" s="50"/>
      <c r="S19" s="51"/>
      <c r="T19" s="52"/>
      <c r="U19" s="51"/>
      <c r="V19" s="53"/>
    </row>
    <row r="20" spans="2:22" s="5" customFormat="1" ht="30" customHeight="1" x14ac:dyDescent="0.25">
      <c r="B20" s="14" t="s">
        <v>5</v>
      </c>
      <c r="C20" s="63">
        <f>SUM(C7:C19)</f>
        <v>381328948.83000004</v>
      </c>
      <c r="D20" s="27">
        <f>SUM(D7:D19)</f>
        <v>0.99999999999999978</v>
      </c>
      <c r="E20" s="15">
        <f t="shared" si="6"/>
        <v>0.70855600194364621</v>
      </c>
      <c r="F20" s="63">
        <f>SUM(F7:F19)</f>
        <v>411228877.72809982</v>
      </c>
      <c r="G20" s="27">
        <f>SUM(G7:G19)</f>
        <v>1.0000000000000002</v>
      </c>
      <c r="H20" s="15">
        <f t="shared" si="1"/>
        <v>0.70534318694520237</v>
      </c>
      <c r="I20" s="16">
        <f t="shared" ref="I20" si="7">(F20-C20)/C20</f>
        <v>7.8409805995163104E-2</v>
      </c>
      <c r="J20" s="6"/>
      <c r="K20" s="31">
        <f>SUM(K7:K19)</f>
        <v>217671669.83059996</v>
      </c>
      <c r="L20" s="33">
        <f>SUM(L7:L19)</f>
        <v>19963392.464700002</v>
      </c>
      <c r="M20" s="32">
        <f>SUM(K20:L20)</f>
        <v>237635062.29529998</v>
      </c>
      <c r="N20" s="35">
        <f>SUM(N7:N19)</f>
        <v>76380413.269999966</v>
      </c>
      <c r="O20" s="35">
        <f>SUM(M20:N20)</f>
        <v>314015475.56529993</v>
      </c>
      <c r="P20" s="6"/>
    </row>
    <row r="21" spans="2:22" x14ac:dyDescent="0.25">
      <c r="B21" s="71" t="s">
        <v>7</v>
      </c>
      <c r="C21" s="72"/>
      <c r="D21" s="72"/>
      <c r="E21" s="72"/>
      <c r="F21" s="72"/>
      <c r="G21" s="72"/>
      <c r="H21" s="72"/>
      <c r="I21" s="73"/>
      <c r="J21" s="7"/>
      <c r="K21" s="7"/>
      <c r="M21" s="32"/>
    </row>
    <row r="22" spans="2:22" x14ac:dyDescent="0.25">
      <c r="B22" s="64" t="s">
        <v>38</v>
      </c>
      <c r="C22" s="59">
        <v>8975981.5</v>
      </c>
      <c r="D22" s="29">
        <f>C22/C$36</f>
        <v>5.7227034017228375E-2</v>
      </c>
      <c r="E22" s="29">
        <f>C22/C$37</f>
        <v>1.6678475590887993E-2</v>
      </c>
      <c r="F22" s="59">
        <v>12156458.07</v>
      </c>
      <c r="G22" s="29">
        <f t="shared" ref="G22:G35" si="8">F22/F$36</f>
        <v>7.0763196137486981E-2</v>
      </c>
      <c r="H22" s="29">
        <f t="shared" ref="H22:H35" si="9">F22/F$37</f>
        <v>2.0850857859084682E-2</v>
      </c>
      <c r="I22" s="13">
        <f t="shared" ref="I22:I35" si="10">(F22-C22)/C22</f>
        <v>0.35433189896837469</v>
      </c>
      <c r="K22" s="25"/>
      <c r="L22" s="25"/>
    </row>
    <row r="23" spans="2:22" x14ac:dyDescent="0.25">
      <c r="B23" s="17" t="s">
        <v>26</v>
      </c>
      <c r="C23" s="59">
        <v>7893229.0300000003</v>
      </c>
      <c r="D23" s="29">
        <f>C23/C$36</f>
        <v>5.0323865552261281E-2</v>
      </c>
      <c r="E23" s="29">
        <f>C23/C$37</f>
        <v>1.4666588574201441E-2</v>
      </c>
      <c r="F23" s="59">
        <v>11108917.43</v>
      </c>
      <c r="G23" s="29">
        <f t="shared" si="8"/>
        <v>6.4665422974986481E-2</v>
      </c>
      <c r="H23" s="29">
        <f t="shared" si="9"/>
        <v>1.9054107451977442E-2</v>
      </c>
      <c r="I23" s="13">
        <f>(F23-C23)/C23</f>
        <v>0.40739833948540566</v>
      </c>
      <c r="J23" s="8" t="s">
        <v>0</v>
      </c>
      <c r="K23" s="25"/>
      <c r="L23" s="25"/>
    </row>
    <row r="24" spans="2:22" x14ac:dyDescent="0.25">
      <c r="B24" s="17" t="s">
        <v>27</v>
      </c>
      <c r="C24" s="59">
        <v>14053303.990000002</v>
      </c>
      <c r="D24" s="29">
        <f>C24/C$36</f>
        <v>8.9597879127779098E-2</v>
      </c>
      <c r="E24" s="29">
        <f>C24/C$37</f>
        <v>2.6112764110369866E-2</v>
      </c>
      <c r="F24" s="59">
        <v>14163001.039999999</v>
      </c>
      <c r="G24" s="29">
        <f t="shared" si="8"/>
        <v>8.2443357655487895E-2</v>
      </c>
      <c r="H24" s="29">
        <f t="shared" si="9"/>
        <v>2.4292497028545135E-2</v>
      </c>
      <c r="I24" s="13">
        <f t="shared" si="10"/>
        <v>7.8057836134516724E-3</v>
      </c>
      <c r="K24" s="25"/>
      <c r="L24" s="25"/>
    </row>
    <row r="25" spans="2:22" x14ac:dyDescent="0.25">
      <c r="B25" s="17" t="s">
        <v>18</v>
      </c>
      <c r="C25" s="59">
        <v>21313610.280000001</v>
      </c>
      <c r="D25" s="29">
        <f>C25/C$36</f>
        <v>0.13588649893312596</v>
      </c>
      <c r="E25" s="29">
        <f>C25/C$37</f>
        <v>3.9603304530950671E-2</v>
      </c>
      <c r="F25" s="59">
        <v>22666458.310000002</v>
      </c>
      <c r="G25" s="29">
        <f t="shared" si="8"/>
        <v>0.13194229979626804</v>
      </c>
      <c r="H25" s="29">
        <f t="shared" si="9"/>
        <v>3.8877697571878256E-2</v>
      </c>
      <c r="I25" s="13">
        <f t="shared" si="10"/>
        <v>6.34734337462044E-2</v>
      </c>
      <c r="K25" s="25"/>
      <c r="L25" s="25"/>
    </row>
    <row r="26" spans="2:22" x14ac:dyDescent="0.25">
      <c r="B26" s="17" t="s">
        <v>19</v>
      </c>
      <c r="C26" s="59">
        <v>17114006.02</v>
      </c>
      <c r="D26" s="29">
        <f>C26/C$36</f>
        <v>0.10911161132379686</v>
      </c>
      <c r="E26" s="29">
        <f>C26/C$37</f>
        <v>3.1799924238578275E-2</v>
      </c>
      <c r="F26" s="59">
        <v>19995630.07</v>
      </c>
      <c r="G26" s="29">
        <f t="shared" si="8"/>
        <v>0.11639530892866745</v>
      </c>
      <c r="H26" s="29">
        <f t="shared" si="9"/>
        <v>3.4296670789439043E-2</v>
      </c>
      <c r="I26" s="13">
        <f t="shared" si="10"/>
        <v>0.1683781136124668</v>
      </c>
      <c r="K26" s="25"/>
      <c r="L26" s="25"/>
    </row>
    <row r="27" spans="2:22" s="56" customFormat="1" x14ac:dyDescent="0.25">
      <c r="B27" s="65" t="s">
        <v>34</v>
      </c>
      <c r="C27" s="59" t="s">
        <v>33</v>
      </c>
      <c r="D27" s="60" t="s">
        <v>33</v>
      </c>
      <c r="E27" s="60" t="s">
        <v>33</v>
      </c>
      <c r="F27" s="59">
        <v>5221823.4000000004</v>
      </c>
      <c r="G27" s="29">
        <f t="shared" si="8"/>
        <v>3.0396428904025264E-2</v>
      </c>
      <c r="H27" s="29">
        <f t="shared" si="9"/>
        <v>8.9565148706709022E-3</v>
      </c>
      <c r="I27" s="61" t="s">
        <v>33</v>
      </c>
      <c r="K27" s="58"/>
      <c r="L27" s="58"/>
    </row>
    <row r="28" spans="2:22" x14ac:dyDescent="0.25">
      <c r="B28" s="17" t="s">
        <v>30</v>
      </c>
      <c r="C28" s="59">
        <v>5244747.03</v>
      </c>
      <c r="D28" s="29">
        <f>C28/C$36</f>
        <v>3.3438272649912157E-2</v>
      </c>
      <c r="E28" s="29">
        <f>C28/C$37</f>
        <v>9.7453838691888232E-3</v>
      </c>
      <c r="F28" s="59">
        <v>6931966.3399999999</v>
      </c>
      <c r="G28" s="29">
        <f t="shared" si="8"/>
        <v>4.0351234784942402E-2</v>
      </c>
      <c r="H28" s="29">
        <f t="shared" si="9"/>
        <v>1.188976624663334E-2</v>
      </c>
      <c r="I28" s="13">
        <f>(F28-C28)/C28</f>
        <v>0.32169698564088789</v>
      </c>
      <c r="K28" s="25"/>
      <c r="L28" s="25"/>
    </row>
    <row r="29" spans="2:22" x14ac:dyDescent="0.25">
      <c r="B29" s="17" t="s">
        <v>20</v>
      </c>
      <c r="C29" s="59">
        <v>13027082.82</v>
      </c>
      <c r="D29" s="29">
        <f>C29/C$36</f>
        <v>8.3055130147649189E-2</v>
      </c>
      <c r="E29" s="29">
        <f>C29/C$37</f>
        <v>2.4205919189321672E-2</v>
      </c>
      <c r="F29" s="59">
        <v>13527429.710000001</v>
      </c>
      <c r="G29" s="29">
        <f t="shared" si="8"/>
        <v>7.8743673222310448E-2</v>
      </c>
      <c r="H29" s="29">
        <f t="shared" si="9"/>
        <v>2.320235980396625E-2</v>
      </c>
      <c r="I29" s="61">
        <f t="shared" si="10"/>
        <v>3.8408206726976236E-2</v>
      </c>
      <c r="K29" s="25"/>
      <c r="L29" s="25"/>
    </row>
    <row r="30" spans="2:22" x14ac:dyDescent="0.25">
      <c r="B30" s="17" t="s">
        <v>21</v>
      </c>
      <c r="C30" s="59">
        <v>9362339.3900000006</v>
      </c>
      <c r="D30" s="29">
        <f>C30/C$36</f>
        <v>5.9690287324273915E-2</v>
      </c>
      <c r="E30" s="29">
        <f>C30/C$37</f>
        <v>1.739637598291888E-2</v>
      </c>
      <c r="F30" s="59">
        <v>4098687.33</v>
      </c>
      <c r="G30" s="29">
        <f t="shared" si="8"/>
        <v>2.385861192206809E-2</v>
      </c>
      <c r="H30" s="29">
        <f t="shared" si="9"/>
        <v>7.0301025540954552E-3</v>
      </c>
      <c r="I30" s="13">
        <f t="shared" si="10"/>
        <v>-0.56221547208832812</v>
      </c>
      <c r="K30" s="25"/>
      <c r="L30" s="25"/>
    </row>
    <row r="31" spans="2:22" x14ac:dyDescent="0.25">
      <c r="B31" s="17" t="s">
        <v>22</v>
      </c>
      <c r="C31" s="59">
        <v>6934836.0099999998</v>
      </c>
      <c r="D31" s="29">
        <f>C31/C$36</f>
        <v>4.4213559959784932E-2</v>
      </c>
      <c r="E31" s="29">
        <f>C31/C$37</f>
        <v>1.2885776682984037E-2</v>
      </c>
      <c r="F31" s="59">
        <v>7941930.5</v>
      </c>
      <c r="G31" s="29">
        <f t="shared" si="8"/>
        <v>4.6230273854906662E-2</v>
      </c>
      <c r="H31" s="29">
        <f t="shared" si="9"/>
        <v>1.3622065163116162E-2</v>
      </c>
      <c r="I31" s="13">
        <f t="shared" si="10"/>
        <v>0.14522253857881784</v>
      </c>
      <c r="K31" s="25"/>
      <c r="L31" s="25"/>
    </row>
    <row r="32" spans="2:22" x14ac:dyDescent="0.25">
      <c r="B32" s="17" t="s">
        <v>23</v>
      </c>
      <c r="C32" s="59">
        <v>14043305.619999999</v>
      </c>
      <c r="D32" s="29">
        <f>C32/C$36</f>
        <v>8.9534133780252823E-2</v>
      </c>
      <c r="E32" s="29">
        <f>C32/C$37</f>
        <v>2.6094185911429313E-2</v>
      </c>
      <c r="F32" s="59">
        <v>14756071.98</v>
      </c>
      <c r="G32" s="29">
        <f t="shared" si="8"/>
        <v>8.5895645732245424E-2</v>
      </c>
      <c r="H32" s="29">
        <f t="shared" si="9"/>
        <v>2.5309737231167227E-2</v>
      </c>
      <c r="I32" s="13">
        <f t="shared" si="10"/>
        <v>5.0754884874463148E-2</v>
      </c>
      <c r="K32" s="25"/>
      <c r="L32" s="25"/>
    </row>
    <row r="33" spans="2:12" s="56" customFormat="1" x14ac:dyDescent="0.25">
      <c r="B33" s="65" t="s">
        <v>36</v>
      </c>
      <c r="C33" s="59" t="s">
        <v>33</v>
      </c>
      <c r="D33" s="60" t="s">
        <v>33</v>
      </c>
      <c r="E33" s="60" t="s">
        <v>33</v>
      </c>
      <c r="F33" s="59">
        <v>851167.01599999995</v>
      </c>
      <c r="G33" s="29">
        <f t="shared" si="8"/>
        <v>4.9546749679997473E-3</v>
      </c>
      <c r="H33" s="60">
        <f t="shared" si="9"/>
        <v>1.4599287360481355E-3</v>
      </c>
      <c r="I33" s="61" t="s">
        <v>33</v>
      </c>
      <c r="K33" s="58"/>
      <c r="L33" s="58"/>
    </row>
    <row r="34" spans="2:12" ht="15" customHeight="1" x14ac:dyDescent="0.25">
      <c r="B34" s="17" t="s">
        <v>24</v>
      </c>
      <c r="C34" s="59">
        <v>9124385.1300000008</v>
      </c>
      <c r="D34" s="29">
        <f>C34/C$36</f>
        <v>5.8173192337885586E-2</v>
      </c>
      <c r="E34" s="29">
        <f>C34/C$37</f>
        <v>1.6954227754654615E-2</v>
      </c>
      <c r="F34" s="59">
        <v>9111922.7799999993</v>
      </c>
      <c r="G34" s="29">
        <f t="shared" si="8"/>
        <v>5.3040842584074786E-2</v>
      </c>
      <c r="H34" s="29">
        <f t="shared" si="9"/>
        <v>1.5628845640293952E-2</v>
      </c>
      <c r="I34" s="13">
        <f t="shared" si="10"/>
        <v>-1.3658290199770962E-3</v>
      </c>
      <c r="K34" s="25"/>
      <c r="L34" s="25"/>
    </row>
    <row r="35" spans="2:12" x14ac:dyDescent="0.25">
      <c r="B35" s="39" t="s">
        <v>37</v>
      </c>
      <c r="C35" s="59">
        <v>29761796.460000001</v>
      </c>
      <c r="D35" s="29">
        <f>C35/C$36</f>
        <v>0.18974853484604964</v>
      </c>
      <c r="E35" s="29">
        <f>C35/C$37</f>
        <v>5.5301071620868059E-2</v>
      </c>
      <c r="F35" s="59">
        <v>29259222.899999999</v>
      </c>
      <c r="G35" s="29">
        <f t="shared" si="8"/>
        <v>0.17031902853453026</v>
      </c>
      <c r="H35" s="29">
        <f t="shared" si="9"/>
        <v>5.0185662159337785E-2</v>
      </c>
      <c r="I35" s="13">
        <f t="shared" si="10"/>
        <v>-1.6886533065148257E-2</v>
      </c>
      <c r="K35" s="25"/>
      <c r="L35" s="25"/>
    </row>
    <row r="36" spans="2:12" s="5" customFormat="1" ht="30" customHeight="1" x14ac:dyDescent="0.25">
      <c r="B36" s="14" t="s">
        <v>6</v>
      </c>
      <c r="C36" s="63">
        <f>SUM(C22:C35)</f>
        <v>156848623.28000003</v>
      </c>
      <c r="D36" s="27">
        <f>SUM(D22:D35)</f>
        <v>0.99999999999999978</v>
      </c>
      <c r="E36" s="15">
        <f t="shared" ref="E36" si="11">C36/C$37</f>
        <v>0.29144399805635368</v>
      </c>
      <c r="F36" s="63">
        <f>SUM(F22:F35)</f>
        <v>171790686.87600002</v>
      </c>
      <c r="G36" s="27">
        <f>SUM(G22:G35)</f>
        <v>0.99999999999999989</v>
      </c>
      <c r="H36" s="15">
        <f t="shared" ref="H36" si="12">F36/F$37</f>
        <v>0.2946568131062538</v>
      </c>
      <c r="I36" s="16">
        <f t="shared" ref="I36" si="13">(F36-C36)/C36</f>
        <v>9.5264231738432278E-2</v>
      </c>
      <c r="K36" s="30"/>
    </row>
    <row r="37" spans="2:12" s="9" customFormat="1" ht="16.5" thickBot="1" x14ac:dyDescent="0.3">
      <c r="B37" s="20" t="s">
        <v>8</v>
      </c>
      <c r="C37" s="40">
        <f>C20+C36</f>
        <v>538177572.11000013</v>
      </c>
      <c r="D37" s="40"/>
      <c r="E37" s="41">
        <f>E20+E36</f>
        <v>0.99999999999999989</v>
      </c>
      <c r="F37" s="40">
        <f>F20+F36-0.03</f>
        <v>583019564.5740999</v>
      </c>
      <c r="G37" s="18"/>
      <c r="H37" s="26">
        <f>H20+H36</f>
        <v>1.0000000000514562</v>
      </c>
      <c r="I37" s="19">
        <f>(F37-C37)/C37</f>
        <v>8.3321927162981702E-2</v>
      </c>
    </row>
    <row r="39" spans="2:12" x14ac:dyDescent="0.25">
      <c r="B39" s="24" t="s">
        <v>42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2:12" ht="15" customHeight="1" x14ac:dyDescent="0.25"/>
    <row r="41" spans="2:12" x14ac:dyDescent="0.25">
      <c r="B41" s="24" t="s">
        <v>43</v>
      </c>
      <c r="F41" s="23"/>
      <c r="G41" s="4"/>
    </row>
    <row r="43" spans="2:12" x14ac:dyDescent="0.25">
      <c r="B43" s="57" t="s">
        <v>45</v>
      </c>
    </row>
    <row r="44" spans="2:12" x14ac:dyDescent="0.25">
      <c r="B44" s="57"/>
    </row>
    <row r="45" spans="2:12" x14ac:dyDescent="0.25">
      <c r="B45" s="57" t="s">
        <v>44</v>
      </c>
    </row>
    <row r="46" spans="2:12" ht="15.75" x14ac:dyDescent="0.3">
      <c r="B46" s="57"/>
      <c r="C46" s="43"/>
      <c r="D46" s="43"/>
      <c r="E46" s="44"/>
      <c r="F46" s="45"/>
      <c r="G46" s="46"/>
      <c r="H46" s="47"/>
    </row>
    <row r="47" spans="2:12" ht="15.75" x14ac:dyDescent="0.3">
      <c r="B47" s="57" t="s">
        <v>46</v>
      </c>
      <c r="C47" s="43"/>
      <c r="D47" s="43"/>
      <c r="E47" s="44"/>
      <c r="F47" s="45"/>
      <c r="G47" s="46"/>
      <c r="H47" s="47"/>
    </row>
    <row r="48" spans="2:12" ht="15.75" x14ac:dyDescent="0.3">
      <c r="B48" s="57"/>
      <c r="C48" s="43"/>
      <c r="D48" s="43"/>
      <c r="E48" s="44"/>
      <c r="F48" s="45"/>
      <c r="G48" s="46"/>
      <c r="H48" s="47"/>
    </row>
    <row r="49" spans="2:8" ht="15.75" x14ac:dyDescent="0.3">
      <c r="B49" s="57" t="s">
        <v>47</v>
      </c>
      <c r="C49" s="43"/>
      <c r="D49" s="43"/>
      <c r="E49" s="44"/>
      <c r="F49" s="45"/>
      <c r="G49" s="46"/>
      <c r="H49" s="47"/>
    </row>
    <row r="50" spans="2:8" ht="15.75" x14ac:dyDescent="0.3">
      <c r="B50" s="42"/>
      <c r="C50" s="43"/>
      <c r="D50" s="43"/>
      <c r="E50" s="44"/>
      <c r="F50" s="45"/>
      <c r="G50" s="46"/>
      <c r="H50" s="47"/>
    </row>
    <row r="51" spans="2:8" ht="15.75" x14ac:dyDescent="0.3">
      <c r="B51" s="42"/>
      <c r="C51" s="43"/>
      <c r="D51" s="43"/>
      <c r="E51" s="44"/>
      <c r="F51" s="45"/>
      <c r="G51" s="46"/>
      <c r="H51" s="47"/>
    </row>
    <row r="52" spans="2:8" ht="15.75" x14ac:dyDescent="0.3">
      <c r="B52" s="42"/>
      <c r="C52" s="43"/>
      <c r="D52" s="43"/>
      <c r="E52" s="44"/>
      <c r="F52" s="45"/>
      <c r="G52" s="46"/>
      <c r="H52" s="47"/>
    </row>
    <row r="53" spans="2:8" ht="15.75" x14ac:dyDescent="0.3">
      <c r="B53" s="42"/>
      <c r="C53" s="43"/>
      <c r="D53" s="43"/>
      <c r="E53" s="44"/>
      <c r="F53" s="45"/>
      <c r="G53" s="46"/>
      <c r="H53" s="47"/>
    </row>
    <row r="54" spans="2:8" ht="15.75" x14ac:dyDescent="0.3">
      <c r="B54" s="42"/>
      <c r="C54" s="43"/>
      <c r="D54" s="43"/>
      <c r="E54" s="44"/>
      <c r="F54" s="45"/>
      <c r="G54" s="46"/>
      <c r="H54" s="47"/>
    </row>
    <row r="55" spans="2:8" ht="15.75" x14ac:dyDescent="0.3">
      <c r="B55" s="42"/>
      <c r="C55" s="43"/>
      <c r="D55" s="43"/>
      <c r="E55" s="44"/>
      <c r="F55" s="45"/>
      <c r="G55" s="46"/>
      <c r="H55" s="47"/>
    </row>
    <row r="56" spans="2:8" ht="15.75" x14ac:dyDescent="0.3">
      <c r="B56" s="42"/>
      <c r="C56" s="43"/>
      <c r="D56" s="43"/>
      <c r="E56" s="44"/>
      <c r="F56" s="45"/>
      <c r="G56" s="46"/>
      <c r="H56" s="47"/>
    </row>
    <row r="57" spans="2:8" ht="15.75" x14ac:dyDescent="0.3">
      <c r="B57" s="42"/>
      <c r="C57" s="43"/>
      <c r="D57" s="43"/>
      <c r="E57" s="44"/>
      <c r="F57" s="45"/>
      <c r="G57" s="46"/>
      <c r="H57" s="47"/>
    </row>
    <row r="58" spans="2:8" x14ac:dyDescent="0.25">
      <c r="B58" s="47"/>
      <c r="C58" s="46"/>
      <c r="D58" s="46"/>
      <c r="E58" s="46"/>
      <c r="F58" s="48"/>
      <c r="G58" s="46"/>
      <c r="H58" s="47"/>
    </row>
    <row r="59" spans="2:8" x14ac:dyDescent="0.25">
      <c r="B59" s="47"/>
      <c r="C59" s="47"/>
      <c r="D59" s="47"/>
      <c r="E59" s="47"/>
      <c r="F59" s="47"/>
      <c r="G59" s="47"/>
      <c r="H59" s="47"/>
    </row>
    <row r="60" spans="2:8" x14ac:dyDescent="0.25">
      <c r="B60" s="47"/>
      <c r="C60" s="47"/>
      <c r="D60" s="47"/>
      <c r="E60" s="47"/>
      <c r="F60" s="47"/>
      <c r="G60" s="47"/>
      <c r="H60" s="47"/>
    </row>
    <row r="61" spans="2:8" ht="16.5" x14ac:dyDescent="0.3">
      <c r="B61" s="49"/>
      <c r="C61" s="45"/>
      <c r="D61" s="47"/>
      <c r="E61" s="47"/>
      <c r="F61" s="47"/>
      <c r="G61" s="47"/>
      <c r="H61" s="47"/>
    </row>
    <row r="62" spans="2:8" ht="16.5" x14ac:dyDescent="0.3">
      <c r="B62" s="49"/>
      <c r="C62" s="45"/>
      <c r="D62" s="47"/>
      <c r="E62" s="47"/>
      <c r="F62" s="47"/>
      <c r="G62" s="47"/>
      <c r="H62" s="47"/>
    </row>
    <row r="63" spans="2:8" ht="16.5" x14ac:dyDescent="0.3">
      <c r="B63" s="49"/>
      <c r="C63" s="45"/>
      <c r="D63" s="47"/>
      <c r="E63" s="47"/>
      <c r="F63" s="47"/>
      <c r="G63" s="47"/>
      <c r="H63" s="47"/>
    </row>
    <row r="64" spans="2:8" ht="16.5" x14ac:dyDescent="0.3">
      <c r="B64" s="49"/>
      <c r="C64" s="45"/>
      <c r="D64" s="47"/>
      <c r="E64" s="47"/>
      <c r="F64" s="47"/>
      <c r="G64" s="47"/>
      <c r="H64" s="47"/>
    </row>
    <row r="65" spans="2:8" ht="16.5" x14ac:dyDescent="0.3">
      <c r="B65" s="49"/>
      <c r="C65" s="45"/>
      <c r="D65" s="47"/>
      <c r="E65" s="47"/>
      <c r="F65" s="47"/>
      <c r="G65" s="47"/>
      <c r="H65" s="47"/>
    </row>
    <row r="66" spans="2:8" ht="16.5" x14ac:dyDescent="0.3">
      <c r="B66" s="49"/>
      <c r="C66" s="45"/>
      <c r="D66" s="47"/>
      <c r="E66" s="47"/>
      <c r="F66" s="47"/>
      <c r="G66" s="47"/>
      <c r="H66" s="47"/>
    </row>
    <row r="67" spans="2:8" ht="16.5" x14ac:dyDescent="0.3">
      <c r="B67" s="49"/>
      <c r="C67" s="45"/>
      <c r="D67" s="47"/>
      <c r="E67" s="47"/>
      <c r="F67" s="47"/>
      <c r="G67" s="47"/>
      <c r="H67" s="47"/>
    </row>
    <row r="68" spans="2:8" ht="16.5" x14ac:dyDescent="0.3">
      <c r="B68" s="49"/>
      <c r="C68" s="45"/>
      <c r="D68" s="47"/>
      <c r="E68" s="47"/>
      <c r="F68" s="47"/>
      <c r="G68" s="47"/>
      <c r="H68" s="47"/>
    </row>
    <row r="69" spans="2:8" ht="16.5" x14ac:dyDescent="0.3">
      <c r="B69" s="49"/>
      <c r="C69" s="45"/>
      <c r="D69" s="47"/>
      <c r="E69" s="47"/>
      <c r="F69" s="47"/>
      <c r="G69" s="47"/>
      <c r="H69" s="47"/>
    </row>
    <row r="70" spans="2:8" ht="16.5" x14ac:dyDescent="0.3">
      <c r="B70" s="49"/>
      <c r="C70" s="45"/>
      <c r="D70" s="47"/>
      <c r="E70" s="47"/>
      <c r="F70" s="47"/>
      <c r="G70" s="47"/>
      <c r="H70" s="47"/>
    </row>
    <row r="71" spans="2:8" ht="16.5" x14ac:dyDescent="0.3">
      <c r="B71" s="49"/>
      <c r="C71" s="45"/>
      <c r="D71" s="47"/>
      <c r="E71" s="47"/>
      <c r="F71" s="47"/>
      <c r="G71" s="47"/>
      <c r="H71" s="47"/>
    </row>
    <row r="72" spans="2:8" ht="16.5" x14ac:dyDescent="0.3">
      <c r="B72" s="49"/>
      <c r="C72" s="45"/>
      <c r="D72" s="47"/>
      <c r="E72" s="47"/>
      <c r="F72" s="47"/>
      <c r="G72" s="47"/>
      <c r="H72" s="47"/>
    </row>
    <row r="73" spans="2:8" x14ac:dyDescent="0.25">
      <c r="B73" s="47"/>
      <c r="C73" s="47"/>
      <c r="D73" s="47"/>
      <c r="E73" s="47"/>
      <c r="F73" s="47"/>
      <c r="G73" s="47"/>
      <c r="H73" s="47"/>
    </row>
  </sheetData>
  <sortState ref="B23:M33">
    <sortCondition ref="B23"/>
  </sortState>
  <mergeCells count="7">
    <mergeCell ref="B2:I2"/>
    <mergeCell ref="B21:I21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65" orientation="landscape" r:id="rId1"/>
  <headerFooter>
    <oddHeader>&amp;LAgencija za osiguranje u BiH&amp;CStatistika tržišta osiguranja&amp;RMjesečno izvješće</oddHeader>
    <oddFooter>&amp;CU izvješće su uključeni podatci zaključno s 30.11.2016. godine.</oddFooter>
  </headerFooter>
  <ignoredErrors>
    <ignoredError sqref="E36 E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2020-02-26T11:46:25Z</dcterms:modified>
</cp:coreProperties>
</file>