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1" i="6" l="1"/>
  <c r="H21" i="6"/>
  <c r="I19" i="6"/>
  <c r="H19" i="6"/>
  <c r="E26" i="6" l="1"/>
  <c r="E27" i="6"/>
  <c r="E25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6" i="6"/>
  <c r="D29" i="6"/>
  <c r="E28" i="6"/>
  <c r="E24" i="6"/>
  <c r="F29" i="6"/>
  <c r="E29" i="6" l="1"/>
  <c r="F28" i="6" l="1"/>
  <c r="D28" i="6"/>
  <c r="H28" i="6" l="1"/>
  <c r="D25" i="4"/>
  <c r="D28" i="5"/>
  <c r="D26" i="4"/>
  <c r="F28" i="5"/>
  <c r="H26" i="6" l="1"/>
  <c r="H23" i="6" l="1"/>
  <c r="H25" i="6"/>
  <c r="D27" i="4"/>
  <c r="D28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F6" i="4"/>
  <c r="H6" i="4" s="1"/>
  <c r="F24" i="5"/>
  <c r="F29" i="5" s="1"/>
  <c r="D29" i="4" l="1"/>
  <c r="E6" i="4" s="1"/>
  <c r="F24" i="4"/>
  <c r="F29" i="4" s="1"/>
  <c r="H7" i="6"/>
  <c r="H8" i="6"/>
  <c r="H12" i="6"/>
  <c r="H13" i="6"/>
  <c r="H14" i="6"/>
  <c r="H15" i="6"/>
  <c r="H18" i="6"/>
  <c r="F24" i="6"/>
  <c r="G27" i="6" s="1"/>
  <c r="E26" i="4" l="1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G28" i="6" l="1"/>
  <c r="H28" i="5"/>
  <c r="H24" i="6" l="1"/>
  <c r="H6" i="6"/>
  <c r="F28" i="4"/>
  <c r="H29" i="5" l="1"/>
  <c r="G26" i="5"/>
  <c r="I26" i="5" s="1"/>
  <c r="G27" i="5"/>
  <c r="G25" i="5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G27" i="4" l="1"/>
  <c r="G24" i="5"/>
  <c r="E24" i="5"/>
  <c r="G28" i="5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G29" i="5" l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<sst xmlns="http://schemas.openxmlformats.org/spreadsheetml/2006/main" count="206" uniqueCount="55">
  <si>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</si>
  <si>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</si>
  <si>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</si>
  <si>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</si>
  <si>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</si>
  <si>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</si>
  <si>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</si>
  <si>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</si>
  <si>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</si>
  <si>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</si>
  <si>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</si>
  <si>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</si>
  <si>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</si>
  <si>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</si>
  <si>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</si>
  <si>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</si>
  <si>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</si>
  <si>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</si>
  <si>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</si>
  <si>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</si>
  <si>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</si>
  <si>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</si>
  <si>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</si>
  <si>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</si>
  <si>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</si>
  <si>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</si>
  <si>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</si>
  <si>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riješenih šteta</t>
  </si>
  <si>
    <t>XI 2016.**</t>
  </si>
  <si>
    <t>XI 2015.*</t>
  </si>
  <si>
    <t>Riješene štete po skupinama/vrstama osiguranja u BiH (u KM) za studeni 2015. i 2016. godine</t>
  </si>
  <si>
    <t>Riješene štete po skupinama/vrstama osiguranja u FBiH (u KM) za studeni 2015. i 2016. godine</t>
  </si>
  <si>
    <t>Riješene štete po skupinama/vrstama osiguranja u RS (u KM) za studeni 2015. i 2016. godine</t>
  </si>
  <si>
    <t>*Podatci se odnose na razdoblje od 01.01. do 30.11.2015. godine.</t>
  </si>
  <si>
    <t>**Podatci se odnose na razdoblje od 01.01. do 30.11.2016. godine.</t>
  </si>
  <si>
    <t>Promjena u udjelu</t>
  </si>
  <si>
    <t>Osiguranje od nezgode</t>
  </si>
  <si>
    <t>Osiguranje motornih vozila - kasko</t>
  </si>
  <si>
    <t>Osiguranje tračnih vozila - kasko</t>
  </si>
  <si>
    <t>Osiguranje zračnih letjelica - kasko</t>
  </si>
  <si>
    <t>Osiguranje pomorskog, riječnog i jezerskog kaska</t>
  </si>
  <si>
    <t>Osiguranje robe u prijevozu</t>
  </si>
  <si>
    <t>Ostale štete na imovini</t>
  </si>
  <si>
    <t>Osiguranje od autoodgovornosti</t>
  </si>
  <si>
    <t>Osiguranje od odgovornosti za zračne letjelice</t>
  </si>
  <si>
    <t>Osiguranje od odgovornosti za brodove</t>
  </si>
  <si>
    <t>Osiguranje od opće odgovornosti</t>
  </si>
  <si>
    <t>Osiguranje garancije</t>
  </si>
  <si>
    <t>Osiguranje od različitih financijskih gubitaka</t>
  </si>
  <si>
    <t>Osiguranje pravne zaštite</t>
  </si>
  <si>
    <t>Osiguranje pomoći - ostala osiguranja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</si>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</sst>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8"/>
      <color indexed="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0"/>
    <xf numFmtId="0" fontId="9" fillId="0" borderId="0"/>
    <xf numFmtId="0" fontId="46" fillId="0" borderId="0"/>
    <xf numFmtId="0" fontId="9" fillId="0" borderId="0"/>
    <xf numFmtId="0" fontId="46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4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9" fillId="0" borderId="32" applyNumberFormat="0" applyFill="0" applyAlignment="0" applyProtection="0"/>
    <xf numFmtId="0" fontId="27" fillId="20" borderId="31" applyNumberFormat="0" applyAlignment="0" applyProtection="0"/>
    <xf numFmtId="0" fontId="15" fillId="23" borderId="30" applyNumberFormat="0" applyFont="0" applyAlignment="0" applyProtection="0"/>
    <xf numFmtId="0" fontId="13" fillId="20" borderId="33" applyNumberFormat="0" applyAlignment="0" applyProtection="0"/>
    <xf numFmtId="0" fontId="23" fillId="7" borderId="33" applyNumberFormat="0" applyAlignment="0" applyProtection="0"/>
    <xf numFmtId="0" fontId="13" fillId="20" borderId="26" applyNumberFormat="0" applyAlignment="0" applyProtection="0"/>
    <xf numFmtId="0" fontId="23" fillId="7" borderId="26" applyNumberFormat="0" applyAlignment="0" applyProtection="0"/>
    <xf numFmtId="0" fontId="23" fillId="7" borderId="29" applyNumberFormat="0" applyAlignment="0" applyProtection="0"/>
    <xf numFmtId="0" fontId="13" fillId="20" borderId="29" applyNumberFormat="0" applyAlignment="0" applyProtection="0"/>
    <xf numFmtId="0" fontId="15" fillId="23" borderId="34" applyNumberFormat="0" applyFont="0" applyAlignment="0" applyProtection="0"/>
    <xf numFmtId="0" fontId="27" fillId="20" borderId="27" applyNumberFormat="0" applyAlignment="0" applyProtection="0"/>
    <xf numFmtId="0" fontId="29" fillId="0" borderId="2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6" fillId="0" borderId="0"/>
    <xf numFmtId="0" fontId="46" fillId="0" borderId="0"/>
  </cellStyleXfs>
  <cellXfs count="133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7" fillId="0" borderId="0" xfId="197" applyFont="1"/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10" fontId="41" fillId="0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0" fontId="45" fillId="0" borderId="0" xfId="197" applyFont="1"/>
    <xf numFmtId="9" fontId="38" fillId="25" borderId="12" xfId="197" applyNumberFormat="1" applyFont="1" applyFill="1" applyBorder="1" applyAlignment="1">
      <alignment horizontal="right" vertical="center"/>
    </xf>
    <xf numFmtId="10" fontId="41" fillId="0" borderId="24" xfId="197" applyNumberFormat="1" applyFont="1" applyBorder="1" applyAlignment="1">
      <alignment horizontal="right" vertical="center" wrapText="1"/>
    </xf>
    <xf numFmtId="0" fontId="33" fillId="0" borderId="0" xfId="197" applyFont="1" applyBorder="1"/>
    <xf numFmtId="4" fontId="47" fillId="0" borderId="0" xfId="205" applyNumberFormat="1" applyFont="1" applyBorder="1" applyAlignment="1"/>
    <xf numFmtId="0" fontId="45" fillId="0" borderId="0" xfId="197" applyFont="1" applyBorder="1"/>
    <xf numFmtId="9" fontId="38" fillId="25" borderId="12" xfId="197" applyNumberFormat="1" applyFont="1" applyFill="1" applyBorder="1" applyAlignment="1">
      <alignment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10" fontId="42" fillId="0" borderId="25" xfId="197" applyNumberFormat="1" applyFont="1" applyBorder="1" applyAlignment="1">
      <alignment horizontal="right" vertical="center" wrapText="1"/>
    </xf>
    <xf numFmtId="4" fontId="32" fillId="0" borderId="0" xfId="197" applyNumberFormat="1" applyFont="1" applyBorder="1"/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4" fontId="47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7" fillId="0" borderId="0" xfId="205" applyNumberFormat="1" applyFont="1" applyFill="1" applyBorder="1" applyAlignme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47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205" applyFont="1" applyFill="1" applyBorder="1" applyAlignment="1">
      <alignment wrapText="1"/>
    </xf>
    <xf numFmtId="0" fontId="37" fillId="0" borderId="0" xfId="197" applyFont="1" applyFill="1" applyBorder="1"/>
    <xf numFmtId="0" fontId="45" fillId="0" borderId="0" xfId="197" applyFont="1" applyFill="1" applyBorder="1"/>
    <xf numFmtId="3" fontId="44" fillId="0" borderId="0" xfId="197" applyNumberFormat="1" applyFont="1" applyFill="1" applyBorder="1"/>
    <xf numFmtId="0" fontId="51" fillId="0" borderId="0" xfId="211" applyFont="1" applyFill="1" applyBorder="1" applyAlignment="1" applyProtection="1">
      <alignment horizontal="left" wrapText="1"/>
    </xf>
    <xf numFmtId="4" fontId="52" fillId="0" borderId="0" xfId="197" applyNumberFormat="1" applyFont="1" applyFill="1" applyBorder="1"/>
    <xf numFmtId="4" fontId="50" fillId="0" borderId="0" xfId="197" applyNumberFormat="1" applyFont="1" applyFill="1" applyBorder="1"/>
    <xf numFmtId="0" fontId="51" fillId="0" borderId="0" xfId="211" applyFont="1" applyFill="1" applyBorder="1" applyAlignment="1" applyProtection="1">
      <alignment wrapText="1"/>
    </xf>
    <xf numFmtId="4" fontId="41" fillId="0" borderId="0" xfId="197" applyNumberFormat="1" applyFont="1" applyFill="1" applyBorder="1"/>
    <xf numFmtId="0" fontId="32" fillId="0" borderId="0" xfId="197" applyFont="1" applyFill="1" applyBorder="1" applyAlignment="1">
      <alignment horizontal="right"/>
    </xf>
    <xf numFmtId="3" fontId="48" fillId="0" borderId="10" xfId="197" applyNumberFormat="1" applyFont="1" applyFill="1" applyBorder="1" applyAlignment="1">
      <alignment horizontal="right" vertical="center"/>
    </xf>
    <xf numFmtId="10" fontId="48" fillId="0" borderId="10" xfId="197" applyNumberFormat="1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/>
    </xf>
    <xf numFmtId="3" fontId="53" fillId="0" borderId="10" xfId="0" applyNumberFormat="1" applyFont="1" applyBorder="1" applyAlignment="1">
      <alignment vertical="center"/>
    </xf>
    <xf numFmtId="9" fontId="49" fillId="25" borderId="12" xfId="197" applyNumberFormat="1" applyFont="1" applyFill="1" applyBorder="1" applyAlignment="1">
      <alignment horizontal="right" vertical="center"/>
    </xf>
    <xf numFmtId="4" fontId="45" fillId="0" borderId="0" xfId="197" applyNumberFormat="1" applyFont="1" applyFill="1" applyBorder="1"/>
    <xf numFmtId="4" fontId="55" fillId="0" borderId="0" xfId="197" applyNumberFormat="1" applyFont="1" applyFill="1" applyBorder="1"/>
    <xf numFmtId="0" fontId="55" fillId="0" borderId="0" xfId="197" applyFont="1" applyFill="1" applyBorder="1"/>
    <xf numFmtId="3" fontId="48" fillId="0" borderId="10" xfId="0" applyNumberFormat="1" applyFont="1" applyBorder="1"/>
    <xf numFmtId="3" fontId="49" fillId="24" borderId="10" xfId="197" applyNumberFormat="1" applyFont="1" applyFill="1" applyBorder="1" applyAlignment="1">
      <alignment horizontal="right" vertical="center"/>
    </xf>
    <xf numFmtId="3" fontId="56" fillId="24" borderId="10" xfId="197" applyNumberFormat="1" applyFont="1" applyFill="1" applyBorder="1" applyAlignment="1">
      <alignment horizontal="right" vertical="center"/>
    </xf>
    <xf numFmtId="3" fontId="56" fillId="24" borderId="10" xfId="197" applyNumberFormat="1" applyFont="1" applyFill="1" applyBorder="1" applyAlignment="1">
      <alignment vertical="center" wrapText="1"/>
    </xf>
    <xf numFmtId="4" fontId="54" fillId="0" borderId="0" xfId="205" applyNumberFormat="1" applyFont="1" applyFill="1" applyBorder="1" applyAlignment="1"/>
    <xf numFmtId="3" fontId="58" fillId="0" borderId="0" xfId="197" applyNumberFormat="1" applyFont="1"/>
    <xf numFmtId="0" fontId="58" fillId="0" borderId="0" xfId="197" applyFont="1"/>
    <xf numFmtId="49" fontId="41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41" fillId="0" borderId="11" xfId="197" applyFont="1" applyBorder="1" applyAlignment="1">
      <alignment horizontal="center" vertical="center"/>
    </xf>
    <xf numFmtId="0" fontId="38" fillId="25" borderId="15" xfId="197" applyFont="1" applyFill="1" applyBorder="1" applyAlignment="1">
      <alignment horizontal="center" vertical="center"/>
    </xf>
    <xf numFmtId="3" fontId="57" fillId="0" borderId="10" xfId="205" applyNumberFormat="1" applyFont="1" applyBorder="1"/>
    <xf numFmtId="0" fontId="33" fillId="0" borderId="0" xfId="197" applyFont="1" applyFill="1" applyBorder="1" applyAlignment="1">
      <alignment horizontal="right" wrapText="1"/>
    </xf>
    <xf numFmtId="3" fontId="59" fillId="0" borderId="0" xfId="207" applyNumberFormat="1" applyFont="1" applyFill="1" applyBorder="1" applyAlignment="1">
      <alignment horizontal="right" vertical="center"/>
    </xf>
    <xf numFmtId="3" fontId="59" fillId="0" borderId="0" xfId="211" applyNumberFormat="1" applyFont="1" applyFill="1" applyBorder="1" applyAlignment="1" applyProtection="1">
      <alignment horizontal="right" vertical="center"/>
    </xf>
    <xf numFmtId="3" fontId="49" fillId="25" borderId="12" xfId="197" applyNumberFormat="1" applyFont="1" applyFill="1" applyBorder="1" applyAlignment="1">
      <alignment horizontal="right" vertical="center"/>
    </xf>
    <xf numFmtId="3" fontId="60" fillId="0" borderId="10" xfId="205" applyNumberFormat="1" applyFont="1" applyBorder="1"/>
    <xf numFmtId="3" fontId="56" fillId="25" borderId="12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vertical="center" wrapText="1"/>
    </xf>
    <xf numFmtId="3" fontId="61" fillId="25" borderId="12" xfId="197" applyNumberFormat="1" applyFont="1" applyFill="1" applyBorder="1" applyAlignment="1">
      <alignment horizontal="right" vertical="center"/>
    </xf>
    <xf numFmtId="3" fontId="2" fillId="0" borderId="10" xfId="205" applyNumberFormat="1" applyFont="1" applyBorder="1"/>
    <xf numFmtId="3" fontId="49" fillId="24" borderId="10" xfId="197" applyNumberFormat="1" applyFont="1" applyFill="1" applyBorder="1" applyAlignment="1">
      <alignment horizontal="right" vertical="center" wrapText="1"/>
    </xf>
    <xf numFmtId="4" fontId="48" fillId="0" borderId="10" xfId="205" applyNumberFormat="1" applyFont="1" applyBorder="1"/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62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62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62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8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49" fillId="25" borderId="17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39" fillId="25" borderId="17" xfId="197" applyFont="1" applyFill="1" applyBorder="1" applyAlignment="1">
      <alignment horizontal="center" vertical="center"/>
    </xf>
    <xf numFmtId="0" fontId="39" fillId="25" borderId="10" xfId="197" applyFont="1" applyFill="1" applyBorder="1" applyAlignment="1">
      <alignment horizontal="center" vertical="center"/>
    </xf>
    <xf numFmtId="0" fontId="49" fillId="25" borderId="17" xfId="197" applyFont="1" applyFill="1" applyBorder="1" applyAlignment="1">
      <alignment horizontal="center" vertical="center" wrapText="1"/>
    </xf>
    <xf numFmtId="0" fontId="49" fillId="25" borderId="10" xfId="197" applyFont="1" applyFill="1" applyBorder="1" applyAlignment="1">
      <alignment horizontal="center" vertical="center" wrapText="1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</cellXfs>
  <cellStyles count="2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30"/>
    <cellStyle name="Calculation 3" xfId="233"/>
    <cellStyle name="Calculation 4" xfId="228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1"/>
    <cellStyle name="Input 3" xfId="232"/>
    <cellStyle name="Input 4" xfId="229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39"/>
    <cellStyle name="Normal 161" xfId="215"/>
    <cellStyle name="Normal 161 2" xfId="241"/>
    <cellStyle name="Normal 162" xfId="217"/>
    <cellStyle name="Normal 162 2" xfId="243"/>
    <cellStyle name="Normal 163" xfId="219"/>
    <cellStyle name="Normal 163 2" xfId="245"/>
    <cellStyle name="Normal 164" xfId="221"/>
    <cellStyle name="Normal 164 2" xfId="247"/>
    <cellStyle name="Normal 165" xfId="223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50"/>
    <cellStyle name="Normalno 3" xfId="212"/>
    <cellStyle name="Note" xfId="199" builtinId="10" customBuiltin="1"/>
    <cellStyle name="Note 2" xfId="227"/>
    <cellStyle name="Note 3" xfId="234"/>
    <cellStyle name="Obično 2" xfId="205"/>
    <cellStyle name="Obično 2 2" xfId="207"/>
    <cellStyle name="Obično 3" xfId="208"/>
    <cellStyle name="Obično 3 2" xfId="213"/>
    <cellStyle name="Obično 3 2 2" xfId="240"/>
    <cellStyle name="Obično 3 3" xfId="216"/>
    <cellStyle name="Obično 3 3 2" xfId="242"/>
    <cellStyle name="Obično 3 4" xfId="218"/>
    <cellStyle name="Obično 3 4 2" xfId="244"/>
    <cellStyle name="Obično 3 5" xfId="220"/>
    <cellStyle name="Obično 3 5 2" xfId="246"/>
    <cellStyle name="Obično 3 6" xfId="222"/>
    <cellStyle name="Obično 3 6 2" xfId="248"/>
    <cellStyle name="Obično 3 7" xfId="224"/>
    <cellStyle name="Obično 3 8" xfId="238"/>
    <cellStyle name="Obično 4" xfId="209"/>
    <cellStyle name="Obično 4 2" xfId="251"/>
    <cellStyle name="Obično_12a Izvjestaji drustava za osiguranje" xfId="214"/>
    <cellStyle name="Output" xfId="200" builtinId="21" customBuiltin="1"/>
    <cellStyle name="Output 2" xfId="235"/>
    <cellStyle name="Output 3" xfId="226"/>
    <cellStyle name="Percent 2" xfId="249"/>
    <cellStyle name="Standard_0103_s Versicherung" xfId="201"/>
    <cellStyle name="Title" xfId="202" builtinId="15" customBuiltin="1"/>
    <cellStyle name="Total" xfId="203" builtinId="25" customBuiltin="1"/>
    <cellStyle name="Total 2" xfId="236"/>
    <cellStyle name="Total 3" xfId="225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4" t="s">
        <v>30</v>
      </c>
      <c r="C2" s="115"/>
      <c r="D2" s="115"/>
      <c r="E2" s="115"/>
      <c r="F2" s="115"/>
      <c r="G2" s="115"/>
      <c r="H2" s="115"/>
      <c r="I2" s="116"/>
    </row>
    <row r="3" spans="2:9" ht="16.5" thickBot="1" x14ac:dyDescent="0.3">
      <c r="B3" s="2"/>
      <c r="C3" s="3"/>
    </row>
    <row r="4" spans="2:9" x14ac:dyDescent="0.25">
      <c r="B4" s="123"/>
      <c r="C4" s="129" t="s">
        <v>2</v>
      </c>
      <c r="D4" s="125" t="s">
        <v>29</v>
      </c>
      <c r="E4" s="117" t="s">
        <v>3</v>
      </c>
      <c r="F4" s="127" t="s">
        <v>28</v>
      </c>
      <c r="G4" s="117" t="s">
        <v>3</v>
      </c>
      <c r="H4" s="119" t="s">
        <v>27</v>
      </c>
      <c r="I4" s="121" t="s">
        <v>35</v>
      </c>
    </row>
    <row r="5" spans="2:9" x14ac:dyDescent="0.25">
      <c r="B5" s="124"/>
      <c r="C5" s="130"/>
      <c r="D5" s="126"/>
      <c r="E5" s="118" t="s">
        <v>0</v>
      </c>
      <c r="F5" s="128"/>
      <c r="G5" s="118" t="s">
        <v>0</v>
      </c>
      <c r="H5" s="120"/>
      <c r="I5" s="122"/>
    </row>
    <row r="6" spans="2:9" x14ac:dyDescent="0.25">
      <c r="B6" s="82" t="s">
        <v>8</v>
      </c>
      <c r="C6" s="102" t="s">
        <v>36</v>
      </c>
      <c r="D6" s="67">
        <f>'FBiH '!D6+RS!D6</f>
        <v>17602581.419999998</v>
      </c>
      <c r="E6" s="68">
        <f>D6/$D$29</f>
        <v>7.8245032929649169E-2</v>
      </c>
      <c r="F6" s="67">
        <f>'FBiH '!F6+RS!F6</f>
        <v>19419935.219699997</v>
      </c>
      <c r="G6" s="31">
        <f t="shared" ref="G6:G23" si="0">F6/$F$29</f>
        <v>8.4706554055661826E-2</v>
      </c>
      <c r="H6" s="19">
        <f>(F6-D6)/D6</f>
        <v>0.10324359571688319</v>
      </c>
      <c r="I6" s="20">
        <f>(G6-E6)/E6</f>
        <v>8.258059181625331E-2</v>
      </c>
    </row>
    <row r="7" spans="2:9" x14ac:dyDescent="0.25">
      <c r="B7" s="82" t="s">
        <v>9</v>
      </c>
      <c r="C7" s="99" t="s">
        <v>4</v>
      </c>
      <c r="D7" s="67">
        <f>'FBiH '!D7+RS!D7</f>
        <v>1918697.3000000003</v>
      </c>
      <c r="E7" s="68">
        <f t="shared" ref="E7:E27" si="1">D7/$D$29</f>
        <v>8.5287793783446683E-3</v>
      </c>
      <c r="F7" s="67">
        <f>'FBiH '!F7+RS!F7</f>
        <v>2594533.6595000005</v>
      </c>
      <c r="G7" s="31">
        <f t="shared" si="0"/>
        <v>1.1316927847149945E-2</v>
      </c>
      <c r="H7" s="19">
        <f t="shared" ref="H7:H26" si="2">(F7-D7)/D7</f>
        <v>0.35223709310478529</v>
      </c>
      <c r="I7" s="20">
        <f t="shared" ref="I7:I23" si="3">(G7-E7)/E7</f>
        <v>0.32691060996191723</v>
      </c>
    </row>
    <row r="8" spans="2:9" x14ac:dyDescent="0.25">
      <c r="B8" s="82" t="s">
        <v>10</v>
      </c>
      <c r="C8" s="103" t="s">
        <v>37</v>
      </c>
      <c r="D8" s="67">
        <f>'FBiH '!D8+RS!D8</f>
        <v>37023849.350000001</v>
      </c>
      <c r="E8" s="68">
        <f t="shared" si="1"/>
        <v>0.16457428842122185</v>
      </c>
      <c r="F8" s="67">
        <f>'FBiH '!F8+RS!F8</f>
        <v>37829653.0035</v>
      </c>
      <c r="G8" s="31">
        <f t="shared" si="0"/>
        <v>0.16500670629412145</v>
      </c>
      <c r="H8" s="19">
        <f t="shared" si="2"/>
        <v>2.1764448258268374E-2</v>
      </c>
      <c r="I8" s="20">
        <f t="shared" si="3"/>
        <v>2.6274934988194908E-3</v>
      </c>
    </row>
    <row r="9" spans="2:9" x14ac:dyDescent="0.25">
      <c r="B9" s="82" t="s">
        <v>11</v>
      </c>
      <c r="C9" s="103" t="s">
        <v>38</v>
      </c>
      <c r="D9" s="67">
        <f>'FBiH '!D9+RS!D9</f>
        <v>0</v>
      </c>
      <c r="E9" s="68">
        <f t="shared" si="1"/>
        <v>0</v>
      </c>
      <c r="F9" s="67">
        <f>'FBiH '!F9+RS!F9</f>
        <v>0</v>
      </c>
      <c r="G9" s="31">
        <f t="shared" si="0"/>
        <v>0</v>
      </c>
      <c r="H9" s="21" t="s">
        <v>1</v>
      </c>
      <c r="I9" s="22" t="s">
        <v>1</v>
      </c>
    </row>
    <row r="10" spans="2:9" x14ac:dyDescent="0.25">
      <c r="B10" s="82" t="s">
        <v>12</v>
      </c>
      <c r="C10" s="103" t="s">
        <v>39</v>
      </c>
      <c r="D10" s="67">
        <f>'FBiH '!D10+RS!D10</f>
        <v>0</v>
      </c>
      <c r="E10" s="68">
        <f t="shared" si="1"/>
        <v>0</v>
      </c>
      <c r="F10" s="67">
        <f>'FBiH '!F10+RS!F10</f>
        <v>10467.77</v>
      </c>
      <c r="G10" s="31">
        <f t="shared" si="0"/>
        <v>4.5658686052039928E-5</v>
      </c>
      <c r="H10" s="21" t="s">
        <v>1</v>
      </c>
      <c r="I10" s="22" t="s">
        <v>1</v>
      </c>
    </row>
    <row r="11" spans="2:9" x14ac:dyDescent="0.25">
      <c r="B11" s="82" t="s">
        <v>13</v>
      </c>
      <c r="C11" s="103" t="s">
        <v>40</v>
      </c>
      <c r="D11" s="67">
        <f>'FBiH '!D11+RS!D11</f>
        <v>0</v>
      </c>
      <c r="E11" s="68">
        <f t="shared" si="1"/>
        <v>0</v>
      </c>
      <c r="F11" s="67">
        <f>'FBiH '!F11+RS!F11</f>
        <v>2320</v>
      </c>
      <c r="G11" s="31">
        <f t="shared" si="0"/>
        <v>1.0119457309506479E-5</v>
      </c>
      <c r="H11" s="21" t="s">
        <v>1</v>
      </c>
      <c r="I11" s="22" t="s">
        <v>1</v>
      </c>
    </row>
    <row r="12" spans="2:9" x14ac:dyDescent="0.25">
      <c r="B12" s="82" t="s">
        <v>14</v>
      </c>
      <c r="C12" s="103" t="s">
        <v>41</v>
      </c>
      <c r="D12" s="67">
        <f>'FBiH '!D12+RS!D12</f>
        <v>271861.46999999997</v>
      </c>
      <c r="E12" s="68">
        <f t="shared" si="1"/>
        <v>1.208448304535826E-3</v>
      </c>
      <c r="F12" s="67">
        <f>'FBiH '!F12+RS!F12</f>
        <v>142074.41989999998</v>
      </c>
      <c r="G12" s="31">
        <f t="shared" si="0"/>
        <v>6.1970518403058083E-4</v>
      </c>
      <c r="H12" s="19">
        <f t="shared" si="2"/>
        <v>-0.47740141366851291</v>
      </c>
      <c r="I12" s="20">
        <f t="shared" si="3"/>
        <v>-0.48718933056171221</v>
      </c>
    </row>
    <row r="13" spans="2:9" x14ac:dyDescent="0.25">
      <c r="B13" s="82" t="s">
        <v>15</v>
      </c>
      <c r="C13" s="103" t="s">
        <v>26</v>
      </c>
      <c r="D13" s="67">
        <f>'FBiH '!D13+RS!D13</f>
        <v>10218937.899999999</v>
      </c>
      <c r="E13" s="68">
        <f t="shared" si="1"/>
        <v>4.5424083741664067E-2</v>
      </c>
      <c r="F13" s="67">
        <f>'FBiH '!F13+RS!F13</f>
        <v>7153801.2101999996</v>
      </c>
      <c r="G13" s="31">
        <f t="shared" si="0"/>
        <v>3.1203700839359774E-2</v>
      </c>
      <c r="H13" s="19">
        <f t="shared" si="2"/>
        <v>-0.29994669894216691</v>
      </c>
      <c r="I13" s="20">
        <f t="shared" si="3"/>
        <v>-0.31305822222366625</v>
      </c>
    </row>
    <row r="14" spans="2:9" x14ac:dyDescent="0.25">
      <c r="B14" s="82" t="s">
        <v>16</v>
      </c>
      <c r="C14" s="103" t="s">
        <v>42</v>
      </c>
      <c r="D14" s="67">
        <f>'FBiH '!D14+RS!D14</f>
        <v>33358612.159899998</v>
      </c>
      <c r="E14" s="68">
        <f t="shared" si="1"/>
        <v>0.14828198459421021</v>
      </c>
      <c r="F14" s="67">
        <f>'FBiH '!F14+RS!F14</f>
        <v>9531090.364599999</v>
      </c>
      <c r="G14" s="31">
        <f t="shared" si="0"/>
        <v>4.1573043990352686E-2</v>
      </c>
      <c r="H14" s="19">
        <f t="shared" si="2"/>
        <v>-0.71428396604409061</v>
      </c>
      <c r="I14" s="20">
        <f t="shared" si="3"/>
        <v>-0.71963523347679859</v>
      </c>
    </row>
    <row r="15" spans="2:9" x14ac:dyDescent="0.25">
      <c r="B15" s="82" t="s">
        <v>17</v>
      </c>
      <c r="C15" s="103" t="s">
        <v>43</v>
      </c>
      <c r="D15" s="67">
        <f>'FBiH '!D15+RS!D15</f>
        <v>85412150.060000002</v>
      </c>
      <c r="E15" s="68">
        <f t="shared" si="1"/>
        <v>0.37966456933660575</v>
      </c>
      <c r="F15" s="67">
        <f>'FBiH '!F15+RS!F15</f>
        <v>100402047.69229999</v>
      </c>
      <c r="G15" s="31">
        <f t="shared" si="0"/>
        <v>0.43793717043502722</v>
      </c>
      <c r="H15" s="19">
        <f t="shared" si="2"/>
        <v>0.17550076449041435</v>
      </c>
      <c r="I15" s="20">
        <f t="shared" si="3"/>
        <v>0.15348443285145666</v>
      </c>
    </row>
    <row r="16" spans="2:9" x14ac:dyDescent="0.25">
      <c r="B16" s="82" t="s">
        <v>18</v>
      </c>
      <c r="C16" s="103" t="s">
        <v>44</v>
      </c>
      <c r="D16" s="67">
        <f>'FBiH '!D16+RS!D16</f>
        <v>0</v>
      </c>
      <c r="E16" s="68">
        <f t="shared" si="1"/>
        <v>0</v>
      </c>
      <c r="F16" s="67">
        <f>'FBiH '!F16+RS!F16</f>
        <v>0</v>
      </c>
      <c r="G16" s="31">
        <f t="shared" si="0"/>
        <v>0</v>
      </c>
      <c r="H16" s="21" t="s">
        <v>1</v>
      </c>
      <c r="I16" s="22" t="s">
        <v>1</v>
      </c>
    </row>
    <row r="17" spans="2:9" x14ac:dyDescent="0.25">
      <c r="B17" s="82" t="s">
        <v>19</v>
      </c>
      <c r="C17" s="103" t="s">
        <v>45</v>
      </c>
      <c r="D17" s="67">
        <f>'FBiH '!D17+RS!D17</f>
        <v>0</v>
      </c>
      <c r="E17" s="68">
        <f t="shared" si="1"/>
        <v>0</v>
      </c>
      <c r="F17" s="67">
        <f>'FBiH '!F17+RS!F17</f>
        <v>0</v>
      </c>
      <c r="G17" s="31">
        <f t="shared" si="0"/>
        <v>0</v>
      </c>
      <c r="H17" s="21" t="s">
        <v>1</v>
      </c>
      <c r="I17" s="22" t="s">
        <v>1</v>
      </c>
    </row>
    <row r="18" spans="2:9" x14ac:dyDescent="0.25">
      <c r="B18" s="82" t="s">
        <v>20</v>
      </c>
      <c r="C18" s="103" t="s">
        <v>46</v>
      </c>
      <c r="D18" s="67">
        <f>'FBiH '!D18+RS!D18</f>
        <v>782560.97</v>
      </c>
      <c r="E18" s="68">
        <f t="shared" si="1"/>
        <v>3.4785527989398845E-3</v>
      </c>
      <c r="F18" s="67">
        <f>'FBiH '!F18+RS!F18</f>
        <v>1364063.2399999998</v>
      </c>
      <c r="G18" s="31">
        <f t="shared" si="0"/>
        <v>5.9498188468306411E-3</v>
      </c>
      <c r="H18" s="19">
        <f t="shared" si="2"/>
        <v>0.74307599317149664</v>
      </c>
      <c r="I18" s="20">
        <f t="shared" si="3"/>
        <v>0.71042936264871237</v>
      </c>
    </row>
    <row r="19" spans="2:9" x14ac:dyDescent="0.25">
      <c r="B19" s="82" t="s">
        <v>21</v>
      </c>
      <c r="C19" s="103" t="s">
        <v>5</v>
      </c>
      <c r="D19" s="67">
        <f>'FBiH '!D19+RS!D19</f>
        <v>239739.75</v>
      </c>
      <c r="E19" s="68">
        <f t="shared" si="1"/>
        <v>1.0656644151057625E-3</v>
      </c>
      <c r="F19" s="67">
        <f>'FBiH '!F19+RS!F19</f>
        <v>375588.62</v>
      </c>
      <c r="G19" s="31">
        <f t="shared" si="0"/>
        <v>1.638255606045884E-3</v>
      </c>
      <c r="H19" s="19">
        <f t="shared" si="2"/>
        <v>0.56665142096794541</v>
      </c>
      <c r="I19" s="20">
        <f t="shared" si="3"/>
        <v>0.53730910296305079</v>
      </c>
    </row>
    <row r="20" spans="2:9" x14ac:dyDescent="0.25">
      <c r="B20" s="82" t="s">
        <v>22</v>
      </c>
      <c r="C20" s="103" t="s">
        <v>47</v>
      </c>
      <c r="D20" s="67">
        <f>'FBiH '!D20+RS!D20</f>
        <v>35262.65</v>
      </c>
      <c r="E20" s="68">
        <f t="shared" si="1"/>
        <v>1.5674560137536315E-4</v>
      </c>
      <c r="F20" s="67">
        <f>'FBiH '!F20+RS!F20</f>
        <v>24365.75</v>
      </c>
      <c r="G20" s="31">
        <f t="shared" si="0"/>
        <v>1.0627938230133943E-4</v>
      </c>
      <c r="H20" s="19">
        <f t="shared" si="2"/>
        <v>-0.30902101798928899</v>
      </c>
      <c r="I20" s="20">
        <f t="shared" si="3"/>
        <v>-0.32196258543275375</v>
      </c>
    </row>
    <row r="21" spans="2:9" x14ac:dyDescent="0.25">
      <c r="B21" s="82" t="s">
        <v>23</v>
      </c>
      <c r="C21" s="103" t="s">
        <v>48</v>
      </c>
      <c r="D21" s="67">
        <f>'FBiH '!D21+RS!D21</f>
        <v>519568.57</v>
      </c>
      <c r="E21" s="68">
        <f t="shared" si="1"/>
        <v>2.3095282958140546E-3</v>
      </c>
      <c r="F21" s="67">
        <f>'FBiH '!F21+RS!F21</f>
        <v>256631.04000000001</v>
      </c>
      <c r="G21" s="31">
        <f t="shared" si="0"/>
        <v>1.1193822644716593E-3</v>
      </c>
      <c r="H21" s="19">
        <f t="shared" si="2"/>
        <v>-0.50606896795162193</v>
      </c>
      <c r="I21" s="20">
        <f t="shared" si="3"/>
        <v>-0.51531996100653821</v>
      </c>
    </row>
    <row r="22" spans="2:9" x14ac:dyDescent="0.25">
      <c r="B22" s="82" t="s">
        <v>24</v>
      </c>
      <c r="C22" s="103" t="s">
        <v>49</v>
      </c>
      <c r="D22" s="67">
        <f>'FBiH '!D22+RS!D22</f>
        <v>0</v>
      </c>
      <c r="E22" s="68">
        <f t="shared" si="1"/>
        <v>0</v>
      </c>
      <c r="F22" s="67">
        <f>'FBiH '!F22+RS!F22</f>
        <v>0</v>
      </c>
      <c r="G22" s="31">
        <f t="shared" si="0"/>
        <v>0</v>
      </c>
      <c r="H22" s="21" t="s">
        <v>1</v>
      </c>
      <c r="I22" s="22" t="s">
        <v>1</v>
      </c>
    </row>
    <row r="23" spans="2:9" x14ac:dyDescent="0.25">
      <c r="B23" s="82" t="s">
        <v>25</v>
      </c>
      <c r="C23" s="103" t="s">
        <v>50</v>
      </c>
      <c r="D23" s="67">
        <f>'FBiH '!D23+RS!D23</f>
        <v>5403.75</v>
      </c>
      <c r="E23" s="68">
        <f t="shared" si="1"/>
        <v>2.4020147193478614E-5</v>
      </c>
      <c r="F23" s="67">
        <f>'FBiH '!F23+RS!F23</f>
        <v>6179.57</v>
      </c>
      <c r="G23" s="31">
        <f t="shared" si="0"/>
        <v>2.6954265002632305E-5</v>
      </c>
      <c r="H23" s="19">
        <f t="shared" si="2"/>
        <v>0.14357066851723335</v>
      </c>
      <c r="I23" s="20">
        <f t="shared" si="3"/>
        <v>0.12215236590849425</v>
      </c>
    </row>
    <row r="24" spans="2:9" s="3" customFormat="1" x14ac:dyDescent="0.25">
      <c r="B24" s="83"/>
      <c r="C24" s="100" t="s">
        <v>51</v>
      </c>
      <c r="D24" s="76">
        <f>SUM(D6:D23)</f>
        <v>187389225.34990001</v>
      </c>
      <c r="E24" s="69">
        <f>SUM(E6:E23)</f>
        <v>0.83296169796466013</v>
      </c>
      <c r="F24" s="76">
        <f>SUM(F6:F23)</f>
        <v>179112751.55969998</v>
      </c>
      <c r="G24" s="32">
        <f>SUM(G6:G23)</f>
        <v>0.78126027715371726</v>
      </c>
      <c r="H24" s="27">
        <f t="shared" ref="H24:I29" si="4">(F24-D24)/D24</f>
        <v>-4.4167287498765688E-2</v>
      </c>
      <c r="I24" s="28">
        <f t="shared" si="4"/>
        <v>-6.2069385587926983E-2</v>
      </c>
    </row>
    <row r="25" spans="2:9" ht="15.75" customHeight="1" x14ac:dyDescent="0.25">
      <c r="B25" s="84">
        <v>19</v>
      </c>
      <c r="C25" s="99" t="s">
        <v>6</v>
      </c>
      <c r="D25" s="67">
        <f>'FBiH '!D25+RS!D25</f>
        <v>35413321.299999997</v>
      </c>
      <c r="E25" s="68">
        <f t="shared" si="1"/>
        <v>0.15741534864417328</v>
      </c>
      <c r="F25" s="67">
        <f>'FBiH '!F25+RS!F25</f>
        <v>47352011.05999998</v>
      </c>
      <c r="G25" s="31">
        <f>F25/$F$29</f>
        <v>0.20654166139696051</v>
      </c>
      <c r="H25" s="19">
        <f t="shared" si="2"/>
        <v>0.33712426063804368</v>
      </c>
      <c r="I25" s="20">
        <f t="shared" si="4"/>
        <v>0.31208083059190067</v>
      </c>
    </row>
    <row r="26" spans="2:9" x14ac:dyDescent="0.25">
      <c r="B26" s="84"/>
      <c r="C26" s="99" t="s">
        <v>52</v>
      </c>
      <c r="D26" s="67">
        <f>'FBiH '!D26+RS!D26</f>
        <v>2164850.7800000003</v>
      </c>
      <c r="E26" s="68">
        <f t="shared" si="1"/>
        <v>9.6229533911666876E-3</v>
      </c>
      <c r="F26" s="67">
        <f>'FBiH '!F26+RS!F26</f>
        <v>2796543.5</v>
      </c>
      <c r="G26" s="31">
        <f>F26/$F$29</f>
        <v>1.2198061449322341E-2</v>
      </c>
      <c r="H26" s="19">
        <f t="shared" si="2"/>
        <v>0.29179504002580708</v>
      </c>
      <c r="I26" s="20">
        <f>(G26-E26)/E26</f>
        <v>0.26760059552189591</v>
      </c>
    </row>
    <row r="27" spans="2:9" x14ac:dyDescent="0.25">
      <c r="B27" s="84"/>
      <c r="C27" s="99" t="s">
        <v>7</v>
      </c>
      <c r="D27" s="70">
        <f>'FBiH '!D27</f>
        <v>0</v>
      </c>
      <c r="E27" s="68">
        <f t="shared" si="1"/>
        <v>0</v>
      </c>
      <c r="F27" s="67">
        <f>'FBiH '!F27</f>
        <v>0</v>
      </c>
      <c r="G27" s="31">
        <f>F27/$F$29</f>
        <v>0</v>
      </c>
      <c r="H27" s="21" t="s">
        <v>1</v>
      </c>
      <c r="I27" s="46" t="s">
        <v>1</v>
      </c>
    </row>
    <row r="28" spans="2:9" s="3" customFormat="1" x14ac:dyDescent="0.25">
      <c r="B28" s="83"/>
      <c r="C28" s="100" t="s">
        <v>53</v>
      </c>
      <c r="D28" s="76">
        <f>SUM(D25:D27)</f>
        <v>37578172.079999998</v>
      </c>
      <c r="E28" s="69">
        <f>SUM(E25:E26)</f>
        <v>0.16703830203533998</v>
      </c>
      <c r="F28" s="76">
        <f>SUM(F25:F27)</f>
        <v>50148554.55999998</v>
      </c>
      <c r="G28" s="32">
        <f>SUM(G25:G26)</f>
        <v>0.21873972284628285</v>
      </c>
      <c r="H28" s="27">
        <f t="shared" si="4"/>
        <v>0.33451287766842286</v>
      </c>
      <c r="I28" s="28">
        <f t="shared" si="4"/>
        <v>0.30951835705324932</v>
      </c>
    </row>
    <row r="29" spans="2:9" s="3" customFormat="1" ht="16.5" thickBot="1" x14ac:dyDescent="0.3">
      <c r="B29" s="85"/>
      <c r="C29" s="101" t="s">
        <v>54</v>
      </c>
      <c r="D29" s="90">
        <f>D24+D28</f>
        <v>224967397.42989999</v>
      </c>
      <c r="E29" s="71">
        <f>E24+E28</f>
        <v>1</v>
      </c>
      <c r="F29" s="90">
        <f>SUM(F24:F27)</f>
        <v>229261306.11969995</v>
      </c>
      <c r="G29" s="37">
        <f>G24+G28</f>
        <v>1</v>
      </c>
      <c r="H29" s="29">
        <f>(F29-D29)/D29</f>
        <v>1.9086804305223602E-2</v>
      </c>
      <c r="I29" s="30">
        <f t="shared" si="4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1" t="s">
        <v>33</v>
      </c>
      <c r="C31" s="35"/>
      <c r="D31" s="7"/>
      <c r="E31" s="7"/>
      <c r="F31" s="7"/>
      <c r="G31" s="4"/>
    </row>
    <row r="32" spans="2:9" x14ac:dyDescent="0.25">
      <c r="F32" s="7"/>
    </row>
    <row r="33" spans="2:6" x14ac:dyDescent="0.25">
      <c r="B33" s="41" t="s">
        <v>34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30.11.2016.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14" t="s">
        <v>31</v>
      </c>
      <c r="C2" s="115"/>
      <c r="D2" s="115"/>
      <c r="E2" s="115"/>
      <c r="F2" s="115"/>
      <c r="G2" s="115"/>
      <c r="H2" s="115"/>
      <c r="I2" s="116"/>
    </row>
    <row r="3" spans="2:16" ht="16.5" thickBot="1" x14ac:dyDescent="0.3">
      <c r="C3" s="3"/>
    </row>
    <row r="4" spans="2:16" ht="15.75" customHeight="1" x14ac:dyDescent="0.25">
      <c r="B4" s="131"/>
      <c r="C4" s="129" t="s">
        <v>2</v>
      </c>
      <c r="D4" s="127" t="s">
        <v>29</v>
      </c>
      <c r="E4" s="117" t="s">
        <v>3</v>
      </c>
      <c r="F4" s="127" t="s">
        <v>28</v>
      </c>
      <c r="G4" s="117" t="s">
        <v>3</v>
      </c>
      <c r="H4" s="119" t="s">
        <v>27</v>
      </c>
      <c r="I4" s="121" t="s">
        <v>35</v>
      </c>
      <c r="K4" s="50"/>
      <c r="L4" s="50"/>
      <c r="M4" s="51"/>
      <c r="N4" s="52"/>
      <c r="O4" s="52"/>
    </row>
    <row r="5" spans="2:16" x14ac:dyDescent="0.25">
      <c r="B5" s="132"/>
      <c r="C5" s="130"/>
      <c r="D5" s="128"/>
      <c r="E5" s="118" t="s">
        <v>0</v>
      </c>
      <c r="F5" s="128"/>
      <c r="G5" s="118" t="s">
        <v>0</v>
      </c>
      <c r="H5" s="120"/>
      <c r="I5" s="122"/>
      <c r="K5" s="50"/>
      <c r="L5" s="50"/>
      <c r="M5" s="51"/>
      <c r="N5" s="52"/>
      <c r="O5" s="52"/>
    </row>
    <row r="6" spans="2:16" x14ac:dyDescent="0.25">
      <c r="B6" s="84" t="s">
        <v>8</v>
      </c>
      <c r="C6" s="107" t="s">
        <v>36</v>
      </c>
      <c r="D6" s="86">
        <v>13215419.6</v>
      </c>
      <c r="E6" s="18">
        <f>D6/$D$29</f>
        <v>8.7125498695695469E-2</v>
      </c>
      <c r="F6" s="96">
        <v>15442223.029699998</v>
      </c>
      <c r="G6" s="38">
        <f>F6/$F$29</f>
        <v>8.8651633464749913E-2</v>
      </c>
      <c r="H6" s="19">
        <f>(F6-D6)/D6</f>
        <v>0.16850039553038471</v>
      </c>
      <c r="I6" s="20">
        <f>(G6-E6)/E6</f>
        <v>1.7516511146579455E-2</v>
      </c>
      <c r="K6" s="89"/>
      <c r="L6" s="89"/>
      <c r="M6" s="63"/>
      <c r="N6" s="52"/>
      <c r="O6" s="52"/>
      <c r="P6" s="4"/>
    </row>
    <row r="7" spans="2:16" x14ac:dyDescent="0.25">
      <c r="B7" s="84" t="s">
        <v>9</v>
      </c>
      <c r="C7" s="104" t="s">
        <v>4</v>
      </c>
      <c r="D7" s="86">
        <v>1394780.85</v>
      </c>
      <c r="E7" s="18">
        <f t="shared" ref="E7:E23" si="0">D7/$D$29</f>
        <v>9.1953930185808119E-3</v>
      </c>
      <c r="F7" s="96">
        <v>2225808.3695000005</v>
      </c>
      <c r="G7" s="38">
        <f t="shared" ref="G7:G23" si="1">F7/$F$29</f>
        <v>1.2778053221753016E-2</v>
      </c>
      <c r="H7" s="19">
        <f t="shared" ref="H7:H23" si="2">(F7-D7)/D7</f>
        <v>0.59581225215416478</v>
      </c>
      <c r="I7" s="20">
        <f t="shared" ref="I7:I23" si="3">(G7-E7)/E7</f>
        <v>0.38961469030555268</v>
      </c>
      <c r="K7" s="89"/>
      <c r="L7" s="89"/>
      <c r="M7" s="63"/>
      <c r="N7" s="52"/>
      <c r="O7" s="52"/>
      <c r="P7" s="4"/>
    </row>
    <row r="8" spans="2:16" x14ac:dyDescent="0.25">
      <c r="B8" s="84" t="s">
        <v>10</v>
      </c>
      <c r="C8" s="108" t="s">
        <v>37</v>
      </c>
      <c r="D8" s="86">
        <v>30427682.789999999</v>
      </c>
      <c r="E8" s="18">
        <f t="shared" si="0"/>
        <v>0.20060104918902313</v>
      </c>
      <c r="F8" s="96">
        <v>31383931.983499996</v>
      </c>
      <c r="G8" s="38">
        <f t="shared" si="1"/>
        <v>0.18017074546409625</v>
      </c>
      <c r="H8" s="19">
        <f t="shared" si="2"/>
        <v>3.1426947628567591E-2</v>
      </c>
      <c r="I8" s="20">
        <f t="shared" si="3"/>
        <v>-0.10184544800498892</v>
      </c>
      <c r="K8" s="89"/>
      <c r="L8" s="89"/>
      <c r="M8" s="63"/>
      <c r="N8" s="52"/>
      <c r="O8" s="52"/>
      <c r="P8" s="4"/>
    </row>
    <row r="9" spans="2:16" x14ac:dyDescent="0.25">
      <c r="B9" s="84" t="s">
        <v>11</v>
      </c>
      <c r="C9" s="108" t="s">
        <v>38</v>
      </c>
      <c r="D9" s="86">
        <v>0</v>
      </c>
      <c r="E9" s="18">
        <f t="shared" si="0"/>
        <v>0</v>
      </c>
      <c r="F9" s="96">
        <v>0</v>
      </c>
      <c r="G9" s="38">
        <f t="shared" si="1"/>
        <v>0</v>
      </c>
      <c r="H9" s="21" t="s">
        <v>1</v>
      </c>
      <c r="I9" s="22" t="s">
        <v>1</v>
      </c>
      <c r="K9" s="89"/>
      <c r="L9" s="89"/>
      <c r="M9" s="63"/>
      <c r="N9" s="52"/>
      <c r="O9" s="52"/>
      <c r="P9" s="4"/>
    </row>
    <row r="10" spans="2:16" x14ac:dyDescent="0.25">
      <c r="B10" s="84" t="s">
        <v>12</v>
      </c>
      <c r="C10" s="108" t="s">
        <v>39</v>
      </c>
      <c r="D10" s="86">
        <v>0</v>
      </c>
      <c r="E10" s="18">
        <f t="shared" si="0"/>
        <v>0</v>
      </c>
      <c r="F10" s="96">
        <v>0</v>
      </c>
      <c r="G10" s="38">
        <f t="shared" si="1"/>
        <v>0</v>
      </c>
      <c r="H10" s="21" t="s">
        <v>1</v>
      </c>
      <c r="I10" s="22" t="s">
        <v>1</v>
      </c>
      <c r="K10" s="89"/>
      <c r="L10" s="89"/>
      <c r="M10" s="63"/>
      <c r="N10" s="52"/>
      <c r="O10" s="52"/>
      <c r="P10" s="4"/>
    </row>
    <row r="11" spans="2:16" x14ac:dyDescent="0.25">
      <c r="B11" s="84" t="s">
        <v>13</v>
      </c>
      <c r="C11" s="108" t="s">
        <v>40</v>
      </c>
      <c r="D11" s="86">
        <v>0</v>
      </c>
      <c r="E11" s="18">
        <f t="shared" si="0"/>
        <v>0</v>
      </c>
      <c r="F11" s="96">
        <v>2320</v>
      </c>
      <c r="G11" s="38">
        <f t="shared" si="1"/>
        <v>1.3318794142698991E-5</v>
      </c>
      <c r="H11" s="21" t="s">
        <v>1</v>
      </c>
      <c r="I11" s="22" t="s">
        <v>1</v>
      </c>
      <c r="K11" s="89"/>
      <c r="L11" s="89"/>
      <c r="M11" s="63"/>
      <c r="N11" s="52"/>
      <c r="O11" s="52"/>
      <c r="P11" s="4"/>
    </row>
    <row r="12" spans="2:16" x14ac:dyDescent="0.25">
      <c r="B12" s="84" t="s">
        <v>14</v>
      </c>
      <c r="C12" s="108" t="s">
        <v>41</v>
      </c>
      <c r="D12" s="86">
        <v>185959.25</v>
      </c>
      <c r="E12" s="18">
        <f t="shared" si="0"/>
        <v>1.2259763884702919E-3</v>
      </c>
      <c r="F12" s="96">
        <v>127277.27989999999</v>
      </c>
      <c r="G12" s="38">
        <f t="shared" si="1"/>
        <v>7.3068098708223273E-4</v>
      </c>
      <c r="H12" s="19">
        <f t="shared" si="2"/>
        <v>-0.31556359847654797</v>
      </c>
      <c r="I12" s="20">
        <f t="shared" si="3"/>
        <v>-0.40400076709965221</v>
      </c>
      <c r="K12" s="89"/>
      <c r="L12" s="89"/>
      <c r="M12" s="63"/>
      <c r="N12" s="52"/>
      <c r="O12" s="52"/>
      <c r="P12" s="4"/>
    </row>
    <row r="13" spans="2:16" x14ac:dyDescent="0.25">
      <c r="B13" s="84" t="s">
        <v>15</v>
      </c>
      <c r="C13" s="108" t="s">
        <v>26</v>
      </c>
      <c r="D13" s="86">
        <v>7879886.5999999996</v>
      </c>
      <c r="E13" s="18">
        <f t="shared" si="0"/>
        <v>5.1949848772908293E-2</v>
      </c>
      <c r="F13" s="96">
        <v>4760040.0901999995</v>
      </c>
      <c r="G13" s="38">
        <f t="shared" si="1"/>
        <v>2.7326721582917299E-2</v>
      </c>
      <c r="H13" s="19">
        <f t="shared" si="2"/>
        <v>-0.39592530554944794</v>
      </c>
      <c r="I13" s="20">
        <f t="shared" si="3"/>
        <v>-0.47397880401207038</v>
      </c>
      <c r="K13" s="89"/>
      <c r="L13" s="89"/>
      <c r="M13" s="63"/>
      <c r="N13" s="52"/>
      <c r="O13" s="52"/>
      <c r="P13" s="4"/>
    </row>
    <row r="14" spans="2:16" x14ac:dyDescent="0.25">
      <c r="B14" s="84" t="s">
        <v>16</v>
      </c>
      <c r="C14" s="108" t="s">
        <v>42</v>
      </c>
      <c r="D14" s="86">
        <v>5173101.75</v>
      </c>
      <c r="E14" s="18">
        <f t="shared" si="0"/>
        <v>3.4104786939366263E-2</v>
      </c>
      <c r="F14" s="96">
        <v>5340477.3045999995</v>
      </c>
      <c r="G14" s="38">
        <f t="shared" si="1"/>
        <v>3.0658930105053175E-2</v>
      </c>
      <c r="H14" s="19">
        <f t="shared" si="2"/>
        <v>3.2354970516479682E-2</v>
      </c>
      <c r="I14" s="20">
        <f t="shared" si="3"/>
        <v>-0.10103733650174561</v>
      </c>
      <c r="K14" s="89"/>
      <c r="L14" s="89"/>
      <c r="M14" s="63"/>
      <c r="N14" s="52"/>
      <c r="O14" s="52"/>
      <c r="P14" s="4"/>
    </row>
    <row r="15" spans="2:16" x14ac:dyDescent="0.25">
      <c r="B15" s="84" t="s">
        <v>17</v>
      </c>
      <c r="C15" s="108" t="s">
        <v>43</v>
      </c>
      <c r="D15" s="86">
        <v>60233427.370000005</v>
      </c>
      <c r="E15" s="18">
        <f t="shared" si="0"/>
        <v>0.39710183683930877</v>
      </c>
      <c r="F15" s="96">
        <v>69397948.822300002</v>
      </c>
      <c r="G15" s="38">
        <f t="shared" si="1"/>
        <v>0.39840387684904033</v>
      </c>
      <c r="H15" s="19">
        <f t="shared" si="2"/>
        <v>0.15215009094542242</v>
      </c>
      <c r="I15" s="20">
        <f t="shared" si="3"/>
        <v>3.2788566784153071E-3</v>
      </c>
      <c r="K15" s="89"/>
      <c r="L15" s="89"/>
      <c r="M15" s="63"/>
      <c r="N15" s="52"/>
      <c r="O15" s="52"/>
      <c r="P15" s="4"/>
    </row>
    <row r="16" spans="2:16" x14ac:dyDescent="0.25">
      <c r="B16" s="84" t="s">
        <v>18</v>
      </c>
      <c r="C16" s="108" t="s">
        <v>44</v>
      </c>
      <c r="D16" s="86">
        <v>0</v>
      </c>
      <c r="E16" s="18">
        <f t="shared" si="0"/>
        <v>0</v>
      </c>
      <c r="F16" s="96">
        <v>0</v>
      </c>
      <c r="G16" s="38">
        <f>F16/$F$29</f>
        <v>0</v>
      </c>
      <c r="H16" s="21" t="s">
        <v>1</v>
      </c>
      <c r="I16" s="22" t="s">
        <v>1</v>
      </c>
      <c r="K16" s="89"/>
      <c r="L16" s="89"/>
      <c r="M16" s="63"/>
      <c r="N16" s="52"/>
      <c r="O16" s="52"/>
      <c r="P16" s="4"/>
    </row>
    <row r="17" spans="2:16" x14ac:dyDescent="0.25">
      <c r="B17" s="84" t="s">
        <v>19</v>
      </c>
      <c r="C17" s="108" t="s">
        <v>45</v>
      </c>
      <c r="D17" s="86">
        <v>0</v>
      </c>
      <c r="E17" s="18">
        <f t="shared" si="0"/>
        <v>0</v>
      </c>
      <c r="F17" s="96">
        <v>0</v>
      </c>
      <c r="G17" s="38">
        <f t="shared" si="1"/>
        <v>0</v>
      </c>
      <c r="H17" s="21" t="s">
        <v>1</v>
      </c>
      <c r="I17" s="22" t="s">
        <v>1</v>
      </c>
      <c r="K17" s="89"/>
      <c r="L17" s="89"/>
      <c r="M17" s="63"/>
      <c r="N17" s="52"/>
      <c r="O17" s="52"/>
      <c r="P17" s="4"/>
    </row>
    <row r="18" spans="2:16" x14ac:dyDescent="0.25">
      <c r="B18" s="84" t="s">
        <v>20</v>
      </c>
      <c r="C18" s="108" t="s">
        <v>46</v>
      </c>
      <c r="D18" s="86">
        <v>690298.33</v>
      </c>
      <c r="E18" s="18">
        <f t="shared" si="0"/>
        <v>4.5509403462343154E-3</v>
      </c>
      <c r="F18" s="96">
        <v>1229329.4399999997</v>
      </c>
      <c r="G18" s="38">
        <f t="shared" si="1"/>
        <v>7.0574076486721671E-3</v>
      </c>
      <c r="H18" s="19">
        <f t="shared" si="2"/>
        <v>0.780866889827185</v>
      </c>
      <c r="I18" s="20">
        <f t="shared" si="3"/>
        <v>0.55075810969744599</v>
      </c>
      <c r="K18" s="89"/>
      <c r="L18" s="89"/>
      <c r="M18" s="63"/>
      <c r="N18" s="52"/>
      <c r="O18" s="52"/>
      <c r="P18" s="4"/>
    </row>
    <row r="19" spans="2:16" x14ac:dyDescent="0.25">
      <c r="B19" s="84" t="s">
        <v>21</v>
      </c>
      <c r="C19" s="108" t="s">
        <v>5</v>
      </c>
      <c r="D19" s="86">
        <v>239094.87</v>
      </c>
      <c r="E19" s="18">
        <f t="shared" si="0"/>
        <v>1.5762844022245406E-3</v>
      </c>
      <c r="F19" s="96">
        <v>374529.58999999997</v>
      </c>
      <c r="G19" s="38">
        <f t="shared" si="1"/>
        <v>2.1501217713618338E-3</v>
      </c>
      <c r="H19" s="19">
        <f t="shared" si="2"/>
        <v>0.56644761972517421</v>
      </c>
      <c r="I19" s="20">
        <f t="shared" si="3"/>
        <v>0.36404431099328388</v>
      </c>
      <c r="K19" s="89"/>
      <c r="L19" s="89"/>
      <c r="M19" s="63"/>
      <c r="N19" s="52"/>
      <c r="O19" s="52"/>
      <c r="P19" s="4"/>
    </row>
    <row r="20" spans="2:16" x14ac:dyDescent="0.25">
      <c r="B20" s="84" t="s">
        <v>22</v>
      </c>
      <c r="C20" s="108" t="s">
        <v>47</v>
      </c>
      <c r="D20" s="86">
        <v>35262.65</v>
      </c>
      <c r="E20" s="18">
        <f t="shared" si="0"/>
        <v>2.3247661138067581E-4</v>
      </c>
      <c r="F20" s="96">
        <v>24365.75</v>
      </c>
      <c r="G20" s="38">
        <f t="shared" si="1"/>
        <v>1.3988034844071895E-4</v>
      </c>
      <c r="H20" s="19">
        <f t="shared" si="2"/>
        <v>-0.30902101798928899</v>
      </c>
      <c r="I20" s="20">
        <f t="shared" si="3"/>
        <v>-0.39830356434580133</v>
      </c>
      <c r="K20" s="89"/>
      <c r="L20" s="89"/>
      <c r="M20" s="63"/>
      <c r="N20" s="52"/>
      <c r="O20" s="53"/>
      <c r="P20" s="47"/>
    </row>
    <row r="21" spans="2:16" x14ac:dyDescent="0.25">
      <c r="B21" s="84" t="s">
        <v>23</v>
      </c>
      <c r="C21" s="108" t="s">
        <v>48</v>
      </c>
      <c r="D21" s="86">
        <v>249669.87</v>
      </c>
      <c r="E21" s="18">
        <f t="shared" si="0"/>
        <v>1.6460023662842652E-3</v>
      </c>
      <c r="F21" s="96">
        <v>231519.52000000002</v>
      </c>
      <c r="G21" s="38">
        <f t="shared" si="1"/>
        <v>1.32912104607607E-3</v>
      </c>
      <c r="H21" s="19">
        <f t="shared" si="2"/>
        <v>-7.2697398368493468E-2</v>
      </c>
      <c r="I21" s="20">
        <f t="shared" si="3"/>
        <v>-0.19251571364598494</v>
      </c>
      <c r="K21" s="89"/>
      <c r="L21" s="89"/>
      <c r="M21" s="63"/>
      <c r="N21" s="52"/>
      <c r="O21" s="53"/>
      <c r="P21" s="4"/>
    </row>
    <row r="22" spans="2:16" x14ac:dyDescent="0.25">
      <c r="B22" s="84" t="s">
        <v>24</v>
      </c>
      <c r="C22" s="108" t="s">
        <v>49</v>
      </c>
      <c r="D22" s="86">
        <v>0</v>
      </c>
      <c r="E22" s="18">
        <f t="shared" si="0"/>
        <v>0</v>
      </c>
      <c r="F22" s="96">
        <v>0</v>
      </c>
      <c r="G22" s="38">
        <f t="shared" si="1"/>
        <v>0</v>
      </c>
      <c r="H22" s="21" t="s">
        <v>1</v>
      </c>
      <c r="I22" s="22" t="s">
        <v>1</v>
      </c>
      <c r="K22" s="89"/>
      <c r="L22" s="89"/>
      <c r="M22" s="63"/>
      <c r="N22" s="52"/>
      <c r="O22" s="53"/>
      <c r="P22" s="4"/>
    </row>
    <row r="23" spans="2:16" x14ac:dyDescent="0.25">
      <c r="B23" s="84" t="s">
        <v>25</v>
      </c>
      <c r="C23" s="108" t="s">
        <v>50</v>
      </c>
      <c r="D23" s="86">
        <v>2711.61</v>
      </c>
      <c r="E23" s="18">
        <f t="shared" si="0"/>
        <v>1.7876872673663333E-5</v>
      </c>
      <c r="F23" s="96">
        <v>5886.2</v>
      </c>
      <c r="G23" s="38">
        <f t="shared" si="1"/>
        <v>3.3791847449463274E-5</v>
      </c>
      <c r="H23" s="19">
        <f t="shared" si="2"/>
        <v>1.1707398925361683</v>
      </c>
      <c r="I23" s="20">
        <f t="shared" si="3"/>
        <v>0.89025497167892742</v>
      </c>
      <c r="K23" s="89"/>
      <c r="L23" s="89"/>
      <c r="M23" s="63"/>
      <c r="N23" s="52"/>
      <c r="O23" s="53"/>
      <c r="P23" s="4"/>
    </row>
    <row r="24" spans="2:16" s="3" customFormat="1" x14ac:dyDescent="0.25">
      <c r="B24" s="83"/>
      <c r="C24" s="105" t="s">
        <v>51</v>
      </c>
      <c r="D24" s="77">
        <f>SUM(D6:D23)</f>
        <v>119727295.54000002</v>
      </c>
      <c r="E24" s="23">
        <f>SUM(E6:E23)</f>
        <v>0.78932797044215053</v>
      </c>
      <c r="F24" s="93">
        <f>SUM(F6:F23)</f>
        <v>130545657.37970001</v>
      </c>
      <c r="G24" s="23">
        <f>SUM(G6:G23)</f>
        <v>0.74944428313083511</v>
      </c>
      <c r="H24" s="24">
        <f>(F24-D24)/D24</f>
        <v>9.0358358057838595E-2</v>
      </c>
      <c r="I24" s="25">
        <f>(G24-E24)/E24</f>
        <v>-5.0528663375471343E-2</v>
      </c>
      <c r="K24" s="53"/>
      <c r="L24" s="54"/>
      <c r="M24" s="54"/>
      <c r="N24" s="55"/>
      <c r="O24" s="55"/>
      <c r="P24" s="39"/>
    </row>
    <row r="25" spans="2:16" s="3" customFormat="1" ht="15.75" customHeight="1" x14ac:dyDescent="0.25">
      <c r="B25" s="84">
        <v>19</v>
      </c>
      <c r="C25" s="104" t="s">
        <v>6</v>
      </c>
      <c r="D25" s="91">
        <v>30438096.370000001</v>
      </c>
      <c r="E25" s="18">
        <f>D25/$D$29</f>
        <v>0.20066970295698278</v>
      </c>
      <c r="F25" s="96">
        <v>41790922.389999978</v>
      </c>
      <c r="G25" s="38">
        <f>F25/$F$29</f>
        <v>0.23991581566634476</v>
      </c>
      <c r="H25" s="19">
        <f>(F25-D25)/D25</f>
        <v>0.37298081594844418</v>
      </c>
      <c r="I25" s="20">
        <f>(G25-E25)/E25</f>
        <v>0.1955756755058092</v>
      </c>
      <c r="K25" s="56"/>
      <c r="L25" s="56"/>
      <c r="M25" s="63"/>
      <c r="N25" s="57"/>
      <c r="O25" s="55"/>
    </row>
    <row r="26" spans="2:16" s="3" customFormat="1" x14ac:dyDescent="0.25">
      <c r="B26" s="84"/>
      <c r="C26" s="104" t="s">
        <v>52</v>
      </c>
      <c r="D26" s="91">
        <v>1517178.61</v>
      </c>
      <c r="E26" s="18">
        <f t="shared" ref="E26:E27" si="4">D26/$D$29</f>
        <v>1.0002326600866467E-2</v>
      </c>
      <c r="F26" s="96">
        <v>1853363.79</v>
      </c>
      <c r="G26" s="38">
        <f t="shared" ref="G26:G27" si="5">F26/$F$29</f>
        <v>1.0639901202820002E-2</v>
      </c>
      <c r="H26" s="19">
        <f>(F26-D26)/D26</f>
        <v>0.22158576306318997</v>
      </c>
      <c r="I26" s="20">
        <f t="shared" ref="I26" si="6">(G26-E26)/E26</f>
        <v>6.3742629829574335E-2</v>
      </c>
      <c r="K26" s="56"/>
      <c r="L26" s="56"/>
      <c r="M26" s="63"/>
      <c r="N26" s="57"/>
      <c r="O26" s="54"/>
    </row>
    <row r="27" spans="2:16" s="3" customFormat="1" x14ac:dyDescent="0.25">
      <c r="B27" s="84"/>
      <c r="C27" s="104" t="s">
        <v>7</v>
      </c>
      <c r="D27" s="91">
        <v>0</v>
      </c>
      <c r="E27" s="18">
        <f t="shared" si="4"/>
        <v>0</v>
      </c>
      <c r="F27" s="96">
        <v>0</v>
      </c>
      <c r="G27" s="38">
        <f t="shared" si="5"/>
        <v>0</v>
      </c>
      <c r="H27" s="21" t="s">
        <v>1</v>
      </c>
      <c r="I27" s="22" t="s">
        <v>1</v>
      </c>
      <c r="K27" s="56"/>
      <c r="L27" s="56"/>
      <c r="M27" s="63"/>
      <c r="N27" s="57"/>
      <c r="O27" s="55"/>
    </row>
    <row r="28" spans="2:16" s="17" customFormat="1" x14ac:dyDescent="0.25">
      <c r="B28" s="83"/>
      <c r="C28" s="105" t="s">
        <v>53</v>
      </c>
      <c r="D28" s="78">
        <f>SUM(D25:D27)</f>
        <v>31955274.98</v>
      </c>
      <c r="E28" s="23">
        <f>E25+E26+E27</f>
        <v>0.21067202955784925</v>
      </c>
      <c r="F28" s="94">
        <f>SUM(F25:F27)</f>
        <v>43644286.179999977</v>
      </c>
      <c r="G28" s="26">
        <f>SUM(G25:G27)</f>
        <v>0.25055571686916478</v>
      </c>
      <c r="H28" s="27">
        <f t="shared" ref="H28" si="7">(F28-D28)/D28</f>
        <v>0.36579285289567476</v>
      </c>
      <c r="I28" s="28">
        <f t="shared" ref="I28" si="8">(G28-E28)/E28</f>
        <v>0.1893164811438042</v>
      </c>
      <c r="K28" s="56"/>
      <c r="L28" s="56"/>
      <c r="M28" s="54"/>
      <c r="N28" s="57"/>
      <c r="O28" s="58"/>
    </row>
    <row r="29" spans="2:16" s="3" customFormat="1" ht="16.5" thickBot="1" x14ac:dyDescent="0.3">
      <c r="B29" s="85"/>
      <c r="C29" s="106" t="s">
        <v>54</v>
      </c>
      <c r="D29" s="92">
        <f>SUM(D24:D27)</f>
        <v>151682570.52000004</v>
      </c>
      <c r="E29" s="43">
        <f>E24+E28</f>
        <v>0.99999999999999978</v>
      </c>
      <c r="F29" s="95">
        <f>SUM(F24:F27)</f>
        <v>174189943.55969998</v>
      </c>
      <c r="G29" s="43">
        <f>G24+G28</f>
        <v>0.99999999999999989</v>
      </c>
      <c r="H29" s="29">
        <f t="shared" ref="H29" si="9">(F29-D29)/D29</f>
        <v>0.14838470209556637</v>
      </c>
      <c r="I29" s="30">
        <f t="shared" ref="I29" si="10">(G29-E29)/E29</f>
        <v>1.1102230246251568E-16</v>
      </c>
      <c r="K29" s="50"/>
      <c r="L29" s="50"/>
      <c r="M29" s="54"/>
      <c r="N29" s="55"/>
      <c r="O29" s="54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41" t="s">
        <v>33</v>
      </c>
      <c r="C31" s="35"/>
      <c r="D31" s="88"/>
      <c r="E31" s="87"/>
      <c r="F31" s="88"/>
      <c r="G31" s="12"/>
      <c r="H31" s="13"/>
    </row>
    <row r="32" spans="2:16" x14ac:dyDescent="0.25">
      <c r="D32" s="88"/>
      <c r="E32" s="52"/>
      <c r="F32" s="88"/>
    </row>
    <row r="33" spans="2:12" x14ac:dyDescent="0.25">
      <c r="B33" s="36" t="s">
        <v>34</v>
      </c>
      <c r="D33" s="88"/>
      <c r="E33" s="72"/>
      <c r="F33" s="88"/>
    </row>
    <row r="34" spans="2:12" x14ac:dyDescent="0.25">
      <c r="B34" s="36"/>
      <c r="C34" s="40"/>
      <c r="D34" s="88"/>
      <c r="E34" s="72"/>
      <c r="F34" s="88"/>
    </row>
    <row r="35" spans="2:12" x14ac:dyDescent="0.25">
      <c r="B35" s="59"/>
      <c r="C35" s="53"/>
      <c r="E35" s="53"/>
      <c r="F35" s="60"/>
      <c r="G35" s="52"/>
      <c r="H35" s="52"/>
      <c r="I35" s="52"/>
      <c r="J35" s="52"/>
      <c r="K35" s="52"/>
      <c r="L35" s="52"/>
    </row>
    <row r="36" spans="2:12" ht="16.5" x14ac:dyDescent="0.3">
      <c r="B36" s="52"/>
      <c r="C36" s="61"/>
      <c r="D36" s="50"/>
      <c r="E36" s="50"/>
      <c r="F36" s="62"/>
      <c r="G36" s="52"/>
      <c r="H36" s="56"/>
      <c r="I36" s="56"/>
      <c r="J36" s="63"/>
      <c r="K36" s="52"/>
      <c r="L36" s="52"/>
    </row>
    <row r="37" spans="2:12" ht="16.5" x14ac:dyDescent="0.3">
      <c r="B37" s="52"/>
      <c r="C37" s="64"/>
      <c r="D37" s="50"/>
      <c r="E37" s="79"/>
      <c r="F37" s="62"/>
      <c r="G37" s="79"/>
      <c r="H37" s="56"/>
      <c r="I37" s="56"/>
      <c r="J37" s="63"/>
      <c r="K37" s="51"/>
      <c r="L37" s="52"/>
    </row>
    <row r="38" spans="2:12" ht="16.5" x14ac:dyDescent="0.3">
      <c r="B38" s="52"/>
      <c r="C38" s="64"/>
      <c r="D38" s="50"/>
      <c r="E38" s="79"/>
      <c r="F38" s="62"/>
      <c r="G38" s="53"/>
      <c r="H38" s="56"/>
      <c r="I38" s="56"/>
      <c r="J38" s="63"/>
      <c r="K38" s="52"/>
      <c r="L38" s="52"/>
    </row>
    <row r="39" spans="2:12" ht="16.5" x14ac:dyDescent="0.3">
      <c r="B39" s="52"/>
      <c r="C39" s="64"/>
      <c r="D39" s="50"/>
      <c r="E39" s="79"/>
      <c r="F39" s="62"/>
      <c r="G39" s="53"/>
      <c r="H39" s="56"/>
      <c r="I39" s="56"/>
      <c r="J39" s="63"/>
      <c r="K39" s="52"/>
      <c r="L39" s="52"/>
    </row>
    <row r="40" spans="2:12" ht="16.5" x14ac:dyDescent="0.3">
      <c r="B40" s="52"/>
      <c r="C40" s="64"/>
      <c r="D40" s="50"/>
      <c r="E40" s="79"/>
      <c r="F40" s="62"/>
      <c r="G40" s="53"/>
      <c r="H40" s="62"/>
      <c r="I40" s="62"/>
      <c r="J40" s="51"/>
      <c r="K40" s="52"/>
      <c r="L40" s="52"/>
    </row>
    <row r="41" spans="2:12" ht="16.5" x14ac:dyDescent="0.3">
      <c r="B41" s="52"/>
      <c r="C41" s="64"/>
      <c r="D41" s="50"/>
      <c r="E41" s="50"/>
      <c r="F41" s="62"/>
      <c r="G41" s="52"/>
      <c r="H41" s="52"/>
      <c r="I41" s="52"/>
      <c r="J41" s="52"/>
      <c r="K41" s="52"/>
      <c r="L41" s="52"/>
    </row>
    <row r="42" spans="2:12" ht="16.5" x14ac:dyDescent="0.3">
      <c r="B42" s="52"/>
      <c r="C42" s="64"/>
      <c r="D42" s="50"/>
      <c r="E42" s="50"/>
      <c r="F42" s="62"/>
      <c r="G42" s="73"/>
      <c r="H42" s="51"/>
      <c r="I42" s="72"/>
      <c r="J42" s="52"/>
      <c r="K42" s="52"/>
      <c r="L42" s="52"/>
    </row>
    <row r="43" spans="2:12" ht="16.5" x14ac:dyDescent="0.3">
      <c r="B43" s="52"/>
      <c r="C43" s="64"/>
      <c r="D43" s="50"/>
      <c r="E43" s="50"/>
      <c r="F43" s="62"/>
      <c r="G43" s="73"/>
      <c r="H43" s="51"/>
      <c r="I43" s="72"/>
      <c r="J43" s="51"/>
      <c r="K43" s="52"/>
      <c r="L43" s="52"/>
    </row>
    <row r="44" spans="2:12" ht="16.5" x14ac:dyDescent="0.3">
      <c r="B44" s="52"/>
      <c r="C44" s="64"/>
      <c r="D44" s="50"/>
      <c r="E44" s="50"/>
      <c r="F44" s="62"/>
      <c r="G44" s="73"/>
      <c r="H44" s="51"/>
      <c r="I44" s="72"/>
      <c r="J44" s="52"/>
      <c r="K44" s="52"/>
      <c r="L44" s="52"/>
    </row>
    <row r="45" spans="2:12" ht="16.5" x14ac:dyDescent="0.3">
      <c r="B45" s="52"/>
      <c r="C45" s="64"/>
      <c r="D45" s="50"/>
      <c r="E45" s="50"/>
      <c r="F45" s="62"/>
      <c r="G45" s="74"/>
      <c r="H45" s="52"/>
      <c r="I45" s="72"/>
      <c r="J45" s="52"/>
      <c r="K45" s="52"/>
      <c r="L45" s="52"/>
    </row>
    <row r="46" spans="2:12" ht="16.5" x14ac:dyDescent="0.3">
      <c r="B46" s="52"/>
      <c r="C46" s="64"/>
      <c r="D46" s="50"/>
      <c r="E46" s="50"/>
      <c r="F46" s="62"/>
      <c r="G46" s="52"/>
      <c r="H46" s="52"/>
      <c r="I46" s="52"/>
      <c r="J46" s="52"/>
      <c r="K46" s="52"/>
      <c r="L46" s="52"/>
    </row>
    <row r="47" spans="2:12" ht="16.5" x14ac:dyDescent="0.3">
      <c r="B47" s="52"/>
      <c r="C47" s="64"/>
      <c r="D47" s="50"/>
      <c r="E47" s="50"/>
      <c r="F47" s="62"/>
      <c r="G47" s="52"/>
      <c r="H47" s="52"/>
      <c r="I47" s="52"/>
      <c r="J47" s="52"/>
      <c r="K47" s="52"/>
      <c r="L47" s="52"/>
    </row>
    <row r="48" spans="2:12" ht="16.5" x14ac:dyDescent="0.3">
      <c r="B48" s="52"/>
      <c r="C48" s="64"/>
      <c r="D48" s="50"/>
      <c r="E48" s="50"/>
      <c r="F48" s="62"/>
      <c r="G48" s="52"/>
      <c r="H48" s="52"/>
      <c r="I48" s="52"/>
      <c r="J48" s="52"/>
      <c r="K48" s="52"/>
      <c r="L48" s="52"/>
    </row>
    <row r="49" spans="2:12" ht="16.5" x14ac:dyDescent="0.3">
      <c r="B49" s="52"/>
      <c r="C49" s="64"/>
      <c r="D49" s="50"/>
      <c r="E49" s="50"/>
      <c r="F49" s="62"/>
      <c r="G49" s="52"/>
      <c r="H49" s="52"/>
      <c r="I49" s="52"/>
      <c r="J49" s="52"/>
      <c r="K49" s="52"/>
      <c r="L49" s="52"/>
    </row>
    <row r="50" spans="2:12" ht="16.5" x14ac:dyDescent="0.3">
      <c r="B50" s="52"/>
      <c r="C50" s="64"/>
      <c r="D50" s="50"/>
      <c r="E50" s="50"/>
      <c r="F50" s="62"/>
      <c r="G50" s="52"/>
      <c r="H50" s="52"/>
      <c r="I50" s="52"/>
      <c r="J50" s="52"/>
      <c r="K50" s="52"/>
      <c r="L50" s="52"/>
    </row>
    <row r="51" spans="2:12" ht="16.5" x14ac:dyDescent="0.3">
      <c r="B51" s="52"/>
      <c r="C51" s="64"/>
      <c r="D51" s="50"/>
      <c r="E51" s="50"/>
      <c r="F51" s="62"/>
      <c r="G51" s="52"/>
      <c r="H51" s="52"/>
      <c r="I51" s="52"/>
      <c r="J51" s="52"/>
      <c r="K51" s="52"/>
      <c r="L51" s="52"/>
    </row>
    <row r="52" spans="2:12" ht="16.5" x14ac:dyDescent="0.3">
      <c r="B52" s="52"/>
      <c r="C52" s="64"/>
      <c r="D52" s="50"/>
      <c r="E52" s="50"/>
      <c r="F52" s="62"/>
      <c r="G52" s="52"/>
      <c r="H52" s="52"/>
      <c r="I52" s="52"/>
      <c r="J52" s="52"/>
      <c r="K52" s="52"/>
      <c r="L52" s="52"/>
    </row>
    <row r="53" spans="2:12" ht="16.5" x14ac:dyDescent="0.3">
      <c r="B53" s="52"/>
      <c r="C53" s="64"/>
      <c r="D53" s="50"/>
      <c r="E53" s="50"/>
      <c r="F53" s="62"/>
      <c r="G53" s="52"/>
      <c r="H53" s="52"/>
      <c r="I53" s="52"/>
      <c r="J53" s="52"/>
      <c r="K53" s="52"/>
      <c r="L53" s="52"/>
    </row>
    <row r="54" spans="2:12" x14ac:dyDescent="0.25">
      <c r="B54" s="52"/>
      <c r="C54" s="52"/>
      <c r="D54" s="52"/>
      <c r="E54" s="52"/>
      <c r="F54" s="65"/>
      <c r="G54" s="52"/>
      <c r="H54" s="52"/>
      <c r="I54" s="52"/>
      <c r="J54" s="52"/>
      <c r="K54" s="52"/>
      <c r="L54" s="52"/>
    </row>
    <row r="55" spans="2:12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2:12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2:12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2" x14ac:dyDescent="0.25">
      <c r="B58" s="52"/>
      <c r="C58" s="66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25">
      <c r="B59" s="52"/>
      <c r="C59" s="66"/>
      <c r="D59" s="52"/>
      <c r="E59" s="52"/>
      <c r="F59" s="52"/>
      <c r="G59" s="52"/>
      <c r="H59" s="52"/>
      <c r="I59" s="52"/>
      <c r="J59" s="52"/>
      <c r="K59" s="52"/>
      <c r="L59" s="52"/>
    </row>
    <row r="60" spans="2:12" x14ac:dyDescent="0.25">
      <c r="B60" s="52"/>
      <c r="C60" s="66"/>
      <c r="D60" s="52"/>
      <c r="E60" s="52"/>
      <c r="F60" s="52"/>
      <c r="G60" s="52"/>
      <c r="H60" s="52"/>
      <c r="I60" s="52"/>
      <c r="J60" s="52"/>
      <c r="K60" s="52"/>
      <c r="L60" s="52"/>
    </row>
    <row r="61" spans="2:12" x14ac:dyDescent="0.25">
      <c r="B61" s="52"/>
      <c r="C61" s="66"/>
      <c r="D61" s="52"/>
      <c r="E61" s="52"/>
      <c r="F61" s="52"/>
      <c r="G61" s="52"/>
      <c r="H61" s="52"/>
      <c r="I61" s="52"/>
      <c r="J61" s="52"/>
      <c r="K61" s="52"/>
      <c r="L61" s="52"/>
    </row>
    <row r="62" spans="2:12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31" type="noConversion"/>
  <dataValidations count="1">
    <dataValidation type="decimal" allowBlank="1" showInputMessage="1" showErrorMessage="1" errorTitle="Microsoft Excel" error="Neočekivana vrsta podatka!_x000a_Mollimo unesite broj." sqref="L6:L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4" t="s">
        <v>32</v>
      </c>
      <c r="C2" s="115"/>
      <c r="D2" s="115"/>
      <c r="E2" s="115"/>
      <c r="F2" s="115"/>
      <c r="G2" s="115"/>
      <c r="H2" s="115"/>
      <c r="I2" s="116"/>
    </row>
    <row r="3" spans="2:9" ht="16.5" thickBot="1" x14ac:dyDescent="0.3">
      <c r="B3" s="2"/>
      <c r="C3" s="3"/>
    </row>
    <row r="4" spans="2:9" ht="15.75" customHeight="1" x14ac:dyDescent="0.25">
      <c r="B4" s="123"/>
      <c r="C4" s="129" t="s">
        <v>2</v>
      </c>
      <c r="D4" s="127" t="s">
        <v>29</v>
      </c>
      <c r="E4" s="117" t="s">
        <v>3</v>
      </c>
      <c r="F4" s="127" t="s">
        <v>28</v>
      </c>
      <c r="G4" s="117" t="s">
        <v>3</v>
      </c>
      <c r="H4" s="119" t="s">
        <v>27</v>
      </c>
      <c r="I4" s="121" t="s">
        <v>35</v>
      </c>
    </row>
    <row r="5" spans="2:9" x14ac:dyDescent="0.25">
      <c r="B5" s="124"/>
      <c r="C5" s="130"/>
      <c r="D5" s="128"/>
      <c r="E5" s="118" t="s">
        <v>0</v>
      </c>
      <c r="F5" s="128"/>
      <c r="G5" s="118" t="s">
        <v>0</v>
      </c>
      <c r="H5" s="120"/>
      <c r="I5" s="122"/>
    </row>
    <row r="6" spans="2:9" x14ac:dyDescent="0.25">
      <c r="B6" s="84" t="s">
        <v>8</v>
      </c>
      <c r="C6" s="112" t="s">
        <v>36</v>
      </c>
      <c r="D6" s="75">
        <v>4387161.8199999994</v>
      </c>
      <c r="E6" s="48">
        <f>D6/$D$29</f>
        <v>5.9864531376921909E-2</v>
      </c>
      <c r="F6" s="75">
        <v>3977712.1899999995</v>
      </c>
      <c r="G6" s="18">
        <f t="shared" ref="G6:G23" si="0">F6/$F$29</f>
        <v>7.2228323489659435E-2</v>
      </c>
      <c r="H6" s="19">
        <f>(F6-D6)/D6</f>
        <v>-9.3329046613557537E-2</v>
      </c>
      <c r="I6" s="20">
        <f>(G6-E6)/E6</f>
        <v>0.20652950634311376</v>
      </c>
    </row>
    <row r="7" spans="2:9" x14ac:dyDescent="0.25">
      <c r="B7" s="84" t="s">
        <v>9</v>
      </c>
      <c r="C7" s="109" t="s">
        <v>4</v>
      </c>
      <c r="D7" s="75">
        <v>523916.45000000007</v>
      </c>
      <c r="E7" s="48">
        <f t="shared" ref="E7:E23" si="1">D7/$D$29</f>
        <v>7.1490439711910485E-3</v>
      </c>
      <c r="F7" s="75">
        <v>368725.29000000004</v>
      </c>
      <c r="G7" s="18">
        <f t="shared" si="0"/>
        <v>6.6954088814903659E-3</v>
      </c>
      <c r="H7" s="19">
        <f t="shared" ref="H7:H18" si="2">(F7-D7)/D7</f>
        <v>-0.2962135661134519</v>
      </c>
      <c r="I7" s="20">
        <f t="shared" ref="I7:I23" si="3">(G7-E7)/E7</f>
        <v>-6.3453951539356096E-2</v>
      </c>
    </row>
    <row r="8" spans="2:9" x14ac:dyDescent="0.25">
      <c r="B8" s="84" t="s">
        <v>10</v>
      </c>
      <c r="C8" s="113" t="s">
        <v>37</v>
      </c>
      <c r="D8" s="75">
        <v>6596166.5599999996</v>
      </c>
      <c r="E8" s="48">
        <f t="shared" si="1"/>
        <v>9.0007261231709726E-2</v>
      </c>
      <c r="F8" s="75">
        <v>6445721.0199999996</v>
      </c>
      <c r="G8" s="18">
        <f t="shared" si="0"/>
        <v>0.11704306413296775</v>
      </c>
      <c r="H8" s="19">
        <f t="shared" si="2"/>
        <v>-2.2808026242442252E-2</v>
      </c>
      <c r="I8" s="20">
        <f t="shared" si="3"/>
        <v>0.30037357576805435</v>
      </c>
    </row>
    <row r="9" spans="2:9" x14ac:dyDescent="0.25">
      <c r="B9" s="84" t="s">
        <v>11</v>
      </c>
      <c r="C9" s="113" t="s">
        <v>38</v>
      </c>
      <c r="D9" s="75">
        <v>0</v>
      </c>
      <c r="E9" s="48">
        <f t="shared" si="1"/>
        <v>0</v>
      </c>
      <c r="F9" s="75">
        <v>0</v>
      </c>
      <c r="G9" s="18">
        <f t="shared" si="0"/>
        <v>0</v>
      </c>
      <c r="H9" s="21" t="s">
        <v>1</v>
      </c>
      <c r="I9" s="22" t="s">
        <v>1</v>
      </c>
    </row>
    <row r="10" spans="2:9" x14ac:dyDescent="0.25">
      <c r="B10" s="84" t="s">
        <v>12</v>
      </c>
      <c r="C10" s="113" t="s">
        <v>39</v>
      </c>
      <c r="D10" s="75">
        <v>0</v>
      </c>
      <c r="E10" s="48">
        <f t="shared" si="1"/>
        <v>0</v>
      </c>
      <c r="F10" s="75">
        <v>10467.77</v>
      </c>
      <c r="G10" s="18">
        <f t="shared" si="0"/>
        <v>1.9007646648646858E-4</v>
      </c>
      <c r="H10" s="21" t="s">
        <v>1</v>
      </c>
      <c r="I10" s="22" t="s">
        <v>1</v>
      </c>
    </row>
    <row r="11" spans="2:9" x14ac:dyDescent="0.25">
      <c r="B11" s="84" t="s">
        <v>13</v>
      </c>
      <c r="C11" s="113" t="s">
        <v>40</v>
      </c>
      <c r="D11" s="75">
        <v>0</v>
      </c>
      <c r="E11" s="48">
        <f t="shared" si="1"/>
        <v>0</v>
      </c>
      <c r="F11" s="75">
        <v>0</v>
      </c>
      <c r="G11" s="18">
        <f t="shared" si="0"/>
        <v>0</v>
      </c>
      <c r="H11" s="21" t="s">
        <v>1</v>
      </c>
      <c r="I11" s="22" t="s">
        <v>1</v>
      </c>
    </row>
    <row r="12" spans="2:9" x14ac:dyDescent="0.25">
      <c r="B12" s="84" t="s">
        <v>14</v>
      </c>
      <c r="C12" s="113" t="s">
        <v>41</v>
      </c>
      <c r="D12" s="75">
        <v>85902.219999999987</v>
      </c>
      <c r="E12" s="48">
        <f t="shared" si="1"/>
        <v>1.1721692418761177E-3</v>
      </c>
      <c r="F12" s="75">
        <v>14797.14</v>
      </c>
      <c r="G12" s="18">
        <f t="shared" si="0"/>
        <v>2.6869028315539825E-4</v>
      </c>
      <c r="H12" s="19">
        <f t="shared" si="2"/>
        <v>-0.82774438192633437</v>
      </c>
      <c r="I12" s="20">
        <f t="shared" si="3"/>
        <v>-0.77077518027572067</v>
      </c>
    </row>
    <row r="13" spans="2:9" x14ac:dyDescent="0.25">
      <c r="B13" s="84" t="s">
        <v>15</v>
      </c>
      <c r="C13" s="113" t="s">
        <v>26</v>
      </c>
      <c r="D13" s="75">
        <v>2339051.2999999998</v>
      </c>
      <c r="E13" s="48">
        <f t="shared" si="1"/>
        <v>3.1917265805590914E-2</v>
      </c>
      <c r="F13" s="75">
        <v>2393761.12</v>
      </c>
      <c r="G13" s="18">
        <f t="shared" si="0"/>
        <v>4.3466531582399257E-2</v>
      </c>
      <c r="H13" s="19">
        <f t="shared" si="2"/>
        <v>2.3389747800743106E-2</v>
      </c>
      <c r="I13" s="20">
        <f t="shared" si="3"/>
        <v>0.36185009853774097</v>
      </c>
    </row>
    <row r="14" spans="2:9" x14ac:dyDescent="0.25">
      <c r="B14" s="84" t="s">
        <v>16</v>
      </c>
      <c r="C14" s="113" t="s">
        <v>42</v>
      </c>
      <c r="D14" s="75">
        <v>28185510.409899998</v>
      </c>
      <c r="E14" s="48">
        <f t="shared" si="1"/>
        <v>0.38460226486654142</v>
      </c>
      <c r="F14" s="75">
        <v>4190613.0600000005</v>
      </c>
      <c r="G14" s="18">
        <f t="shared" si="0"/>
        <v>7.6094232377750717E-2</v>
      </c>
      <c r="H14" s="19">
        <f t="shared" si="2"/>
        <v>-0.85132030610564813</v>
      </c>
      <c r="I14" s="20">
        <f t="shared" si="3"/>
        <v>-0.80214824682804264</v>
      </c>
    </row>
    <row r="15" spans="2:9" x14ac:dyDescent="0.25">
      <c r="B15" s="84" t="s">
        <v>17</v>
      </c>
      <c r="C15" s="113" t="s">
        <v>43</v>
      </c>
      <c r="D15" s="75">
        <v>25178722.690000001</v>
      </c>
      <c r="E15" s="48">
        <f t="shared" si="1"/>
        <v>0.34357347559756091</v>
      </c>
      <c r="F15" s="75">
        <v>31004098.869999997</v>
      </c>
      <c r="G15" s="18">
        <f t="shared" si="0"/>
        <v>0.56298042083526023</v>
      </c>
      <c r="H15" s="19">
        <f t="shared" si="2"/>
        <v>0.23136106830048239</v>
      </c>
      <c r="I15" s="20">
        <f t="shared" si="3"/>
        <v>0.63860268856929459</v>
      </c>
    </row>
    <row r="16" spans="2:9" x14ac:dyDescent="0.25">
      <c r="B16" s="84" t="s">
        <v>18</v>
      </c>
      <c r="C16" s="113" t="s">
        <v>44</v>
      </c>
      <c r="D16" s="75">
        <v>0</v>
      </c>
      <c r="E16" s="48">
        <f t="shared" si="1"/>
        <v>0</v>
      </c>
      <c r="F16" s="75">
        <v>0</v>
      </c>
      <c r="G16" s="18">
        <f t="shared" si="0"/>
        <v>0</v>
      </c>
      <c r="H16" s="21" t="s">
        <v>1</v>
      </c>
      <c r="I16" s="22" t="s">
        <v>1</v>
      </c>
    </row>
    <row r="17" spans="2:15" x14ac:dyDescent="0.25">
      <c r="B17" s="84" t="s">
        <v>19</v>
      </c>
      <c r="C17" s="113" t="s">
        <v>45</v>
      </c>
      <c r="D17" s="75">
        <v>0</v>
      </c>
      <c r="E17" s="48">
        <f t="shared" si="1"/>
        <v>0</v>
      </c>
      <c r="F17" s="75">
        <v>0</v>
      </c>
      <c r="G17" s="18">
        <f t="shared" si="0"/>
        <v>0</v>
      </c>
      <c r="H17" s="21" t="s">
        <v>1</v>
      </c>
      <c r="I17" s="22" t="s">
        <v>1</v>
      </c>
    </row>
    <row r="18" spans="2:15" x14ac:dyDescent="0.25">
      <c r="B18" s="84" t="s">
        <v>20</v>
      </c>
      <c r="C18" s="113" t="s">
        <v>46</v>
      </c>
      <c r="D18" s="75">
        <v>92262.64</v>
      </c>
      <c r="E18" s="48">
        <f t="shared" si="1"/>
        <v>1.2589596494978731E-3</v>
      </c>
      <c r="F18" s="75">
        <v>134733.79999999999</v>
      </c>
      <c r="G18" s="18">
        <f t="shared" si="0"/>
        <v>2.4465310778030618E-3</v>
      </c>
      <c r="H18" s="19">
        <f t="shared" si="2"/>
        <v>0.46032890452733621</v>
      </c>
      <c r="I18" s="20">
        <f t="shared" si="3"/>
        <v>0.9432958624042026</v>
      </c>
    </row>
    <row r="19" spans="2:15" x14ac:dyDescent="0.25">
      <c r="B19" s="84" t="s">
        <v>21</v>
      </c>
      <c r="C19" s="113" t="s">
        <v>5</v>
      </c>
      <c r="D19" s="75">
        <v>644.88</v>
      </c>
      <c r="E19" s="48">
        <f t="shared" si="1"/>
        <v>8.7996387136568865E-6</v>
      </c>
      <c r="F19" s="75">
        <v>1059.03</v>
      </c>
      <c r="G19" s="18">
        <f t="shared" si="0"/>
        <v>1.9230139781745759E-5</v>
      </c>
      <c r="H19" s="19">
        <f t="shared" ref="H19:H21" si="4">(F19-D19)/D19</f>
        <v>0.64221250465202828</v>
      </c>
      <c r="I19" s="20">
        <f t="shared" ref="I19:I21" si="5">(G19-E19)/E19</f>
        <v>1.1853328764396789</v>
      </c>
    </row>
    <row r="20" spans="2:15" x14ac:dyDescent="0.25">
      <c r="B20" s="84" t="s">
        <v>22</v>
      </c>
      <c r="C20" s="113" t="s">
        <v>47</v>
      </c>
      <c r="D20" s="75">
        <v>0</v>
      </c>
      <c r="E20" s="48">
        <f t="shared" si="1"/>
        <v>0</v>
      </c>
      <c r="F20" s="75">
        <v>0</v>
      </c>
      <c r="G20" s="18">
        <f t="shared" si="0"/>
        <v>0</v>
      </c>
      <c r="H20" s="21" t="s">
        <v>1</v>
      </c>
      <c r="I20" s="22" t="s">
        <v>1</v>
      </c>
    </row>
    <row r="21" spans="2:15" x14ac:dyDescent="0.25">
      <c r="B21" s="84" t="s">
        <v>23</v>
      </c>
      <c r="C21" s="113" t="s">
        <v>48</v>
      </c>
      <c r="D21" s="75">
        <v>269898.7</v>
      </c>
      <c r="E21" s="48">
        <f t="shared" si="1"/>
        <v>3.6828728589592889E-3</v>
      </c>
      <c r="F21" s="75">
        <v>25111.52</v>
      </c>
      <c r="G21" s="18">
        <f t="shared" si="0"/>
        <v>4.5598145447447595E-4</v>
      </c>
      <c r="H21" s="19">
        <f t="shared" si="4"/>
        <v>-0.90695946293924357</v>
      </c>
      <c r="I21" s="20">
        <f t="shared" si="5"/>
        <v>-0.87618865164861326</v>
      </c>
    </row>
    <row r="22" spans="2:15" x14ac:dyDescent="0.25">
      <c r="B22" s="84" t="s">
        <v>24</v>
      </c>
      <c r="C22" s="113" t="s">
        <v>49</v>
      </c>
      <c r="D22" s="75">
        <v>0</v>
      </c>
      <c r="E22" s="48">
        <f t="shared" si="1"/>
        <v>0</v>
      </c>
      <c r="F22" s="75">
        <v>0</v>
      </c>
      <c r="G22" s="18">
        <f t="shared" si="0"/>
        <v>0</v>
      </c>
      <c r="H22" s="21" t="s">
        <v>1</v>
      </c>
      <c r="I22" s="22" t="s">
        <v>1</v>
      </c>
    </row>
    <row r="23" spans="2:15" x14ac:dyDescent="0.25">
      <c r="B23" s="84" t="s">
        <v>25</v>
      </c>
      <c r="C23" s="113" t="s">
        <v>50</v>
      </c>
      <c r="D23" s="75">
        <v>2692.14</v>
      </c>
      <c r="E23" s="48">
        <f t="shared" si="1"/>
        <v>3.6735298608398851E-5</v>
      </c>
      <c r="F23" s="75">
        <v>293.37</v>
      </c>
      <c r="G23" s="18">
        <f t="shared" si="0"/>
        <v>5.3270880973822775E-6</v>
      </c>
      <c r="H23" s="19">
        <f>(F23-D23)/D23</f>
        <v>-0.89102721255209616</v>
      </c>
      <c r="I23" s="20">
        <f t="shared" si="3"/>
        <v>-0.85498721123327581</v>
      </c>
    </row>
    <row r="24" spans="2:15" s="3" customFormat="1" x14ac:dyDescent="0.25">
      <c r="B24" s="83"/>
      <c r="C24" s="110" t="s">
        <v>51</v>
      </c>
      <c r="D24" s="97">
        <f>SUM(D6:D23)</f>
        <v>67661929.809900001</v>
      </c>
      <c r="E24" s="49">
        <f>SUM(E6:E23)</f>
        <v>0.92327337953717126</v>
      </c>
      <c r="F24" s="97">
        <f>SUM(F6:F23)</f>
        <v>48567094.18</v>
      </c>
      <c r="G24" s="23">
        <f>SUM(G6:G23)</f>
        <v>0.8818938178093263</v>
      </c>
      <c r="H24" s="27">
        <f t="shared" ref="H24:H29" si="6">(F24-D24)/D24</f>
        <v>-0.28220944456577007</v>
      </c>
      <c r="I24" s="28">
        <f t="shared" ref="I24:I29" si="7">(G24-E24)/E24</f>
        <v>-4.4818319952632198E-2</v>
      </c>
    </row>
    <row r="25" spans="2:15" ht="15.75" customHeight="1" x14ac:dyDescent="0.25">
      <c r="B25" s="84">
        <v>19</v>
      </c>
      <c r="C25" s="109" t="s">
        <v>6</v>
      </c>
      <c r="D25" s="75">
        <v>4975224.93</v>
      </c>
      <c r="E25" s="48">
        <f>D25/$D$29</f>
        <v>6.7888881502262244E-2</v>
      </c>
      <c r="F25" s="75">
        <v>5561088.6699999999</v>
      </c>
      <c r="G25" s="18">
        <f>F25/$F$29</f>
        <v>0.10097968184355742</v>
      </c>
      <c r="H25" s="19">
        <f>(F25-D26)/D26</f>
        <v>7.586270844399567</v>
      </c>
      <c r="I25" s="20">
        <f t="shared" si="7"/>
        <v>0.4874259173086023</v>
      </c>
    </row>
    <row r="26" spans="2:15" x14ac:dyDescent="0.25">
      <c r="B26" s="84"/>
      <c r="C26" s="109" t="s">
        <v>52</v>
      </c>
      <c r="D26" s="75">
        <v>647672.17000000004</v>
      </c>
      <c r="E26" s="48">
        <f t="shared" ref="E26:E27" si="8">D26/$D$29</f>
        <v>8.8377389605665633E-3</v>
      </c>
      <c r="F26" s="75">
        <v>943179.71</v>
      </c>
      <c r="G26" s="18">
        <f>F26/$F$29</f>
        <v>1.7126500347116162E-2</v>
      </c>
      <c r="H26" s="19">
        <f>(F26-D28)/D28</f>
        <v>-0.83226089803421799</v>
      </c>
      <c r="I26" s="20">
        <f t="shared" si="7"/>
        <v>0.9378825764749934</v>
      </c>
    </row>
    <row r="27" spans="2:15" s="3" customFormat="1" x14ac:dyDescent="0.25">
      <c r="B27" s="84"/>
      <c r="C27" s="109" t="s">
        <v>7</v>
      </c>
      <c r="D27" s="98">
        <v>0</v>
      </c>
      <c r="E27" s="48">
        <f t="shared" si="8"/>
        <v>0</v>
      </c>
      <c r="F27" s="98">
        <v>0</v>
      </c>
      <c r="G27" s="38">
        <f t="shared" ref="G27" si="9">F27/$F$29</f>
        <v>0</v>
      </c>
      <c r="H27" s="21" t="s">
        <v>1</v>
      </c>
      <c r="I27" s="22" t="s">
        <v>1</v>
      </c>
      <c r="K27" s="56"/>
      <c r="L27" s="56"/>
      <c r="M27" s="54"/>
      <c r="N27" s="57"/>
      <c r="O27" s="55"/>
    </row>
    <row r="28" spans="2:15" s="3" customFormat="1" x14ac:dyDescent="0.25">
      <c r="B28" s="83"/>
      <c r="C28" s="110" t="s">
        <v>53</v>
      </c>
      <c r="D28" s="76">
        <f>D25+D26+D27</f>
        <v>5622897.0999999996</v>
      </c>
      <c r="E28" s="23">
        <f>SUM(E25:E27)</f>
        <v>7.6726620462828812E-2</v>
      </c>
      <c r="F28" s="76">
        <f>F25+F26+F27</f>
        <v>6504268.3799999999</v>
      </c>
      <c r="G28" s="23">
        <f>G25+G26+G27</f>
        <v>0.11810618219067358</v>
      </c>
      <c r="H28" s="27">
        <f>(F28-D28)/D28</f>
        <v>0.15674682718273475</v>
      </c>
      <c r="I28" s="28">
        <f t="shared" si="7"/>
        <v>0.5393116688606352</v>
      </c>
    </row>
    <row r="29" spans="2:15" s="3" customFormat="1" ht="16.5" thickBot="1" x14ac:dyDescent="0.3">
      <c r="B29" s="85"/>
      <c r="C29" s="111" t="s">
        <v>54</v>
      </c>
      <c r="D29" s="90">
        <f>D24+D28</f>
        <v>73284826.909899995</v>
      </c>
      <c r="E29" s="42">
        <f>E24+E28</f>
        <v>1</v>
      </c>
      <c r="F29" s="90">
        <f>F24+F28</f>
        <v>55071362.560000002</v>
      </c>
      <c r="G29" s="42">
        <f>G24+G28</f>
        <v>0.99999999999999989</v>
      </c>
      <c r="H29" s="29">
        <f t="shared" si="6"/>
        <v>-0.24852981330354412</v>
      </c>
      <c r="I29" s="30">
        <f t="shared" si="7"/>
        <v>-1.1102230246251565E-16</v>
      </c>
    </row>
    <row r="30" spans="2:15" x14ac:dyDescent="0.25">
      <c r="B30" s="14"/>
      <c r="C30" s="15"/>
      <c r="D30" s="6"/>
      <c r="E30" s="16"/>
      <c r="F30" s="6"/>
      <c r="G30" s="16"/>
      <c r="H30" s="13"/>
    </row>
    <row r="31" spans="2:15" x14ac:dyDescent="0.25">
      <c r="B31" s="41" t="s">
        <v>33</v>
      </c>
      <c r="C31" s="35"/>
      <c r="D31" s="6"/>
      <c r="E31" s="16"/>
      <c r="F31" s="34"/>
      <c r="G31" s="16"/>
      <c r="H31" s="34"/>
    </row>
    <row r="32" spans="2:15" x14ac:dyDescent="0.25">
      <c r="D32" s="80"/>
      <c r="E32" s="81"/>
      <c r="F32" s="81"/>
      <c r="G32" s="4"/>
      <c r="H32" s="34"/>
    </row>
    <row r="33" spans="2:8" x14ac:dyDescent="0.25">
      <c r="B33" s="41" t="s">
        <v>34</v>
      </c>
      <c r="D33" s="81"/>
      <c r="E33" s="81"/>
      <c r="F33" s="81"/>
      <c r="G33" s="44"/>
      <c r="H33" s="34"/>
    </row>
    <row r="34" spans="2:8" x14ac:dyDescent="0.25">
      <c r="D34" s="81"/>
      <c r="E34" s="81"/>
      <c r="F34" s="81"/>
      <c r="G34" s="45"/>
      <c r="H34" s="33"/>
    </row>
    <row r="35" spans="2:8" x14ac:dyDescent="0.25">
      <c r="D35" s="81"/>
      <c r="E35" s="81"/>
      <c r="F35" s="81"/>
      <c r="G35" s="44"/>
    </row>
    <row r="36" spans="2:8" x14ac:dyDescent="0.25">
      <c r="D36" s="81"/>
      <c r="E36" s="81"/>
      <c r="F36" s="81"/>
      <c r="G36" s="9"/>
    </row>
    <row r="37" spans="2:8" x14ac:dyDescent="0.25">
      <c r="D37" s="81"/>
      <c r="E37" s="81"/>
      <c r="F37" s="81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30.11.2016. godine.</oddFooter>
  </headerFooter>
  <ignoredErrors>
    <ignoredError sqref="G24 E28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2020-02-26T11:42:27Z</cp:lastPrinted>
  <dcterms:created xsi:type="dcterms:W3CDTF">2011-07-19T08:09:31Z</dcterms:created>
  <dcterms:modified xsi:type="dcterms:W3CDTF">2020-02-26T11:42:51Z</dcterms:modified>
</cp:coreProperties>
</file>