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60" windowWidth="19185" windowHeight="510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9" i="4" l="1"/>
  <c r="F29" i="6"/>
  <c r="D29" i="6"/>
  <c r="H20" i="6" l="1"/>
  <c r="F27" i="4" l="1"/>
  <c r="F28" i="6"/>
  <c r="E27" i="6"/>
  <c r="H23" i="6" l="1"/>
  <c r="H25" i="6"/>
  <c r="H26" i="6"/>
  <c r="D27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6"/>
  <c r="F28" i="5" l="1"/>
  <c r="H26" i="5" l="1"/>
  <c r="H25" i="5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6" i="5"/>
  <c r="D28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F26" i="4" l="1"/>
  <c r="H26" i="4" s="1"/>
  <c r="F25" i="4"/>
  <c r="H25" i="4" l="1"/>
  <c r="F28" i="4"/>
  <c r="F7" i="4"/>
  <c r="H7" i="4" s="1"/>
  <c r="F8" i="4"/>
  <c r="H8" i="4" s="1"/>
  <c r="F9" i="4"/>
  <c r="F10" i="4"/>
  <c r="H10" i="4" s="1"/>
  <c r="F11" i="4"/>
  <c r="H11" i="4" s="1"/>
  <c r="F12" i="4"/>
  <c r="H12" i="4" s="1"/>
  <c r="F13" i="4"/>
  <c r="H13" i="4" s="1"/>
  <c r="F14" i="4"/>
  <c r="H14" i="4" s="1"/>
  <c r="F15" i="4"/>
  <c r="H15" i="4" s="1"/>
  <c r="F16" i="4"/>
  <c r="H16" i="4" s="1"/>
  <c r="F17" i="4"/>
  <c r="H17" i="4" s="1"/>
  <c r="F18" i="4"/>
  <c r="H18" i="4" s="1"/>
  <c r="F19" i="4"/>
  <c r="H19" i="4" s="1"/>
  <c r="F20" i="4"/>
  <c r="H20" i="4" s="1"/>
  <c r="F21" i="4"/>
  <c r="H21" i="4" s="1"/>
  <c r="F22" i="4"/>
  <c r="H22" i="4" s="1"/>
  <c r="F23" i="4"/>
  <c r="H23" i="4" s="1"/>
  <c r="D24" i="6"/>
  <c r="F6" i="4"/>
  <c r="H6" i="4" s="1"/>
  <c r="F24" i="5"/>
  <c r="E26" i="6" l="1"/>
  <c r="E25" i="6"/>
  <c r="D29" i="4"/>
  <c r="F24" i="4"/>
  <c r="H7" i="6"/>
  <c r="H8" i="6"/>
  <c r="H11" i="6"/>
  <c r="H12" i="6"/>
  <c r="H13" i="6"/>
  <c r="H14" i="6"/>
  <c r="H15" i="6"/>
  <c r="H16" i="6"/>
  <c r="H18" i="6"/>
  <c r="H19" i="6"/>
  <c r="H21" i="6"/>
  <c r="F24" i="6"/>
  <c r="G27" i="6" s="1"/>
  <c r="E28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8" i="6" l="1"/>
  <c r="H28" i="5"/>
  <c r="F29" i="5" l="1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I11" i="5" s="1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G29" i="5" s="1"/>
  <c r="E11" i="6"/>
  <c r="E19" i="6"/>
  <c r="E9" i="6"/>
  <c r="E6" i="6"/>
  <c r="E13" i="6"/>
  <c r="I8" i="5"/>
  <c r="I21" i="5"/>
  <c r="I17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10" i="5"/>
  <c r="I23" i="5"/>
  <c r="I18" i="5"/>
  <c r="E24" i="6" l="1"/>
  <c r="E29" i="6" s="1"/>
  <c r="I11" i="6"/>
  <c r="I13" i="6"/>
  <c r="I19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I22" i="4" s="1"/>
  <c r="G6" i="4"/>
  <c r="G18" i="4"/>
  <c r="I18" i="4" s="1"/>
  <c r="G14" i="4"/>
  <c r="I14" i="4" s="1"/>
  <c r="G10" i="4"/>
  <c r="I10" i="4" s="1"/>
  <c r="G21" i="4"/>
  <c r="I21" i="4" s="1"/>
  <c r="G17" i="4"/>
  <c r="I17" i="4" s="1"/>
  <c r="G13" i="4"/>
  <c r="I13" i="4" s="1"/>
  <c r="G9" i="4"/>
  <c r="I25" i="6"/>
  <c r="I28" i="6"/>
  <c r="I24" i="5"/>
  <c r="I6" i="6"/>
  <c r="E24" i="4"/>
  <c r="E28" i="4"/>
  <c r="E29" i="5" l="1"/>
  <c r="I29" i="5" s="1"/>
  <c r="I11" i="4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<sst xmlns="http://schemas.openxmlformats.org/spreadsheetml/2006/main" count="180" uniqueCount="55">
  <si>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</si>
  <si>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</si>
  <si>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</si>
  <si>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</si>
  <si>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</si>
  <si>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</si>
  <si>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</si>
  <si>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</si>
  <si>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</si>
  <si>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</si>
  <si>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</si>
  <si>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</si>
  <si>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</si>
  <si>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</si>
  <si>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</si>
  <si>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</si>
  <si>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</si>
  <si>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</si>
  <si>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</si>
  <si>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</si>
  <si>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</si>
  <si>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</si>
  <si>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</si>
  <si>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</si>
  <si>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</si>
  <si>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</si>
  <si>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</si>
  <si>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</si>
  <si>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X 2016.**</t>
  </si>
  <si>
    <t>X 2015.*</t>
  </si>
  <si>
    <t>Osiguranje od nezgode</t>
  </si>
  <si>
    <t>Osiguranje motornih vozila - kasko</t>
  </si>
  <si>
    <t>Osiguranje tračnih vozila - kasko</t>
  </si>
  <si>
    <t>Osiguranje zračnih letjelica - kasko</t>
  </si>
  <si>
    <t>Osiguranje pomorskog, riječnog i jezerskog kaska</t>
  </si>
  <si>
    <t>Osiguranje robe u prijevozu</t>
  </si>
  <si>
    <t>Ostale štete na imovini</t>
  </si>
  <si>
    <t>Osiguranje od autoodgovornosti</t>
  </si>
  <si>
    <t>Osiguranje od odgovornosti za zračne letjelice</t>
  </si>
  <si>
    <t>Osiguranje od odgovornosti za brodove</t>
  </si>
  <si>
    <t>Osiguranje od opće odgovornosti</t>
  </si>
  <si>
    <t>Osiguranje garancije</t>
  </si>
  <si>
    <t>Osiguranje od različitih financijskih gubitaka</t>
  </si>
  <si>
    <t>Osiguranje pravne zaštite</t>
  </si>
  <si>
    <t>Osiguranje pomoći - ostala osiguranja</t>
  </si>
  <si>
    <t>Ukupno (neživotna osiguranja - skupine osiguranja)</t>
  </si>
  <si>
    <t>Dodatna osiguranja uz osiguranje života</t>
  </si>
  <si>
    <t>Ukupno (životna osiguranja - skupine osiguranja)</t>
  </si>
  <si>
    <t>Sveukupno (skupine osiguranja 1-19)</t>
  </si>
  <si>
    <t>Promjena u udjelu</t>
  </si>
  <si>
    <t>*Podatci se odnose na razdoblje od 01.01. do 31.10.2015. godine.</t>
  </si>
  <si>
    <t>**Podatci se odnose na razdoblje od 01.01. do 31.10.2016. godine.</t>
  </si>
  <si>
    <t>Premije po grupama/skupinama osiguranja u BiH (u KM) za listopad 2015. i 2016. godine</t>
  </si>
  <si>
    <t>Premije po grupama/skupinama osiguranja u FBiH (u KM) za listopad 2015. i 2016. godine</t>
  </si>
  <si>
    <t>Premije po grupama/skupinama osiguranja u RS (u KM) za listopad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</si>
</sst>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8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45" fillId="0" borderId="0"/>
    <xf numFmtId="0" fontId="4" fillId="0" borderId="0"/>
    <xf numFmtId="0" fontId="4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0" borderId="0"/>
    <xf numFmtId="0" fontId="45" fillId="0" borderId="0"/>
  </cellStyleXfs>
  <cellXfs count="114">
    <xf numFmtId="0" fontId="0" fillId="0" borderId="0" xfId="0"/>
    <xf numFmtId="0" fontId="28" fillId="0" borderId="0" xfId="197" applyFont="1"/>
    <xf numFmtId="0" fontId="30" fillId="0" borderId="0" xfId="197" applyFont="1"/>
    <xf numFmtId="0" fontId="29" fillId="0" borderId="0" xfId="197" applyFont="1"/>
    <xf numFmtId="0" fontId="28" fillId="0" borderId="0" xfId="197" applyFont="1" applyBorder="1"/>
    <xf numFmtId="0" fontId="31" fillId="0" borderId="0" xfId="197" applyFont="1" applyFill="1" applyBorder="1"/>
    <xf numFmtId="3" fontId="29" fillId="0" borderId="0" xfId="197" applyNumberFormat="1" applyFont="1" applyBorder="1" applyAlignment="1">
      <alignment horizontal="right"/>
    </xf>
    <xf numFmtId="3" fontId="28" fillId="0" borderId="0" xfId="197" applyNumberFormat="1" applyFont="1" applyBorder="1"/>
    <xf numFmtId="3" fontId="32" fillId="0" borderId="0" xfId="197" applyNumberFormat="1" applyFont="1" applyBorder="1" applyAlignment="1">
      <alignment horizontal="right"/>
    </xf>
    <xf numFmtId="3" fontId="28" fillId="0" borderId="0" xfId="197" applyNumberFormat="1" applyFont="1"/>
    <xf numFmtId="0" fontId="28" fillId="0" borderId="0" xfId="197" applyFont="1" applyBorder="1" applyAlignment="1">
      <alignment horizontal="justify"/>
    </xf>
    <xf numFmtId="0" fontId="29" fillId="0" borderId="0" xfId="197" applyFont="1" applyBorder="1" applyAlignment="1">
      <alignment horizontal="left" wrapText="1"/>
    </xf>
    <xf numFmtId="0" fontId="29" fillId="0" borderId="0" xfId="197" applyFont="1" applyBorder="1" applyAlignment="1">
      <alignment horizontal="right" wrapText="1"/>
    </xf>
    <xf numFmtId="0" fontId="28" fillId="0" borderId="0" xfId="197" applyFont="1" applyAlignment="1">
      <alignment wrapText="1"/>
    </xf>
    <xf numFmtId="0" fontId="28" fillId="0" borderId="0" xfId="197" applyFont="1" applyBorder="1" applyAlignment="1"/>
    <xf numFmtId="0" fontId="29" fillId="0" borderId="0" xfId="197" applyFont="1" applyBorder="1" applyAlignment="1">
      <alignment wrapText="1"/>
    </xf>
    <xf numFmtId="0" fontId="29" fillId="0" borderId="0" xfId="197" applyFont="1" applyBorder="1" applyAlignment="1"/>
    <xf numFmtId="0" fontId="33" fillId="0" borderId="0" xfId="197" applyFont="1"/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3" xfId="197" applyNumberFormat="1" applyFont="1" applyBorder="1" applyAlignment="1">
      <alignment vertical="center" wrapText="1"/>
    </xf>
    <xf numFmtId="0" fontId="37" fillId="0" borderId="10" xfId="197" applyFont="1" applyBorder="1" applyAlignment="1">
      <alignment horizontal="left"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3" xfId="197" applyNumberFormat="1" applyFont="1" applyBorder="1" applyAlignment="1">
      <alignment horizontal="right" vertical="center" wrapText="1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3" xfId="197" applyNumberFormat="1" applyFont="1" applyFill="1" applyBorder="1" applyAlignment="1">
      <alignment vertical="center" wrapText="1"/>
    </xf>
    <xf numFmtId="0" fontId="34" fillId="25" borderId="12" xfId="197" applyFont="1" applyFill="1" applyBorder="1" applyAlignment="1">
      <alignment horizontal="right" vertical="center" wrapText="1"/>
    </xf>
    <xf numFmtId="10" fontId="36" fillId="25" borderId="12" xfId="197" applyNumberFormat="1" applyFont="1" applyFill="1" applyBorder="1" applyAlignment="1">
      <alignment vertical="center" wrapText="1"/>
    </xf>
    <xf numFmtId="10" fontId="36" fillId="25" borderId="14" xfId="197" applyNumberFormat="1" applyFont="1" applyFill="1" applyBorder="1" applyAlignment="1">
      <alignment vertical="center" wrapText="1"/>
    </xf>
    <xf numFmtId="10" fontId="37" fillId="0" borderId="10" xfId="197" applyNumberFormat="1" applyFont="1" applyFill="1" applyBorder="1" applyAlignment="1">
      <alignment horizontal="right" vertical="center"/>
    </xf>
    <xf numFmtId="10" fontId="34" fillId="24" borderId="10" xfId="197" applyNumberFormat="1" applyFont="1" applyFill="1" applyBorder="1" applyAlignment="1">
      <alignment horizontal="right" vertical="center"/>
    </xf>
    <xf numFmtId="4" fontId="28" fillId="0" borderId="0" xfId="197" applyNumberFormat="1" applyFont="1"/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9" fontId="34" fillId="25" borderId="12" xfId="197" applyNumberFormat="1" applyFont="1" applyFill="1" applyBorder="1" applyAlignment="1">
      <alignment horizontal="right" vertical="center"/>
    </xf>
    <xf numFmtId="10" fontId="37" fillId="0" borderId="24" xfId="197" applyNumberFormat="1" applyFont="1" applyBorder="1" applyAlignment="1">
      <alignment horizontal="right" vertical="center" wrapText="1"/>
    </xf>
    <xf numFmtId="3" fontId="33" fillId="0" borderId="0" xfId="197" applyNumberFormat="1" applyFont="1" applyFill="1" applyBorder="1"/>
    <xf numFmtId="0" fontId="29" fillId="0" borderId="0" xfId="197" applyFont="1" applyBorder="1"/>
    <xf numFmtId="4" fontId="46" fillId="0" borderId="0" xfId="205" applyNumberFormat="1" applyFont="1" applyBorder="1" applyAlignment="1"/>
    <xf numFmtId="0" fontId="44" fillId="0" borderId="0" xfId="197" applyFont="1" applyBorder="1"/>
    <xf numFmtId="9" fontId="34" fillId="25" borderId="12" xfId="197" applyNumberFormat="1" applyFont="1" applyFill="1" applyBorder="1" applyAlignment="1">
      <alignment vertical="center"/>
    </xf>
    <xf numFmtId="9" fontId="34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38" fillId="0" borderId="25" xfId="197" applyNumberFormat="1" applyFont="1" applyBorder="1" applyAlignment="1">
      <alignment horizontal="right" vertical="center" wrapText="1"/>
    </xf>
    <xf numFmtId="3" fontId="48" fillId="24" borderId="10" xfId="197" applyNumberFormat="1" applyFont="1" applyFill="1" applyBorder="1" applyAlignment="1">
      <alignment horizontal="right" vertical="center"/>
    </xf>
    <xf numFmtId="4" fontId="28" fillId="0" borderId="0" xfId="197" applyNumberFormat="1" applyFont="1" applyBorder="1"/>
    <xf numFmtId="3" fontId="48" fillId="25" borderId="12" xfId="197" applyNumberFormat="1" applyFont="1" applyFill="1" applyBorder="1" applyAlignment="1">
      <alignment horizontal="right" vertical="center"/>
    </xf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25" borderId="12" xfId="197" applyNumberFormat="1" applyFont="1" applyFill="1" applyBorder="1" applyAlignment="1">
      <alignment horizontal="right" vertical="center"/>
    </xf>
    <xf numFmtId="3" fontId="50" fillId="0" borderId="0" xfId="197" applyNumberFormat="1" applyFont="1"/>
    <xf numFmtId="3" fontId="47" fillId="0" borderId="10" xfId="0" applyNumberFormat="1" applyFont="1" applyBorder="1"/>
    <xf numFmtId="1" fontId="28" fillId="0" borderId="0" xfId="197" applyNumberFormat="1" applyFont="1" applyBorder="1"/>
    <xf numFmtId="1" fontId="50" fillId="0" borderId="0" xfId="197" applyNumberFormat="1" applyFont="1" applyBorder="1"/>
    <xf numFmtId="3" fontId="53" fillId="0" borderId="10" xfId="205" applyNumberFormat="1" applyFont="1" applyBorder="1"/>
    <xf numFmtId="0" fontId="51" fillId="0" borderId="0" xfId="211" applyFont="1" applyFill="1" applyBorder="1" applyAlignment="1" applyProtection="1">
      <alignment horizontal="left" wrapText="1"/>
    </xf>
    <xf numFmtId="3" fontId="46" fillId="0" borderId="0" xfId="211" applyNumberFormat="1" applyFont="1" applyFill="1" applyBorder="1" applyAlignment="1" applyProtection="1">
      <alignment horizontal="right"/>
    </xf>
    <xf numFmtId="3" fontId="52" fillId="0" borderId="0" xfId="197" applyNumberFormat="1" applyFont="1" applyFill="1" applyBorder="1"/>
    <xf numFmtId="0" fontId="28" fillId="0" borderId="0" xfId="197" applyFont="1" applyFill="1" applyBorder="1"/>
    <xf numFmtId="4" fontId="46" fillId="0" borderId="0" xfId="205" applyNumberFormat="1" applyFont="1" applyFill="1" applyBorder="1" applyAlignment="1"/>
    <xf numFmtId="0" fontId="51" fillId="0" borderId="0" xfId="211" applyFont="1" applyFill="1" applyBorder="1" applyAlignment="1" applyProtection="1">
      <alignment wrapText="1"/>
    </xf>
    <xf numFmtId="3" fontId="28" fillId="0" borderId="0" xfId="197" applyNumberFormat="1" applyFont="1" applyFill="1" applyBorder="1"/>
    <xf numFmtId="3" fontId="50" fillId="0" borderId="0" xfId="197" applyNumberFormat="1" applyFont="1" applyFill="1" applyBorder="1"/>
    <xf numFmtId="3" fontId="46" fillId="0" borderId="0" xfId="205" applyNumberFormat="1" applyFont="1" applyFill="1" applyBorder="1" applyAlignment="1"/>
    <xf numFmtId="3" fontId="47" fillId="0" borderId="10" xfId="197" applyNumberFormat="1" applyFont="1" applyFill="1" applyBorder="1" applyAlignment="1">
      <alignment horizontal="right" vertical="center"/>
    </xf>
    <xf numFmtId="49" fontId="37" fillId="0" borderId="11" xfId="197" applyNumberFormat="1" applyFont="1" applyBorder="1" applyAlignment="1">
      <alignment horizontal="center" vertical="center"/>
    </xf>
    <xf numFmtId="0" fontId="34" fillId="24" borderId="11" xfId="197" applyFont="1" applyFill="1" applyBorder="1" applyAlignment="1">
      <alignment horizontal="center" vertical="center"/>
    </xf>
    <xf numFmtId="0" fontId="37" fillId="0" borderId="11" xfId="197" applyFont="1" applyBorder="1" applyAlignment="1">
      <alignment horizontal="center" vertical="center"/>
    </xf>
    <xf numFmtId="0" fontId="34" fillId="25" borderId="15" xfId="197" applyFont="1" applyFill="1" applyBorder="1" applyAlignment="1">
      <alignment horizontal="center" vertical="center"/>
    </xf>
    <xf numFmtId="3" fontId="55" fillId="0" borderId="0" xfId="211" applyNumberFormat="1" applyFont="1" applyFill="1" applyBorder="1" applyAlignment="1" applyProtection="1">
      <alignment horizontal="right" vertical="center"/>
    </xf>
    <xf numFmtId="3" fontId="56" fillId="0" borderId="0" xfId="211" applyNumberFormat="1" applyFont="1" applyFill="1" applyBorder="1" applyAlignment="1" applyProtection="1">
      <alignment horizontal="right" vertical="center"/>
    </xf>
    <xf numFmtId="3" fontId="56" fillId="0" borderId="0" xfId="222" applyNumberFormat="1" applyFont="1" applyFill="1" applyBorder="1" applyAlignment="1" applyProtection="1">
      <alignment horizontal="right" vertical="center"/>
    </xf>
    <xf numFmtId="4" fontId="29" fillId="0" borderId="0" xfId="197" applyNumberFormat="1" applyFont="1" applyFill="1" applyBorder="1"/>
    <xf numFmtId="3" fontId="29" fillId="0" borderId="0" xfId="197" applyNumberFormat="1" applyFont="1" applyFill="1" applyBorder="1"/>
    <xf numFmtId="0" fontId="29" fillId="0" borderId="0" xfId="197" applyFont="1" applyFill="1" applyBorder="1"/>
    <xf numFmtId="0" fontId="33" fillId="0" borderId="0" xfId="197" applyFont="1" applyFill="1" applyBorder="1"/>
    <xf numFmtId="3" fontId="48" fillId="24" borderId="10" xfId="197" applyNumberFormat="1" applyFont="1" applyFill="1" applyBorder="1" applyAlignment="1">
      <alignment horizontal="right" vertical="center" wrapText="1"/>
    </xf>
    <xf numFmtId="3" fontId="47" fillId="0" borderId="10" xfId="205" applyNumberFormat="1" applyFont="1" applyBorder="1"/>
    <xf numFmtId="10" fontId="53" fillId="0" borderId="10" xfId="197" applyNumberFormat="1" applyFont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horizontal="right" vertical="center"/>
    </xf>
    <xf numFmtId="10" fontId="49" fillId="24" borderId="10" xfId="197" applyNumberFormat="1" applyFont="1" applyFill="1" applyBorder="1" applyAlignment="1">
      <alignment horizontal="right" vertical="center" wrapText="1"/>
    </xf>
    <xf numFmtId="3" fontId="49" fillId="24" borderId="10" xfId="197" applyNumberFormat="1" applyFont="1" applyFill="1" applyBorder="1" applyAlignment="1">
      <alignment vertical="center" wrapText="1"/>
    </xf>
    <xf numFmtId="9" fontId="49" fillId="25" borderId="12" xfId="197" applyNumberFormat="1" applyFont="1" applyFill="1" applyBorder="1" applyAlignment="1">
      <alignment horizontal="right" vertical="center" wrapText="1"/>
    </xf>
    <xf numFmtId="3" fontId="54" fillId="0" borderId="10" xfId="0" applyNumberFormat="1" applyFont="1" applyBorder="1" applyAlignment="1">
      <alignment vertical="center"/>
    </xf>
    <xf numFmtId="0" fontId="57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0" fontId="29" fillId="0" borderId="19" xfId="197" applyFont="1" applyBorder="1" applyAlignment="1">
      <alignment horizontal="center"/>
    </xf>
    <xf numFmtId="0" fontId="29" fillId="0" borderId="20" xfId="197" applyFont="1" applyBorder="1" applyAlignment="1">
      <alignment horizontal="center"/>
    </xf>
    <xf numFmtId="0" fontId="29" fillId="0" borderId="21" xfId="197" applyFont="1" applyBorder="1" applyAlignment="1">
      <alignment horizontal="center"/>
    </xf>
    <xf numFmtId="0" fontId="34" fillId="25" borderId="17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 wrapText="1"/>
    </xf>
    <xf numFmtId="0" fontId="38" fillId="25" borderId="13" xfId="197" applyFont="1" applyFill="1" applyBorder="1" applyAlignment="1">
      <alignment horizontal="center" vertical="center" wrapText="1"/>
    </xf>
    <xf numFmtId="0" fontId="34" fillId="25" borderId="16" xfId="197" applyFont="1" applyFill="1" applyBorder="1" applyAlignment="1">
      <alignment horizontal="center" vertical="center" wrapText="1"/>
    </xf>
    <xf numFmtId="0" fontId="34" fillId="25" borderId="11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 wrapText="1"/>
    </xf>
    <xf numFmtId="0" fontId="48" fillId="25" borderId="10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/>
    </xf>
    <xf numFmtId="0" fontId="35" fillId="25" borderId="10" xfId="197" applyFont="1" applyFill="1" applyBorder="1" applyAlignment="1">
      <alignment horizontal="center" vertical="center"/>
    </xf>
    <xf numFmtId="0" fontId="34" fillId="25" borderId="23" xfId="197" applyFont="1" applyFill="1" applyBorder="1" applyAlignment="1">
      <alignment horizontal="center" vertical="center" wrapText="1"/>
    </xf>
    <xf numFmtId="0" fontId="34" fillId="25" borderId="22" xfId="197" applyFont="1" applyFill="1" applyBorder="1" applyAlignment="1">
      <alignment horizontal="center" vertical="center" wrapText="1"/>
    </xf>
  </cellXfs>
  <cellStyles count="22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2 2" xfId="222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4" xfId="209"/>
    <cellStyle name="Obično 4 2" xfId="223"/>
    <cellStyle name="Obično_12a Izvjestaji drustava za osiguranje" xfId="214"/>
    <cellStyle name="Output" xfId="200" builtinId="21" customBuiltin="1"/>
    <cellStyle name="Percent 2" xfId="22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7" t="s">
        <v>52</v>
      </c>
      <c r="C2" s="98"/>
      <c r="D2" s="98"/>
      <c r="E2" s="98"/>
      <c r="F2" s="98"/>
      <c r="G2" s="98"/>
      <c r="H2" s="98"/>
      <c r="I2" s="99"/>
    </row>
    <row r="3" spans="2:9" ht="16.5" thickBot="1" x14ac:dyDescent="0.3">
      <c r="B3" s="2"/>
      <c r="C3" s="3"/>
    </row>
    <row r="4" spans="2:9" x14ac:dyDescent="0.25">
      <c r="B4" s="106"/>
      <c r="C4" s="108" t="s">
        <v>2</v>
      </c>
      <c r="D4" s="110" t="s">
        <v>29</v>
      </c>
      <c r="E4" s="100" t="s">
        <v>3</v>
      </c>
      <c r="F4" s="110" t="s">
        <v>28</v>
      </c>
      <c r="G4" s="100" t="s">
        <v>3</v>
      </c>
      <c r="H4" s="102" t="s">
        <v>8</v>
      </c>
      <c r="I4" s="104" t="s">
        <v>49</v>
      </c>
    </row>
    <row r="5" spans="2:9" x14ac:dyDescent="0.25">
      <c r="B5" s="107"/>
      <c r="C5" s="109"/>
      <c r="D5" s="111"/>
      <c r="E5" s="101" t="s">
        <v>0</v>
      </c>
      <c r="F5" s="111"/>
      <c r="G5" s="101" t="s">
        <v>0</v>
      </c>
      <c r="H5" s="103"/>
      <c r="I5" s="105"/>
    </row>
    <row r="6" spans="2:9" x14ac:dyDescent="0.25">
      <c r="B6" s="76" t="s">
        <v>9</v>
      </c>
      <c r="C6" s="95" t="s">
        <v>30</v>
      </c>
      <c r="D6" s="75">
        <f>'FBiH '!D6+RS!D6</f>
        <v>32988983.580000002</v>
      </c>
      <c r="E6" s="34">
        <f>D6/$D$29</f>
        <v>6.6655003050303002E-2</v>
      </c>
      <c r="F6" s="75">
        <f>'FBiH '!F6+RS!F6</f>
        <v>36420830.785800003</v>
      </c>
      <c r="G6" s="34">
        <f t="shared" ref="G6:G23" si="0">F6/$F$29</f>
        <v>6.8266550116033428E-2</v>
      </c>
      <c r="H6" s="19">
        <f>(F6-D6)/D6</f>
        <v>0.10403009833502729</v>
      </c>
      <c r="I6" s="20">
        <f>(G6-E6)/E6</f>
        <v>2.4177435931016737E-2</v>
      </c>
    </row>
    <row r="7" spans="2:9" x14ac:dyDescent="0.25">
      <c r="B7" s="76" t="s">
        <v>10</v>
      </c>
      <c r="C7" s="21" t="s">
        <v>4</v>
      </c>
      <c r="D7" s="75">
        <f>'FBiH '!D7+RS!D7</f>
        <v>5994626.2200000016</v>
      </c>
      <c r="E7" s="34">
        <f t="shared" ref="E7:E27" si="1">D7/$D$29</f>
        <v>1.2112280695479568E-2</v>
      </c>
      <c r="F7" s="75">
        <f>'FBiH '!F7+RS!F7</f>
        <v>6664852.1999999993</v>
      </c>
      <c r="G7" s="34">
        <f t="shared" si="0"/>
        <v>1.2492479081631735E-2</v>
      </c>
      <c r="H7" s="19">
        <f t="shared" ref="H7:H26" si="2">(F7-D7)/D7</f>
        <v>0.11180446543337567</v>
      </c>
      <c r="I7" s="20">
        <f t="shared" ref="I7:I23" si="3">(G7-E7)/E7</f>
        <v>3.1389495976101481E-2</v>
      </c>
    </row>
    <row r="8" spans="2:9" x14ac:dyDescent="0.25">
      <c r="B8" s="76" t="s">
        <v>11</v>
      </c>
      <c r="C8" s="96" t="s">
        <v>31</v>
      </c>
      <c r="D8" s="75">
        <f>'FBiH '!D8+RS!D8</f>
        <v>47725945.24000001</v>
      </c>
      <c r="E8" s="34">
        <f t="shared" si="1"/>
        <v>9.6431374365817737E-2</v>
      </c>
      <c r="F8" s="75">
        <f>'FBiH '!F8+RS!F8</f>
        <v>49092848.229999989</v>
      </c>
      <c r="G8" s="34">
        <f t="shared" si="0"/>
        <v>9.201875167929402E-2</v>
      </c>
      <c r="H8" s="19">
        <f t="shared" si="2"/>
        <v>2.8640668783535224E-2</v>
      </c>
      <c r="I8" s="20">
        <f t="shared" si="3"/>
        <v>-4.5759201458481662E-2</v>
      </c>
    </row>
    <row r="9" spans="2:9" x14ac:dyDescent="0.25">
      <c r="B9" s="76" t="s">
        <v>12</v>
      </c>
      <c r="C9" s="96" t="s">
        <v>32</v>
      </c>
      <c r="D9" s="75">
        <f>'FBiH '!D9+RS!D9</f>
        <v>0</v>
      </c>
      <c r="E9" s="34">
        <f t="shared" si="1"/>
        <v>0</v>
      </c>
      <c r="F9" s="75">
        <f>'FBiH '!F9+RS!F9</f>
        <v>6000</v>
      </c>
      <c r="G9" s="34">
        <f t="shared" si="0"/>
        <v>1.12462920767831E-5</v>
      </c>
      <c r="H9" s="22" t="s">
        <v>1</v>
      </c>
      <c r="I9" s="23" t="s">
        <v>1</v>
      </c>
    </row>
    <row r="10" spans="2:9" x14ac:dyDescent="0.25">
      <c r="B10" s="76" t="s">
        <v>13</v>
      </c>
      <c r="C10" s="96" t="s">
        <v>33</v>
      </c>
      <c r="D10" s="75">
        <f>'FBiH '!D10+RS!D10</f>
        <v>93295.73</v>
      </c>
      <c r="E10" s="34">
        <f t="shared" si="1"/>
        <v>1.8850617669531256E-4</v>
      </c>
      <c r="F10" s="75">
        <f>'FBiH '!F10+RS!F10</f>
        <v>4898.96</v>
      </c>
      <c r="G10" s="34">
        <f t="shared" si="0"/>
        <v>9.18252250541289E-6</v>
      </c>
      <c r="H10" s="19">
        <f t="shared" si="2"/>
        <v>-0.94748998694795561</v>
      </c>
      <c r="I10" s="20">
        <f t="shared" si="3"/>
        <v>-0.95128794893413571</v>
      </c>
    </row>
    <row r="11" spans="2:9" x14ac:dyDescent="0.25">
      <c r="B11" s="76" t="s">
        <v>14</v>
      </c>
      <c r="C11" s="96" t="s">
        <v>34</v>
      </c>
      <c r="D11" s="75">
        <f>'FBiH '!D11+RS!D11</f>
        <v>13268.73</v>
      </c>
      <c r="E11" s="34">
        <f t="shared" si="1"/>
        <v>2.6809775344513565E-5</v>
      </c>
      <c r="F11" s="75">
        <f>'FBiH '!F11+RS!F11</f>
        <v>9230.4000000000015</v>
      </c>
      <c r="G11" s="34">
        <f t="shared" si="0"/>
        <v>1.7301295730923124E-5</v>
      </c>
      <c r="H11" s="19">
        <f t="shared" si="2"/>
        <v>-0.3043493989251419</v>
      </c>
      <c r="I11" s="20">
        <f t="shared" si="3"/>
        <v>-0.35466465091197735</v>
      </c>
    </row>
    <row r="12" spans="2:9" x14ac:dyDescent="0.25">
      <c r="B12" s="76" t="s">
        <v>15</v>
      </c>
      <c r="C12" s="96" t="s">
        <v>35</v>
      </c>
      <c r="D12" s="75">
        <f>'FBiH '!D12+RS!D12</f>
        <v>3217101.7799999993</v>
      </c>
      <c r="E12" s="34">
        <f t="shared" si="1"/>
        <v>6.5002284304703376E-3</v>
      </c>
      <c r="F12" s="75">
        <f>'FBiH '!F12+RS!F12</f>
        <v>3348975.0300000003</v>
      </c>
      <c r="G12" s="34">
        <f t="shared" si="0"/>
        <v>6.2772585575389082E-3</v>
      </c>
      <c r="H12" s="19">
        <f t="shared" si="2"/>
        <v>4.0991320454897437E-2</v>
      </c>
      <c r="I12" s="20">
        <f t="shared" si="3"/>
        <v>-3.4301851898964092E-2</v>
      </c>
    </row>
    <row r="13" spans="2:9" x14ac:dyDescent="0.25">
      <c r="B13" s="76" t="s">
        <v>16</v>
      </c>
      <c r="C13" s="96" t="s">
        <v>27</v>
      </c>
      <c r="D13" s="75">
        <f>'FBiH '!D13+RS!D13</f>
        <v>23406101.969999999</v>
      </c>
      <c r="E13" s="34">
        <f t="shared" si="1"/>
        <v>4.7292569485284298E-2</v>
      </c>
      <c r="F13" s="75">
        <f>'FBiH '!F13+RS!F13</f>
        <v>22134305.290100001</v>
      </c>
      <c r="G13" s="34">
        <f t="shared" si="0"/>
        <v>4.1488143701524982E-2</v>
      </c>
      <c r="H13" s="19">
        <f t="shared" si="2"/>
        <v>-5.4336116348210464E-2</v>
      </c>
      <c r="I13" s="20">
        <f t="shared" si="3"/>
        <v>-0.12273441360730969</v>
      </c>
    </row>
    <row r="14" spans="2:9" x14ac:dyDescent="0.25">
      <c r="B14" s="76" t="s">
        <v>17</v>
      </c>
      <c r="C14" s="96" t="s">
        <v>36</v>
      </c>
      <c r="D14" s="75">
        <f>'FBiH '!D14+RS!D14</f>
        <v>27381967.130000003</v>
      </c>
      <c r="E14" s="34">
        <f t="shared" si="1"/>
        <v>5.5325896845150588E-2</v>
      </c>
      <c r="F14" s="75">
        <f>'FBiH '!F14+RS!F14</f>
        <v>25481827.730000004</v>
      </c>
      <c r="G14" s="34">
        <f t="shared" si="0"/>
        <v>4.7762679550308496E-2</v>
      </c>
      <c r="H14" s="19">
        <f t="shared" si="2"/>
        <v>-6.9393823715396388E-2</v>
      </c>
      <c r="I14" s="20">
        <f t="shared" si="3"/>
        <v>-0.13670302202258872</v>
      </c>
    </row>
    <row r="15" spans="2:9" x14ac:dyDescent="0.25">
      <c r="B15" s="76" t="s">
        <v>18</v>
      </c>
      <c r="C15" s="96" t="s">
        <v>37</v>
      </c>
      <c r="D15" s="75">
        <f>'FBiH '!D15+RS!D15</f>
        <v>246159782.68000001</v>
      </c>
      <c r="E15" s="34">
        <f t="shared" si="1"/>
        <v>0.49737152481850799</v>
      </c>
      <c r="F15" s="75">
        <f>'FBiH '!F15+RS!F15</f>
        <v>270026702.49000001</v>
      </c>
      <c r="G15" s="34">
        <f t="shared" si="0"/>
        <v>0.50613319412219249</v>
      </c>
      <c r="H15" s="19">
        <f t="shared" si="2"/>
        <v>9.695702340226002E-2</v>
      </c>
      <c r="I15" s="20">
        <f t="shared" si="3"/>
        <v>1.7615944754540678E-2</v>
      </c>
    </row>
    <row r="16" spans="2:9" x14ac:dyDescent="0.25">
      <c r="B16" s="76" t="s">
        <v>19</v>
      </c>
      <c r="C16" s="96" t="s">
        <v>38</v>
      </c>
      <c r="D16" s="75">
        <f>'FBiH '!D16+RS!D16</f>
        <v>124526.81999999999</v>
      </c>
      <c r="E16" s="34">
        <f t="shared" si="1"/>
        <v>2.5160931517686157E-4</v>
      </c>
      <c r="F16" s="75">
        <f>'FBiH '!F16+RS!F16</f>
        <v>54389.109999999993</v>
      </c>
      <c r="G16" s="34">
        <f t="shared" si="0"/>
        <v>1.019459694760474E-4</v>
      </c>
      <c r="H16" s="19">
        <f t="shared" si="2"/>
        <v>-0.56323376763334998</v>
      </c>
      <c r="I16" s="20">
        <f t="shared" si="3"/>
        <v>-0.59482434342946566</v>
      </c>
    </row>
    <row r="17" spans="2:9" x14ac:dyDescent="0.25">
      <c r="B17" s="76" t="s">
        <v>20</v>
      </c>
      <c r="C17" s="96" t="s">
        <v>39</v>
      </c>
      <c r="D17" s="75">
        <f>'FBiH '!D17+RS!D17</f>
        <v>20897.11</v>
      </c>
      <c r="E17" s="34">
        <f t="shared" si="1"/>
        <v>4.2223093276416653E-5</v>
      </c>
      <c r="F17" s="75">
        <f>'FBiH '!F17+RS!F17</f>
        <v>27920.23</v>
      </c>
      <c r="G17" s="34">
        <f t="shared" si="0"/>
        <v>5.2333176905160302E-5</v>
      </c>
      <c r="H17" s="19">
        <f t="shared" si="2"/>
        <v>0.33608092219450436</v>
      </c>
      <c r="I17" s="20">
        <f t="shared" si="3"/>
        <v>0.23944440930836658</v>
      </c>
    </row>
    <row r="18" spans="2:9" x14ac:dyDescent="0.25">
      <c r="B18" s="76" t="s">
        <v>21</v>
      </c>
      <c r="C18" s="96" t="s">
        <v>40</v>
      </c>
      <c r="D18" s="75">
        <f>'FBiH '!D18+RS!D18</f>
        <v>5989987.0600000005</v>
      </c>
      <c r="E18" s="34">
        <f t="shared" si="1"/>
        <v>1.2102907165579773E-2</v>
      </c>
      <c r="F18" s="75">
        <f>'FBiH '!F18+RS!F18</f>
        <v>6138831.120000001</v>
      </c>
      <c r="G18" s="34">
        <f t="shared" si="0"/>
        <v>1.150651463092759E-2</v>
      </c>
      <c r="H18" s="19">
        <f t="shared" si="2"/>
        <v>2.4848811609953714E-2</v>
      </c>
      <c r="I18" s="20">
        <f t="shared" si="3"/>
        <v>-4.9276799903770367E-2</v>
      </c>
    </row>
    <row r="19" spans="2:9" x14ac:dyDescent="0.25">
      <c r="B19" s="76" t="s">
        <v>22</v>
      </c>
      <c r="C19" s="96" t="s">
        <v>5</v>
      </c>
      <c r="D19" s="75">
        <f>'FBiH '!D19+RS!D19</f>
        <v>562037.19000000041</v>
      </c>
      <c r="E19" s="34">
        <f t="shared" si="1"/>
        <v>1.1356091200259329E-3</v>
      </c>
      <c r="F19" s="75">
        <f>'FBiH '!F19+RS!F19</f>
        <v>8135331.6000000006</v>
      </c>
      <c r="G19" s="34">
        <f t="shared" si="0"/>
        <v>1.5248719219180532E-2</v>
      </c>
      <c r="H19" s="19">
        <f t="shared" si="2"/>
        <v>13.474721147901253</v>
      </c>
      <c r="I19" s="20">
        <f t="shared" si="3"/>
        <v>12.427788620465034</v>
      </c>
    </row>
    <row r="20" spans="2:9" x14ac:dyDescent="0.25">
      <c r="B20" s="76" t="s">
        <v>23</v>
      </c>
      <c r="C20" s="96" t="s">
        <v>41</v>
      </c>
      <c r="D20" s="75">
        <f>'FBiH '!D20+RS!D20</f>
        <v>219387.41999999998</v>
      </c>
      <c r="E20" s="34">
        <f t="shared" si="1"/>
        <v>4.4327734784055758E-4</v>
      </c>
      <c r="F20" s="75">
        <f>'FBiH '!F20+RS!F20</f>
        <v>186945.83</v>
      </c>
      <c r="G20" s="34">
        <f t="shared" si="0"/>
        <v>3.5040790111944009E-4</v>
      </c>
      <c r="H20" s="19">
        <f t="shared" si="2"/>
        <v>-0.14787351982169258</v>
      </c>
      <c r="I20" s="20">
        <f t="shared" si="3"/>
        <v>-0.20950641212219512</v>
      </c>
    </row>
    <row r="21" spans="2:9" x14ac:dyDescent="0.25">
      <c r="B21" s="76" t="s">
        <v>24</v>
      </c>
      <c r="C21" s="96" t="s">
        <v>42</v>
      </c>
      <c r="D21" s="75">
        <f>'FBiH '!D21+RS!D21</f>
        <v>1662298.1</v>
      </c>
      <c r="E21" s="34">
        <f t="shared" si="1"/>
        <v>3.3587116940816302E-3</v>
      </c>
      <c r="F21" s="75">
        <f>'FBiH '!F21+RS!F21</f>
        <v>1935701.8699999999</v>
      </c>
      <c r="G21" s="34">
        <f t="shared" si="0"/>
        <v>3.6282447672658716E-3</v>
      </c>
      <c r="H21" s="19">
        <f t="shared" si="2"/>
        <v>0.16447336972832957</v>
      </c>
      <c r="I21" s="20">
        <f t="shared" si="3"/>
        <v>8.024894594531122E-2</v>
      </c>
    </row>
    <row r="22" spans="2:9" x14ac:dyDescent="0.25">
      <c r="B22" s="76" t="s">
        <v>25</v>
      </c>
      <c r="C22" s="96" t="s">
        <v>43</v>
      </c>
      <c r="D22" s="75">
        <f>'FBiH '!D22+RS!D22</f>
        <v>2539.8000000000002</v>
      </c>
      <c r="E22" s="34">
        <f t="shared" si="1"/>
        <v>5.1317245448506045E-6</v>
      </c>
      <c r="F22" s="75">
        <f>'FBiH '!F22+RS!F22</f>
        <v>1969</v>
      </c>
      <c r="G22" s="34">
        <f t="shared" si="0"/>
        <v>3.6906581831976544E-6</v>
      </c>
      <c r="H22" s="19">
        <f t="shared" si="2"/>
        <v>-0.22474210567761246</v>
      </c>
      <c r="I22" s="20">
        <f t="shared" si="3"/>
        <v>-0.28081522089859223</v>
      </c>
    </row>
    <row r="23" spans="2:9" x14ac:dyDescent="0.25">
      <c r="B23" s="76" t="s">
        <v>26</v>
      </c>
      <c r="C23" s="96" t="s">
        <v>44</v>
      </c>
      <c r="D23" s="75">
        <f>'FBiH '!D23+RS!D23</f>
        <v>31923.38</v>
      </c>
      <c r="E23" s="34">
        <f t="shared" si="1"/>
        <v>6.4501926411761904E-5</v>
      </c>
      <c r="F23" s="75">
        <f>'FBiH '!F23+RS!F23</f>
        <v>221266.83</v>
      </c>
      <c r="G23" s="34">
        <f t="shared" si="0"/>
        <v>4.1473856618065222E-4</v>
      </c>
      <c r="H23" s="19">
        <f t="shared" si="2"/>
        <v>5.9311842918888908</v>
      </c>
      <c r="I23" s="20">
        <f t="shared" si="3"/>
        <v>5.4298632498676005</v>
      </c>
    </row>
    <row r="24" spans="2:9" s="3" customFormat="1" x14ac:dyDescent="0.25">
      <c r="B24" s="77"/>
      <c r="C24" s="24" t="s">
        <v>45</v>
      </c>
      <c r="D24" s="55">
        <f>SUM(D6:D23)</f>
        <v>395594669.94000012</v>
      </c>
      <c r="E24" s="35">
        <f>SUM(E6:E23)</f>
        <v>0.79930816502999114</v>
      </c>
      <c r="F24" s="55">
        <f>SUM(F6:F23)</f>
        <v>429892826.70590001</v>
      </c>
      <c r="G24" s="35">
        <f>SUM(G6:G23)</f>
        <v>0.80578338180807563</v>
      </c>
      <c r="H24" s="29">
        <f t="shared" ref="H24:I29" si="4">(F24-D24)/D24</f>
        <v>8.6700249958124823E-2</v>
      </c>
      <c r="I24" s="30">
        <f t="shared" si="4"/>
        <v>8.1010266895516232E-3</v>
      </c>
    </row>
    <row r="25" spans="2:9" ht="15.75" customHeight="1" x14ac:dyDescent="0.25">
      <c r="B25" s="78">
        <v>19</v>
      </c>
      <c r="C25" s="21" t="s">
        <v>6</v>
      </c>
      <c r="D25" s="75">
        <f>'FBiH '!D25+RS!D25</f>
        <v>91736977.604000151</v>
      </c>
      <c r="E25" s="34">
        <f t="shared" si="1"/>
        <v>0.18535668148706896</v>
      </c>
      <c r="F25" s="75">
        <f>'FBiH '!F25+RS!F25</f>
        <v>95958922.223000258</v>
      </c>
      <c r="G25" s="34">
        <f>F25/$F$29</f>
        <v>0.17986367778219561</v>
      </c>
      <c r="H25" s="19">
        <f t="shared" si="2"/>
        <v>4.6022277267787501E-2</v>
      </c>
      <c r="I25" s="20">
        <f t="shared" si="4"/>
        <v>-2.9634775832219237E-2</v>
      </c>
    </row>
    <row r="26" spans="2:9" x14ac:dyDescent="0.25">
      <c r="B26" s="78"/>
      <c r="C26" s="21" t="s">
        <v>46</v>
      </c>
      <c r="D26" s="75">
        <f>'FBiH '!D26+RS!D26</f>
        <v>7589694.7459996631</v>
      </c>
      <c r="E26" s="34">
        <f t="shared" si="1"/>
        <v>1.5335153482939658E-2</v>
      </c>
      <c r="F26" s="75">
        <f>'FBiH '!F26+RS!F26</f>
        <v>7484019.4069997165</v>
      </c>
      <c r="G26" s="34">
        <f>F26/$F$29</f>
        <v>1.4027911359905313E-2</v>
      </c>
      <c r="H26" s="19">
        <f t="shared" si="2"/>
        <v>-1.3923529540584673E-2</v>
      </c>
      <c r="I26" s="20">
        <f>(G26-E26)/E26</f>
        <v>-8.5244802048355786E-2</v>
      </c>
    </row>
    <row r="27" spans="2:9" x14ac:dyDescent="0.25">
      <c r="B27" s="78"/>
      <c r="C27" s="21" t="s">
        <v>7</v>
      </c>
      <c r="D27" s="94">
        <f>'FBiH '!D27</f>
        <v>0</v>
      </c>
      <c r="E27" s="34">
        <f t="shared" si="1"/>
        <v>0</v>
      </c>
      <c r="F27" s="75">
        <f>RS!F27+'FBiH '!F27</f>
        <v>173405.97999999998</v>
      </c>
      <c r="G27" s="34">
        <f>F27/$F$29</f>
        <v>3.2502904982346811E-4</v>
      </c>
      <c r="H27" s="22" t="s">
        <v>1</v>
      </c>
      <c r="I27" s="54" t="s">
        <v>1</v>
      </c>
    </row>
    <row r="28" spans="2:9" s="3" customFormat="1" x14ac:dyDescent="0.25">
      <c r="B28" s="77"/>
      <c r="C28" s="24" t="s">
        <v>47</v>
      </c>
      <c r="D28" s="55">
        <f>SUM(D25:D27)</f>
        <v>99326672.349999815</v>
      </c>
      <c r="E28" s="35">
        <f>SUM(E25:E26)</f>
        <v>0.20069183497000861</v>
      </c>
      <c r="F28" s="55">
        <f>SUM(F25:F27)</f>
        <v>103616347.60999998</v>
      </c>
      <c r="G28" s="35">
        <f>SUM(G25:G26)</f>
        <v>0.19389158914210092</v>
      </c>
      <c r="H28" s="29">
        <f t="shared" si="4"/>
        <v>4.318754629053248E-2</v>
      </c>
      <c r="I28" s="30">
        <f t="shared" si="4"/>
        <v>-3.388401839528711E-2</v>
      </c>
    </row>
    <row r="29" spans="2:9" s="3" customFormat="1" ht="16.5" thickBot="1" x14ac:dyDescent="0.3">
      <c r="B29" s="79"/>
      <c r="C29" s="31" t="s">
        <v>48</v>
      </c>
      <c r="D29" s="57">
        <f>D24+D28</f>
        <v>494921342.28999996</v>
      </c>
      <c r="E29" s="44">
        <f>E24+E28</f>
        <v>0.99999999999999978</v>
      </c>
      <c r="F29" s="57">
        <f>F24+F28</f>
        <v>533509174.31589997</v>
      </c>
      <c r="G29" s="44">
        <f>G24+G28</f>
        <v>0.99967497095017654</v>
      </c>
      <c r="H29" s="32">
        <f>(F29-D29)/D29</f>
        <v>7.7967605614569363E-2</v>
      </c>
      <c r="I29" s="33">
        <f t="shared" si="4"/>
        <v>-3.2502904982323338E-4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9" t="s">
        <v>50</v>
      </c>
      <c r="C31" s="38"/>
      <c r="D31" s="7"/>
      <c r="E31" s="7"/>
      <c r="F31" s="7"/>
      <c r="G31" s="4"/>
    </row>
    <row r="32" spans="2:9" x14ac:dyDescent="0.25">
      <c r="F32" s="7"/>
    </row>
    <row r="33" spans="2:6" x14ac:dyDescent="0.25">
      <c r="B33" s="49" t="s">
        <v>51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31.10.2016.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3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3.85546875" style="1" bestFit="1" customWidth="1"/>
    <col min="12" max="12" width="14.28515625" style="1" bestFit="1" customWidth="1"/>
    <col min="13" max="13" width="15.42578125" style="1" bestFit="1" customWidth="1"/>
    <col min="14" max="14" width="10.28515625" style="1"/>
    <col min="15" max="15" width="14.5703125" style="1" customWidth="1"/>
    <col min="16" max="16" width="14.28515625" style="1" bestFit="1" customWidth="1"/>
    <col min="17" max="16384" width="10.28515625" style="1"/>
  </cols>
  <sheetData>
    <row r="2" spans="2:16" x14ac:dyDescent="0.25">
      <c r="B2" s="97" t="s">
        <v>53</v>
      </c>
      <c r="C2" s="98"/>
      <c r="D2" s="98"/>
      <c r="E2" s="98"/>
      <c r="F2" s="98"/>
      <c r="G2" s="98"/>
      <c r="H2" s="98"/>
      <c r="I2" s="99"/>
    </row>
    <row r="3" spans="2:16" ht="16.5" thickBot="1" x14ac:dyDescent="0.3">
      <c r="C3" s="3"/>
    </row>
    <row r="4" spans="2:16" ht="15.75" customHeight="1" x14ac:dyDescent="0.25">
      <c r="B4" s="112"/>
      <c r="C4" s="108" t="s">
        <v>2</v>
      </c>
      <c r="D4" s="110" t="s">
        <v>29</v>
      </c>
      <c r="E4" s="100" t="s">
        <v>3</v>
      </c>
      <c r="F4" s="110" t="s">
        <v>28</v>
      </c>
      <c r="G4" s="100" t="s">
        <v>3</v>
      </c>
      <c r="H4" s="102" t="s">
        <v>8</v>
      </c>
      <c r="I4" s="104" t="s">
        <v>49</v>
      </c>
      <c r="K4" s="43"/>
    </row>
    <row r="5" spans="2:16" x14ac:dyDescent="0.25">
      <c r="B5" s="113"/>
      <c r="C5" s="109"/>
      <c r="D5" s="111"/>
      <c r="E5" s="101" t="s">
        <v>0</v>
      </c>
      <c r="F5" s="111"/>
      <c r="G5" s="101" t="s">
        <v>0</v>
      </c>
      <c r="H5" s="103"/>
      <c r="I5" s="105"/>
      <c r="K5" s="43"/>
    </row>
    <row r="6" spans="2:16" x14ac:dyDescent="0.25">
      <c r="B6" s="78" t="s">
        <v>9</v>
      </c>
      <c r="C6" s="95" t="s">
        <v>30</v>
      </c>
      <c r="D6" s="65">
        <v>23628770.559999999</v>
      </c>
      <c r="E6" s="89">
        <f t="shared" ref="E6:E23" si="0">D6/$D$29</f>
        <v>6.7487623104010144E-2</v>
      </c>
      <c r="F6" s="65">
        <v>26661210.075800002</v>
      </c>
      <c r="G6" s="45">
        <f t="shared" ref="G6:G23" si="1">F6/$F$29</f>
        <v>7.0877726010122266E-2</v>
      </c>
      <c r="H6" s="19">
        <f>(F6-D6)/D6</f>
        <v>0.12833674558309321</v>
      </c>
      <c r="I6" s="20">
        <f>(G6-E6)/E6</f>
        <v>5.0232957543746723E-2</v>
      </c>
      <c r="K6" s="80"/>
      <c r="L6" s="80"/>
      <c r="M6" s="83"/>
      <c r="N6" s="4"/>
      <c r="O6" s="4"/>
      <c r="P6" s="4"/>
    </row>
    <row r="7" spans="2:16" x14ac:dyDescent="0.25">
      <c r="B7" s="78" t="s">
        <v>10</v>
      </c>
      <c r="C7" s="21" t="s">
        <v>4</v>
      </c>
      <c r="D7" s="65">
        <v>4986137.1400000015</v>
      </c>
      <c r="E7" s="89">
        <f t="shared" si="0"/>
        <v>1.42412210231063E-2</v>
      </c>
      <c r="F7" s="65">
        <v>5491095.7999999989</v>
      </c>
      <c r="G7" s="45">
        <f t="shared" si="1"/>
        <v>1.4597851429144285E-2</v>
      </c>
      <c r="H7" s="19">
        <f t="shared" ref="H7:H23" si="2">(F7-D7)/D7</f>
        <v>0.10127251734596238</v>
      </c>
      <c r="I7" s="20">
        <f t="shared" ref="I7:I23" si="3">(G7-E7)/E7</f>
        <v>2.504212282495678E-2</v>
      </c>
      <c r="K7" s="80"/>
      <c r="L7" s="80"/>
      <c r="M7" s="83"/>
      <c r="N7" s="4"/>
      <c r="O7" s="4"/>
      <c r="P7" s="4"/>
    </row>
    <row r="8" spans="2:16" x14ac:dyDescent="0.25">
      <c r="B8" s="78" t="s">
        <v>11</v>
      </c>
      <c r="C8" s="96" t="s">
        <v>31</v>
      </c>
      <c r="D8" s="65">
        <v>39400094.960000008</v>
      </c>
      <c r="E8" s="89">
        <f t="shared" si="0"/>
        <v>0.11253309824862469</v>
      </c>
      <c r="F8" s="65">
        <v>40587643.179999992</v>
      </c>
      <c r="G8" s="45">
        <f t="shared" si="1"/>
        <v>0.10790057332468345</v>
      </c>
      <c r="H8" s="19">
        <f t="shared" si="2"/>
        <v>3.0140745122711341E-2</v>
      </c>
      <c r="I8" s="20">
        <f t="shared" si="3"/>
        <v>-4.1165888045723097E-2</v>
      </c>
      <c r="K8" s="80"/>
      <c r="L8" s="80"/>
      <c r="M8" s="83"/>
      <c r="N8" s="4"/>
      <c r="O8" s="4"/>
      <c r="P8" s="4"/>
    </row>
    <row r="9" spans="2:16" x14ac:dyDescent="0.25">
      <c r="B9" s="78" t="s">
        <v>12</v>
      </c>
      <c r="C9" s="96" t="s">
        <v>32</v>
      </c>
      <c r="D9" s="65">
        <v>0</v>
      </c>
      <c r="E9" s="89">
        <f t="shared" si="0"/>
        <v>0</v>
      </c>
      <c r="F9" s="65">
        <v>6000</v>
      </c>
      <c r="G9" s="45">
        <f t="shared" si="1"/>
        <v>1.595075222961248E-5</v>
      </c>
      <c r="H9" s="22" t="s">
        <v>1</v>
      </c>
      <c r="I9" s="23" t="s">
        <v>1</v>
      </c>
      <c r="K9" s="80"/>
      <c r="L9" s="80"/>
      <c r="M9" s="83"/>
      <c r="N9" s="4"/>
      <c r="O9" s="4"/>
      <c r="P9" s="4"/>
    </row>
    <row r="10" spans="2:16" x14ac:dyDescent="0.25">
      <c r="B10" s="78" t="s">
        <v>13</v>
      </c>
      <c r="C10" s="96" t="s">
        <v>33</v>
      </c>
      <c r="D10" s="65">
        <v>93295.73</v>
      </c>
      <c r="E10" s="89">
        <f t="shared" si="0"/>
        <v>2.6646782351478777E-4</v>
      </c>
      <c r="F10" s="65">
        <v>4898.96</v>
      </c>
      <c r="G10" s="45">
        <f t="shared" si="1"/>
        <v>1.3023682857130393E-5</v>
      </c>
      <c r="H10" s="19">
        <f t="shared" si="2"/>
        <v>-0.94748998694795561</v>
      </c>
      <c r="I10" s="20">
        <f t="shared" si="3"/>
        <v>-0.95112474487409304</v>
      </c>
      <c r="K10" s="80"/>
      <c r="L10" s="80"/>
      <c r="M10" s="83"/>
      <c r="N10" s="4"/>
      <c r="O10" s="4"/>
      <c r="P10" s="4"/>
    </row>
    <row r="11" spans="2:16" x14ac:dyDescent="0.25">
      <c r="B11" s="78" t="s">
        <v>14</v>
      </c>
      <c r="C11" s="96" t="s">
        <v>34</v>
      </c>
      <c r="D11" s="65">
        <v>11317.48</v>
      </c>
      <c r="E11" s="89">
        <f t="shared" si="0"/>
        <v>3.2324569015882512E-5</v>
      </c>
      <c r="F11" s="65">
        <v>9099.1500000000015</v>
      </c>
      <c r="G11" s="45">
        <f t="shared" si="1"/>
        <v>2.4189714525013069E-5</v>
      </c>
      <c r="H11" s="19">
        <f t="shared" si="2"/>
        <v>-0.19600918225612046</v>
      </c>
      <c r="I11" s="20">
        <f t="shared" si="3"/>
        <v>-0.25166165361315179</v>
      </c>
      <c r="K11" s="80"/>
      <c r="L11" s="80"/>
      <c r="M11" s="83"/>
      <c r="N11" s="4"/>
      <c r="O11" s="4"/>
      <c r="P11" s="4"/>
    </row>
    <row r="12" spans="2:16" x14ac:dyDescent="0.25">
      <c r="B12" s="78" t="s">
        <v>15</v>
      </c>
      <c r="C12" s="96" t="s">
        <v>35</v>
      </c>
      <c r="D12" s="65">
        <v>2292758.5099999993</v>
      </c>
      <c r="E12" s="89">
        <f t="shared" si="0"/>
        <v>6.5484923051109369E-3</v>
      </c>
      <c r="F12" s="65">
        <v>2536334.52</v>
      </c>
      <c r="G12" s="45">
        <f t="shared" si="1"/>
        <v>6.7427405833221836E-3</v>
      </c>
      <c r="H12" s="19">
        <f t="shared" si="2"/>
        <v>0.10623709777441881</v>
      </c>
      <c r="I12" s="20">
        <f t="shared" si="3"/>
        <v>2.9663053594739777E-2</v>
      </c>
      <c r="K12" s="80"/>
      <c r="L12" s="80"/>
      <c r="M12" s="83"/>
      <c r="N12" s="4"/>
      <c r="O12" s="4"/>
      <c r="P12" s="4"/>
    </row>
    <row r="13" spans="2:16" x14ac:dyDescent="0.25">
      <c r="B13" s="78" t="s">
        <v>16</v>
      </c>
      <c r="C13" s="96" t="s">
        <v>27</v>
      </c>
      <c r="D13" s="65">
        <v>17925060.629999999</v>
      </c>
      <c r="E13" s="89">
        <f t="shared" si="0"/>
        <v>5.119689714038049E-2</v>
      </c>
      <c r="F13" s="65">
        <v>16607317.4201</v>
      </c>
      <c r="G13" s="45">
        <f t="shared" si="1"/>
        <v>4.4149867561090378E-2</v>
      </c>
      <c r="H13" s="19">
        <f t="shared" si="2"/>
        <v>-7.3514016889548409E-2</v>
      </c>
      <c r="I13" s="20">
        <f t="shared" si="3"/>
        <v>-0.13764563817153508</v>
      </c>
      <c r="K13" s="80"/>
      <c r="L13" s="80"/>
      <c r="M13" s="83"/>
      <c r="N13" s="4"/>
      <c r="O13" s="4"/>
      <c r="P13" s="4"/>
    </row>
    <row r="14" spans="2:16" x14ac:dyDescent="0.25">
      <c r="B14" s="78" t="s">
        <v>17</v>
      </c>
      <c r="C14" s="96" t="s">
        <v>36</v>
      </c>
      <c r="D14" s="65">
        <v>15435982.200000001</v>
      </c>
      <c r="E14" s="89">
        <f t="shared" si="0"/>
        <v>4.4087683119549047E-2</v>
      </c>
      <c r="F14" s="65">
        <v>14392543.010000002</v>
      </c>
      <c r="G14" s="45">
        <f t="shared" si="1"/>
        <v>3.8261981251091842E-2</v>
      </c>
      <c r="H14" s="19">
        <f t="shared" si="2"/>
        <v>-6.759784874589965E-2</v>
      </c>
      <c r="I14" s="20">
        <f t="shared" si="3"/>
        <v>-0.13213898885682232</v>
      </c>
      <c r="K14" s="80"/>
      <c r="L14" s="80"/>
      <c r="M14" s="83"/>
      <c r="N14" s="4"/>
      <c r="O14" s="4"/>
      <c r="P14" s="4"/>
    </row>
    <row r="15" spans="2:16" x14ac:dyDescent="0.25">
      <c r="B15" s="78" t="s">
        <v>18</v>
      </c>
      <c r="C15" s="96" t="s">
        <v>37</v>
      </c>
      <c r="D15" s="65">
        <v>153921144</v>
      </c>
      <c r="E15" s="89">
        <f t="shared" si="0"/>
        <v>0.43962389526922868</v>
      </c>
      <c r="F15" s="65">
        <v>166818566.57000002</v>
      </c>
      <c r="G15" s="45">
        <f t="shared" si="1"/>
        <v>0.44348027044286431</v>
      </c>
      <c r="H15" s="19">
        <f t="shared" si="2"/>
        <v>8.3792403271119281E-2</v>
      </c>
      <c r="I15" s="20">
        <f t="shared" si="3"/>
        <v>8.7719871807103618E-3</v>
      </c>
      <c r="K15" s="80"/>
      <c r="L15" s="80"/>
      <c r="M15" s="83"/>
      <c r="N15" s="4"/>
      <c r="O15" s="4"/>
      <c r="P15" s="4"/>
    </row>
    <row r="16" spans="2:16" x14ac:dyDescent="0.25">
      <c r="B16" s="78" t="s">
        <v>19</v>
      </c>
      <c r="C16" s="96" t="s">
        <v>38</v>
      </c>
      <c r="D16" s="65">
        <v>118728.82999999999</v>
      </c>
      <c r="E16" s="89">
        <f t="shared" si="0"/>
        <v>3.3910890582620703E-4</v>
      </c>
      <c r="F16" s="65">
        <v>48708.459999999992</v>
      </c>
      <c r="G16" s="45">
        <f t="shared" si="1"/>
        <v>1.2948942949099837E-4</v>
      </c>
      <c r="H16" s="19">
        <f t="shared" si="2"/>
        <v>-0.5897503580217206</v>
      </c>
      <c r="I16" s="20">
        <f t="shared" si="3"/>
        <v>-0.6181479540458853</v>
      </c>
      <c r="K16" s="80"/>
      <c r="L16" s="80"/>
      <c r="M16" s="83"/>
      <c r="N16" s="4"/>
      <c r="O16" s="4"/>
      <c r="P16" s="4"/>
    </row>
    <row r="17" spans="2:16" x14ac:dyDescent="0.25">
      <c r="B17" s="78" t="s">
        <v>20</v>
      </c>
      <c r="C17" s="96" t="s">
        <v>39</v>
      </c>
      <c r="D17" s="65">
        <v>20897.11</v>
      </c>
      <c r="E17" s="89">
        <f t="shared" si="0"/>
        <v>5.9685554949289825E-5</v>
      </c>
      <c r="F17" s="65">
        <v>26725.22</v>
      </c>
      <c r="G17" s="45">
        <f t="shared" si="1"/>
        <v>7.1047893750314004E-5</v>
      </c>
      <c r="H17" s="19">
        <f t="shared" si="2"/>
        <v>0.27889550277526415</v>
      </c>
      <c r="I17" s="20">
        <f t="shared" si="3"/>
        <v>0.19036999506292393</v>
      </c>
      <c r="K17" s="80"/>
      <c r="L17" s="80"/>
      <c r="M17" s="83"/>
      <c r="N17" s="4"/>
      <c r="O17" s="4"/>
      <c r="P17" s="4"/>
    </row>
    <row r="18" spans="2:16" x14ac:dyDescent="0.25">
      <c r="B18" s="78" t="s">
        <v>21</v>
      </c>
      <c r="C18" s="96" t="s">
        <v>40</v>
      </c>
      <c r="D18" s="65">
        <v>5068284.82</v>
      </c>
      <c r="E18" s="89">
        <f t="shared" si="0"/>
        <v>1.447584819732305E-2</v>
      </c>
      <c r="F18" s="65">
        <v>5020482.7600000007</v>
      </c>
      <c r="G18" s="45">
        <f t="shared" si="1"/>
        <v>1.3346746096300171E-2</v>
      </c>
      <c r="H18" s="19">
        <f t="shared" si="2"/>
        <v>-9.4316049112645548E-3</v>
      </c>
      <c r="I18" s="20">
        <f t="shared" si="3"/>
        <v>-7.799902883975246E-2</v>
      </c>
      <c r="K18" s="80"/>
      <c r="L18" s="80"/>
      <c r="M18" s="83"/>
      <c r="N18" s="4"/>
      <c r="O18" s="4"/>
      <c r="P18" s="4"/>
    </row>
    <row r="19" spans="2:16" x14ac:dyDescent="0.25">
      <c r="B19" s="78" t="s">
        <v>22</v>
      </c>
      <c r="C19" s="96" t="s">
        <v>5</v>
      </c>
      <c r="D19" s="65">
        <v>560537.19000000041</v>
      </c>
      <c r="E19" s="89">
        <f t="shared" si="0"/>
        <v>1.6009856508802189E-3</v>
      </c>
      <c r="F19" s="65">
        <v>8132331.6000000006</v>
      </c>
      <c r="G19" s="45">
        <f t="shared" si="1"/>
        <v>2.1619467733441339E-2</v>
      </c>
      <c r="H19" s="19">
        <f t="shared" si="2"/>
        <v>13.508103556875493</v>
      </c>
      <c r="I19" s="20">
        <f t="shared" si="3"/>
        <v>12.503848533280104</v>
      </c>
      <c r="K19" s="80"/>
      <c r="L19" s="80"/>
      <c r="M19" s="83"/>
      <c r="N19" s="4"/>
      <c r="O19" s="4"/>
      <c r="P19" s="4"/>
    </row>
    <row r="20" spans="2:16" x14ac:dyDescent="0.25">
      <c r="B20" s="78" t="s">
        <v>23</v>
      </c>
      <c r="C20" s="96" t="s">
        <v>41</v>
      </c>
      <c r="D20" s="65">
        <v>216479.3</v>
      </c>
      <c r="E20" s="89">
        <f t="shared" si="0"/>
        <v>6.1830019344941937E-4</v>
      </c>
      <c r="F20" s="65">
        <v>178949.71</v>
      </c>
      <c r="G20" s="45">
        <f t="shared" si="1"/>
        <v>4.7573041429516778E-4</v>
      </c>
      <c r="H20" s="19">
        <f t="shared" si="2"/>
        <v>-0.17336341165182997</v>
      </c>
      <c r="I20" s="20">
        <f t="shared" si="3"/>
        <v>-0.23058342964260231</v>
      </c>
      <c r="K20" s="80"/>
      <c r="L20" s="80"/>
      <c r="M20" s="83"/>
      <c r="N20" s="4"/>
      <c r="O20" s="48"/>
      <c r="P20" s="56"/>
    </row>
    <row r="21" spans="2:16" x14ac:dyDescent="0.25">
      <c r="B21" s="78" t="s">
        <v>24</v>
      </c>
      <c r="C21" s="96" t="s">
        <v>42</v>
      </c>
      <c r="D21" s="65">
        <v>1231620.8700000001</v>
      </c>
      <c r="E21" s="89">
        <f t="shared" si="0"/>
        <v>3.5177101098227046E-3</v>
      </c>
      <c r="F21" s="65">
        <v>1420138.45</v>
      </c>
      <c r="G21" s="45">
        <f t="shared" si="1"/>
        <v>3.7753794246159853E-3</v>
      </c>
      <c r="H21" s="19">
        <f t="shared" si="2"/>
        <v>0.15306461963412477</v>
      </c>
      <c r="I21" s="20">
        <f t="shared" si="3"/>
        <v>7.3249161172711713E-2</v>
      </c>
      <c r="K21" s="80"/>
      <c r="L21" s="80"/>
      <c r="M21" s="83"/>
      <c r="N21" s="4"/>
      <c r="O21" s="48"/>
      <c r="P21" s="4"/>
    </row>
    <row r="22" spans="2:16" x14ac:dyDescent="0.25">
      <c r="B22" s="78" t="s">
        <v>25</v>
      </c>
      <c r="C22" s="96" t="s">
        <v>43</v>
      </c>
      <c r="D22" s="65">
        <v>2539.8000000000002</v>
      </c>
      <c r="E22" s="89">
        <f t="shared" si="0"/>
        <v>7.2540830985818752E-6</v>
      </c>
      <c r="F22" s="65">
        <v>1969</v>
      </c>
      <c r="G22" s="45">
        <f t="shared" si="1"/>
        <v>5.2345051900178292E-6</v>
      </c>
      <c r="H22" s="19">
        <f t="shared" si="2"/>
        <v>-0.22474210567761246</v>
      </c>
      <c r="I22" s="20">
        <f t="shared" si="3"/>
        <v>-0.27840567596459709</v>
      </c>
      <c r="K22" s="80"/>
      <c r="L22" s="80"/>
      <c r="M22" s="83"/>
      <c r="N22" s="4"/>
      <c r="O22" s="48"/>
      <c r="P22" s="4"/>
    </row>
    <row r="23" spans="2:16" x14ac:dyDescent="0.25">
      <c r="B23" s="78" t="s">
        <v>26</v>
      </c>
      <c r="C23" s="96" t="s">
        <v>44</v>
      </c>
      <c r="D23" s="65">
        <v>29538.43</v>
      </c>
      <c r="E23" s="89">
        <f t="shared" si="0"/>
        <v>8.4366574463203337E-5</v>
      </c>
      <c r="F23" s="65">
        <v>217745.65</v>
      </c>
      <c r="G23" s="45">
        <f t="shared" si="1"/>
        <v>5.7886781870431978E-4</v>
      </c>
      <c r="H23" s="19">
        <f t="shared" si="2"/>
        <v>6.3716053967661788</v>
      </c>
      <c r="I23" s="20">
        <f t="shared" si="3"/>
        <v>5.8613407903244221</v>
      </c>
      <c r="K23" s="80"/>
      <c r="L23" s="80"/>
      <c r="M23" s="83"/>
      <c r="N23" s="4"/>
      <c r="O23" s="48"/>
      <c r="P23" s="4"/>
    </row>
    <row r="24" spans="2:16" s="3" customFormat="1" x14ac:dyDescent="0.25">
      <c r="B24" s="77"/>
      <c r="C24" s="24" t="s">
        <v>45</v>
      </c>
      <c r="D24" s="90">
        <f>SUM(D6:D23)</f>
        <v>264943187.56000009</v>
      </c>
      <c r="E24" s="91">
        <f>SUM(E6:E23)</f>
        <v>0.7567209618723536</v>
      </c>
      <c r="F24" s="90">
        <f>SUM(F6:F23)</f>
        <v>288161759.5359</v>
      </c>
      <c r="G24" s="25">
        <f>SUM(G6:G23)</f>
        <v>0.76606613806771873</v>
      </c>
      <c r="H24" s="26">
        <f>(F24-D24)/D24</f>
        <v>8.7636040729077949E-2</v>
      </c>
      <c r="I24" s="27">
        <f>(G24-E24)/E24</f>
        <v>1.234956696883666E-2</v>
      </c>
      <c r="K24" s="81"/>
      <c r="L24" s="82"/>
      <c r="M24" s="83"/>
      <c r="N24" s="47"/>
      <c r="O24" s="47"/>
      <c r="P24" s="47"/>
    </row>
    <row r="25" spans="2:16" s="3" customFormat="1" ht="15.75" customHeight="1" x14ac:dyDescent="0.25">
      <c r="B25" s="78">
        <v>19</v>
      </c>
      <c r="C25" s="21" t="s">
        <v>6</v>
      </c>
      <c r="D25" s="65">
        <v>78984293.424000159</v>
      </c>
      <c r="E25" s="89">
        <f>D25/$D$29</f>
        <v>0.22559202613610169</v>
      </c>
      <c r="F25" s="65">
        <v>81985593.323000252</v>
      </c>
      <c r="G25" s="45">
        <f>F25/$F$29</f>
        <v>0.21795531424882472</v>
      </c>
      <c r="H25" s="19">
        <f>(F25-D25)/D25</f>
        <v>3.7998692763998553E-2</v>
      </c>
      <c r="I25" s="20">
        <f>(G25-E25)/E25</f>
        <v>-3.3851869758329434E-2</v>
      </c>
      <c r="K25" s="84"/>
      <c r="L25" s="84"/>
      <c r="M25" s="83"/>
    </row>
    <row r="26" spans="2:16" s="3" customFormat="1" x14ac:dyDescent="0.25">
      <c r="B26" s="78"/>
      <c r="C26" s="21" t="s">
        <v>46</v>
      </c>
      <c r="D26" s="65">
        <v>6192577.6759996628</v>
      </c>
      <c r="E26" s="89">
        <f t="shared" ref="E26:E27" si="4">D26/$D$29</f>
        <v>1.7687011991544446E-2</v>
      </c>
      <c r="F26" s="65">
        <v>6010455.4769997168</v>
      </c>
      <c r="G26" s="45">
        <f t="shared" ref="G26:G27" si="5">F26/$F$29</f>
        <v>1.5978547683456631E-2</v>
      </c>
      <c r="H26" s="19">
        <f>(F26-D26)/D26</f>
        <v>-2.9409756086837647E-2</v>
      </c>
      <c r="I26" s="20">
        <f t="shared" ref="I26" si="6">(G26-E26)/E26</f>
        <v>-9.6594286751463365E-2</v>
      </c>
      <c r="K26" s="85"/>
      <c r="L26" s="80"/>
      <c r="M26" s="83"/>
    </row>
    <row r="27" spans="2:16" s="3" customFormat="1" x14ac:dyDescent="0.25">
      <c r="B27" s="78"/>
      <c r="C27" s="21" t="s">
        <v>7</v>
      </c>
      <c r="D27" s="65">
        <v>0</v>
      </c>
      <c r="E27" s="89">
        <f t="shared" si="4"/>
        <v>0</v>
      </c>
      <c r="F27" s="65">
        <v>0</v>
      </c>
      <c r="G27" s="45">
        <f t="shared" si="5"/>
        <v>0</v>
      </c>
      <c r="H27" s="22" t="s">
        <v>1</v>
      </c>
      <c r="I27" s="23" t="s">
        <v>1</v>
      </c>
      <c r="K27" s="85"/>
      <c r="L27" s="80"/>
      <c r="M27" s="83"/>
    </row>
    <row r="28" spans="2:16" s="17" customFormat="1" x14ac:dyDescent="0.25">
      <c r="B28" s="77"/>
      <c r="C28" s="24" t="s">
        <v>47</v>
      </c>
      <c r="D28" s="92">
        <f>SUM(D25:D27)</f>
        <v>85176871.099999815</v>
      </c>
      <c r="E28" s="91">
        <f>E25+E26+E27</f>
        <v>0.24327903812764612</v>
      </c>
      <c r="F28" s="92">
        <f>SUM(F25:F27)</f>
        <v>87996048.799999967</v>
      </c>
      <c r="G28" s="28">
        <f>SUM(G25:G27)</f>
        <v>0.23393386193228136</v>
      </c>
      <c r="H28" s="29">
        <f t="shared" ref="H28" si="7">(F28-D28)/D28</f>
        <v>3.3097925100939264E-2</v>
      </c>
      <c r="I28" s="30">
        <f t="shared" ref="I28" si="8">(G28-E28)/E28</f>
        <v>-3.8413404900349203E-2</v>
      </c>
      <c r="K28" s="46"/>
      <c r="L28" s="86"/>
      <c r="M28" s="86"/>
    </row>
    <row r="29" spans="2:16" s="3" customFormat="1" ht="16.5" thickBot="1" x14ac:dyDescent="0.3">
      <c r="B29" s="79"/>
      <c r="C29" s="31" t="s">
        <v>48</v>
      </c>
      <c r="D29" s="60">
        <f>SUM(D24:D27)</f>
        <v>350120058.65999991</v>
      </c>
      <c r="E29" s="93">
        <f>E24+E28</f>
        <v>0.99999999999999978</v>
      </c>
      <c r="F29" s="60">
        <f>SUM(F24:F27)</f>
        <v>376157808.33589995</v>
      </c>
      <c r="G29" s="51">
        <f>G24+G28</f>
        <v>1</v>
      </c>
      <c r="H29" s="32">
        <f t="shared" ref="H29" si="9">(F29-D29)/D29</f>
        <v>7.4368060417769985E-2</v>
      </c>
      <c r="I29" s="33">
        <f t="shared" ref="I29" si="10">(G29-E29)/E29</f>
        <v>2.2204460492503136E-16</v>
      </c>
      <c r="K29" s="85"/>
      <c r="L29" s="85"/>
      <c r="M29" s="85"/>
    </row>
    <row r="30" spans="2:16" x14ac:dyDescent="0.25">
      <c r="B30" s="10"/>
      <c r="C30" s="11"/>
      <c r="D30" s="6"/>
      <c r="E30" s="12"/>
      <c r="F30" s="6"/>
      <c r="G30" s="12"/>
      <c r="H30" s="13"/>
      <c r="K30" s="69"/>
      <c r="L30" s="69"/>
      <c r="M30" s="69"/>
    </row>
    <row r="31" spans="2:16" x14ac:dyDescent="0.25">
      <c r="B31" s="49" t="s">
        <v>50</v>
      </c>
      <c r="C31" s="38"/>
      <c r="D31" s="6"/>
      <c r="E31" s="12"/>
      <c r="F31" s="39"/>
      <c r="G31" s="12"/>
      <c r="H31" s="13"/>
      <c r="K31" s="80"/>
      <c r="L31" s="80"/>
      <c r="M31" s="69"/>
    </row>
    <row r="32" spans="2:16" x14ac:dyDescent="0.25">
      <c r="F32" s="39"/>
      <c r="K32" s="80"/>
      <c r="L32" s="80"/>
      <c r="M32" s="69"/>
    </row>
    <row r="33" spans="2:13" x14ac:dyDescent="0.25">
      <c r="B33" s="42" t="s">
        <v>51</v>
      </c>
      <c r="F33" s="40"/>
      <c r="K33" s="80"/>
      <c r="L33" s="80"/>
      <c r="M33" s="69"/>
    </row>
    <row r="34" spans="2:13" x14ac:dyDescent="0.25">
      <c r="B34" s="42"/>
      <c r="C34" s="48"/>
      <c r="F34" s="41"/>
      <c r="K34" s="80"/>
      <c r="L34" s="80"/>
      <c r="M34" s="69"/>
    </row>
    <row r="35" spans="2:13" ht="16.5" x14ac:dyDescent="0.3">
      <c r="B35" s="42"/>
      <c r="C35" s="66"/>
      <c r="D35" s="67"/>
      <c r="E35" s="67"/>
      <c r="F35" s="68"/>
      <c r="G35" s="69"/>
      <c r="H35" s="70"/>
      <c r="I35" s="69"/>
      <c r="K35" s="81"/>
      <c r="L35" s="82"/>
      <c r="M35" s="69"/>
    </row>
    <row r="36" spans="2:13" ht="16.5" x14ac:dyDescent="0.3">
      <c r="C36" s="71"/>
      <c r="D36" s="67"/>
      <c r="E36" s="67"/>
      <c r="F36" s="68"/>
      <c r="G36" s="69"/>
      <c r="H36" s="70"/>
      <c r="I36" s="72"/>
    </row>
    <row r="37" spans="2:13" ht="16.5" x14ac:dyDescent="0.3">
      <c r="C37" s="71"/>
      <c r="D37" s="67"/>
      <c r="E37" s="67"/>
      <c r="F37" s="68"/>
      <c r="G37" s="69"/>
      <c r="H37" s="70"/>
      <c r="I37" s="70"/>
    </row>
    <row r="38" spans="2:13" ht="16.5" x14ac:dyDescent="0.3">
      <c r="C38" s="71"/>
      <c r="D38" s="67"/>
      <c r="E38" s="67"/>
      <c r="F38" s="68"/>
      <c r="G38" s="69"/>
      <c r="H38" s="70"/>
      <c r="I38" s="70"/>
    </row>
    <row r="39" spans="2:13" ht="16.5" x14ac:dyDescent="0.3">
      <c r="C39" s="71"/>
      <c r="D39" s="67"/>
      <c r="E39" s="67"/>
      <c r="F39" s="68"/>
      <c r="G39" s="69"/>
      <c r="H39" s="69"/>
      <c r="I39" s="73"/>
    </row>
    <row r="40" spans="2:13" ht="16.5" x14ac:dyDescent="0.3">
      <c r="C40" s="71"/>
      <c r="D40" s="67"/>
      <c r="E40" s="67"/>
      <c r="F40" s="68"/>
      <c r="G40" s="69"/>
      <c r="H40" s="69"/>
      <c r="I40" s="69"/>
    </row>
    <row r="41" spans="2:13" ht="16.5" x14ac:dyDescent="0.3">
      <c r="C41" s="71"/>
      <c r="D41" s="67"/>
      <c r="E41" s="67"/>
      <c r="F41" s="68"/>
      <c r="G41" s="69"/>
      <c r="H41" s="70"/>
      <c r="I41" s="69"/>
    </row>
    <row r="42" spans="2:13" ht="16.5" x14ac:dyDescent="0.3">
      <c r="C42" s="71"/>
      <c r="D42" s="67"/>
      <c r="E42" s="67"/>
      <c r="F42" s="68"/>
      <c r="G42" s="69"/>
      <c r="H42" s="70"/>
      <c r="I42" s="72"/>
    </row>
    <row r="43" spans="2:13" ht="16.5" x14ac:dyDescent="0.3">
      <c r="C43" s="71"/>
      <c r="D43" s="67"/>
      <c r="E43" s="67"/>
      <c r="F43" s="68"/>
      <c r="G43" s="69"/>
      <c r="H43" s="70"/>
      <c r="I43" s="74"/>
    </row>
    <row r="44" spans="2:13" ht="16.5" x14ac:dyDescent="0.3">
      <c r="C44" s="71"/>
      <c r="D44" s="67"/>
      <c r="E44" s="67"/>
      <c r="F44" s="68"/>
      <c r="G44" s="69"/>
      <c r="H44" s="70"/>
      <c r="I44" s="74"/>
    </row>
    <row r="45" spans="2:13" ht="16.5" x14ac:dyDescent="0.3">
      <c r="C45" s="71"/>
      <c r="D45" s="67"/>
      <c r="E45" s="67"/>
      <c r="F45" s="68"/>
      <c r="G45" s="69"/>
      <c r="H45" s="69"/>
      <c r="I45" s="73"/>
    </row>
    <row r="46" spans="2:13" ht="16.5" x14ac:dyDescent="0.3">
      <c r="C46" s="71"/>
      <c r="D46" s="67"/>
      <c r="E46" s="67"/>
      <c r="F46" s="68"/>
      <c r="G46" s="69"/>
      <c r="H46" s="69"/>
      <c r="I46" s="69"/>
    </row>
    <row r="47" spans="2:13" ht="16.5" x14ac:dyDescent="0.3">
      <c r="C47" s="71"/>
      <c r="D47" s="67"/>
      <c r="E47" s="67"/>
      <c r="F47" s="68"/>
      <c r="G47" s="69"/>
      <c r="H47" s="69"/>
      <c r="I47" s="69"/>
    </row>
    <row r="48" spans="2:13" ht="16.5" x14ac:dyDescent="0.3">
      <c r="C48" s="71"/>
      <c r="D48" s="67"/>
      <c r="E48" s="67"/>
      <c r="F48" s="68"/>
      <c r="G48" s="69"/>
      <c r="H48" s="69"/>
      <c r="I48" s="69"/>
    </row>
    <row r="49" spans="3:9" ht="16.5" x14ac:dyDescent="0.3">
      <c r="C49" s="71"/>
      <c r="D49" s="67"/>
      <c r="E49" s="67"/>
      <c r="F49" s="68"/>
      <c r="G49" s="69"/>
      <c r="H49" s="69"/>
      <c r="I49" s="69"/>
    </row>
    <row r="50" spans="3:9" ht="16.5" x14ac:dyDescent="0.3">
      <c r="C50" s="71"/>
      <c r="D50" s="67"/>
      <c r="E50" s="67"/>
      <c r="F50" s="68"/>
      <c r="G50" s="69"/>
      <c r="H50" s="69"/>
      <c r="I50" s="69"/>
    </row>
    <row r="51" spans="3:9" ht="16.5" x14ac:dyDescent="0.3">
      <c r="C51" s="71"/>
      <c r="D51" s="67"/>
      <c r="E51" s="67"/>
      <c r="F51" s="68"/>
      <c r="G51" s="69"/>
      <c r="H51" s="69"/>
      <c r="I51" s="69"/>
    </row>
    <row r="52" spans="3:9" ht="16.5" x14ac:dyDescent="0.3">
      <c r="C52" s="71"/>
      <c r="D52" s="67"/>
      <c r="E52" s="67"/>
      <c r="F52" s="68"/>
      <c r="G52" s="69"/>
      <c r="H52" s="69"/>
      <c r="I52" s="69"/>
    </row>
    <row r="53" spans="3:9" x14ac:dyDescent="0.25">
      <c r="C53" s="69"/>
      <c r="D53" s="72"/>
      <c r="E53" s="72"/>
      <c r="F53" s="72"/>
      <c r="G53" s="69"/>
      <c r="H53" s="69"/>
      <c r="I53" s="69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31.10.2016.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97" t="s">
        <v>54</v>
      </c>
      <c r="C2" s="98"/>
      <c r="D2" s="98"/>
      <c r="E2" s="98"/>
      <c r="F2" s="98"/>
      <c r="G2" s="98"/>
      <c r="H2" s="98"/>
      <c r="I2" s="99"/>
    </row>
    <row r="3" spans="2:9" ht="16.5" thickBot="1" x14ac:dyDescent="0.3">
      <c r="B3" s="2"/>
      <c r="C3" s="3"/>
    </row>
    <row r="4" spans="2:9" ht="15.75" customHeight="1" x14ac:dyDescent="0.25">
      <c r="B4" s="106"/>
      <c r="C4" s="108" t="s">
        <v>2</v>
      </c>
      <c r="D4" s="110" t="s">
        <v>29</v>
      </c>
      <c r="E4" s="100" t="s">
        <v>3</v>
      </c>
      <c r="F4" s="110" t="s">
        <v>28</v>
      </c>
      <c r="G4" s="100" t="s">
        <v>3</v>
      </c>
      <c r="H4" s="102" t="s">
        <v>8</v>
      </c>
      <c r="I4" s="104" t="s">
        <v>49</v>
      </c>
    </row>
    <row r="5" spans="2:9" x14ac:dyDescent="0.25">
      <c r="B5" s="107"/>
      <c r="C5" s="109"/>
      <c r="D5" s="111"/>
      <c r="E5" s="101" t="s">
        <v>0</v>
      </c>
      <c r="F5" s="111"/>
      <c r="G5" s="101" t="s">
        <v>0</v>
      </c>
      <c r="H5" s="103"/>
      <c r="I5" s="105"/>
    </row>
    <row r="6" spans="2:9" x14ac:dyDescent="0.25">
      <c r="B6" s="78" t="s">
        <v>9</v>
      </c>
      <c r="C6" s="95" t="s">
        <v>30</v>
      </c>
      <c r="D6" s="62">
        <v>9360213.0200000033</v>
      </c>
      <c r="E6" s="58">
        <f t="shared" ref="E6:E23" si="0">D6/$D$29</f>
        <v>6.4641782070920473E-2</v>
      </c>
      <c r="F6" s="62">
        <v>9759620.7100000009</v>
      </c>
      <c r="G6" s="18">
        <f t="shared" ref="G6:G23" si="1">F6/$F$29</f>
        <v>6.2024378684075024E-2</v>
      </c>
      <c r="H6" s="19">
        <f>(F6-D6)/D6</f>
        <v>4.2670790626942109E-2</v>
      </c>
      <c r="I6" s="20">
        <f>(G6-E6)/E6</f>
        <v>-4.0490891540920323E-2</v>
      </c>
    </row>
    <row r="7" spans="2:9" x14ac:dyDescent="0.25">
      <c r="B7" s="78" t="s">
        <v>10</v>
      </c>
      <c r="C7" s="21" t="s">
        <v>4</v>
      </c>
      <c r="D7" s="62">
        <v>1008489.0800000002</v>
      </c>
      <c r="E7" s="58">
        <f t="shared" si="0"/>
        <v>6.9646418506683801E-3</v>
      </c>
      <c r="F7" s="62">
        <v>1173756.3999999999</v>
      </c>
      <c r="G7" s="18">
        <f t="shared" si="1"/>
        <v>7.4594611409295871E-3</v>
      </c>
      <c r="H7" s="19">
        <f t="shared" ref="H7:H21" si="2">(F7-D7)/D7</f>
        <v>0.16387616214942027</v>
      </c>
      <c r="I7" s="20">
        <f t="shared" ref="I7:I23" si="3">(G7-E7)/E7</f>
        <v>7.1047341826158725E-2</v>
      </c>
    </row>
    <row r="8" spans="2:9" x14ac:dyDescent="0.25">
      <c r="B8" s="78" t="s">
        <v>11</v>
      </c>
      <c r="C8" s="96" t="s">
        <v>31</v>
      </c>
      <c r="D8" s="62">
        <v>8325850.2800000003</v>
      </c>
      <c r="E8" s="58">
        <f t="shared" si="0"/>
        <v>5.7498456307020246E-2</v>
      </c>
      <c r="F8" s="62">
        <v>8505205.0500000007</v>
      </c>
      <c r="G8" s="18">
        <f t="shared" si="1"/>
        <v>5.4052311506981428E-2</v>
      </c>
      <c r="H8" s="19">
        <f t="shared" si="2"/>
        <v>2.1541916317044375E-2</v>
      </c>
      <c r="I8" s="20">
        <f t="shared" si="3"/>
        <v>-5.9934562097418653E-2</v>
      </c>
    </row>
    <row r="9" spans="2:9" x14ac:dyDescent="0.25">
      <c r="B9" s="78" t="s">
        <v>12</v>
      </c>
      <c r="C9" s="96" t="s">
        <v>32</v>
      </c>
      <c r="D9" s="62">
        <v>0</v>
      </c>
      <c r="E9" s="58">
        <f t="shared" si="0"/>
        <v>0</v>
      </c>
      <c r="F9" s="62">
        <v>0</v>
      </c>
      <c r="G9" s="18">
        <f t="shared" si="1"/>
        <v>0</v>
      </c>
      <c r="H9" s="22" t="s">
        <v>1</v>
      </c>
      <c r="I9" s="23" t="s">
        <v>1</v>
      </c>
    </row>
    <row r="10" spans="2:9" x14ac:dyDescent="0.25">
      <c r="B10" s="78" t="s">
        <v>13</v>
      </c>
      <c r="C10" s="96" t="s">
        <v>33</v>
      </c>
      <c r="D10" s="62">
        <v>0</v>
      </c>
      <c r="E10" s="58">
        <f t="shared" si="0"/>
        <v>0</v>
      </c>
      <c r="F10" s="62">
        <v>0</v>
      </c>
      <c r="G10" s="18">
        <f t="shared" si="1"/>
        <v>0</v>
      </c>
      <c r="H10" s="22" t="s">
        <v>1</v>
      </c>
      <c r="I10" s="23" t="s">
        <v>1</v>
      </c>
    </row>
    <row r="11" spans="2:9" x14ac:dyDescent="0.25">
      <c r="B11" s="78" t="s">
        <v>14</v>
      </c>
      <c r="C11" s="96" t="s">
        <v>34</v>
      </c>
      <c r="D11" s="62">
        <v>1951.25</v>
      </c>
      <c r="E11" s="58">
        <f t="shared" si="0"/>
        <v>1.3475363968360148E-5</v>
      </c>
      <c r="F11" s="62">
        <v>131.25</v>
      </c>
      <c r="G11" s="18">
        <f t="shared" si="1"/>
        <v>8.3412049957470594E-7</v>
      </c>
      <c r="H11" s="19">
        <f t="shared" si="2"/>
        <v>-0.93273542600896864</v>
      </c>
      <c r="I11" s="20">
        <f t="shared" si="3"/>
        <v>-0.93810033617398381</v>
      </c>
    </row>
    <row r="12" spans="2:9" x14ac:dyDescent="0.25">
      <c r="B12" s="78" t="s">
        <v>15</v>
      </c>
      <c r="C12" s="96" t="s">
        <v>35</v>
      </c>
      <c r="D12" s="62">
        <v>924343.27000000014</v>
      </c>
      <c r="E12" s="58">
        <f t="shared" si="0"/>
        <v>6.383529529765123E-3</v>
      </c>
      <c r="F12" s="62">
        <v>812640.51</v>
      </c>
      <c r="G12" s="18">
        <f t="shared" si="1"/>
        <v>5.164496062292143E-3</v>
      </c>
      <c r="H12" s="19">
        <f t="shared" si="2"/>
        <v>-0.12084553825982863</v>
      </c>
      <c r="I12" s="20">
        <f t="shared" si="3"/>
        <v>-0.19096543092483093</v>
      </c>
    </row>
    <row r="13" spans="2:9" x14ac:dyDescent="0.25">
      <c r="B13" s="78" t="s">
        <v>16</v>
      </c>
      <c r="C13" s="96" t="s">
        <v>27</v>
      </c>
      <c r="D13" s="62">
        <v>5481041.3399999999</v>
      </c>
      <c r="E13" s="58">
        <f t="shared" si="0"/>
        <v>3.7852159888342563E-2</v>
      </c>
      <c r="F13" s="62">
        <v>5526987.8700000001</v>
      </c>
      <c r="G13" s="18">
        <f t="shared" si="1"/>
        <v>3.5125134348706587E-2</v>
      </c>
      <c r="H13" s="19">
        <f t="shared" si="2"/>
        <v>8.3828103365482486E-3</v>
      </c>
      <c r="I13" s="20">
        <f t="shared" si="3"/>
        <v>-7.204411974588075E-2</v>
      </c>
    </row>
    <row r="14" spans="2:9" x14ac:dyDescent="0.25">
      <c r="B14" s="78" t="s">
        <v>17</v>
      </c>
      <c r="C14" s="96" t="s">
        <v>36</v>
      </c>
      <c r="D14" s="62">
        <v>11945984.930000002</v>
      </c>
      <c r="E14" s="58">
        <f t="shared" si="0"/>
        <v>8.249916458285475E-2</v>
      </c>
      <c r="F14" s="62">
        <v>11089284.720000001</v>
      </c>
      <c r="G14" s="18">
        <f t="shared" si="1"/>
        <v>7.0474664461505174E-2</v>
      </c>
      <c r="H14" s="19">
        <f t="shared" si="2"/>
        <v>-7.1714489430550518E-2</v>
      </c>
      <c r="I14" s="20">
        <f t="shared" si="3"/>
        <v>-0.1457529925563458</v>
      </c>
    </row>
    <row r="15" spans="2:9" x14ac:dyDescent="0.25">
      <c r="B15" s="78" t="s">
        <v>18</v>
      </c>
      <c r="C15" s="96" t="s">
        <v>37</v>
      </c>
      <c r="D15" s="62">
        <v>92238638.680000007</v>
      </c>
      <c r="E15" s="58">
        <f t="shared" si="0"/>
        <v>0.63700152628267148</v>
      </c>
      <c r="F15" s="62">
        <v>103208135.92000002</v>
      </c>
      <c r="G15" s="18">
        <f t="shared" si="1"/>
        <v>0.65590873823820617</v>
      </c>
      <c r="H15" s="19">
        <f t="shared" si="2"/>
        <v>0.11892518576793037</v>
      </c>
      <c r="I15" s="20">
        <f t="shared" si="3"/>
        <v>2.9681580303065946E-2</v>
      </c>
    </row>
    <row r="16" spans="2:9" x14ac:dyDescent="0.25">
      <c r="B16" s="78" t="s">
        <v>19</v>
      </c>
      <c r="C16" s="96" t="s">
        <v>38</v>
      </c>
      <c r="D16" s="62">
        <v>5797.99</v>
      </c>
      <c r="E16" s="58">
        <f t="shared" si="0"/>
        <v>4.0041012445823165E-5</v>
      </c>
      <c r="F16" s="62">
        <v>5680.65</v>
      </c>
      <c r="G16" s="18">
        <f t="shared" si="1"/>
        <v>3.6101688502164209E-5</v>
      </c>
      <c r="H16" s="19">
        <f t="shared" si="2"/>
        <v>-2.0238048013190804E-2</v>
      </c>
      <c r="I16" s="20">
        <f t="shared" si="3"/>
        <v>-9.8382226198425779E-2</v>
      </c>
    </row>
    <row r="17" spans="2:12" x14ac:dyDescent="0.25">
      <c r="B17" s="78" t="s">
        <v>20</v>
      </c>
      <c r="C17" s="96" t="s">
        <v>39</v>
      </c>
      <c r="D17" s="62">
        <v>0</v>
      </c>
      <c r="E17" s="58">
        <f t="shared" si="0"/>
        <v>0</v>
      </c>
      <c r="F17" s="62">
        <v>1195.01</v>
      </c>
      <c r="G17" s="18">
        <f t="shared" si="1"/>
        <v>7.5945321005468138E-6</v>
      </c>
      <c r="H17" s="22" t="s">
        <v>1</v>
      </c>
      <c r="I17" s="23" t="s">
        <v>1</v>
      </c>
    </row>
    <row r="18" spans="2:12" x14ac:dyDescent="0.25">
      <c r="B18" s="78" t="s">
        <v>21</v>
      </c>
      <c r="C18" s="96" t="s">
        <v>40</v>
      </c>
      <c r="D18" s="62">
        <v>921702.24</v>
      </c>
      <c r="E18" s="58">
        <f t="shared" si="0"/>
        <v>6.3652905339924857E-3</v>
      </c>
      <c r="F18" s="62">
        <v>1118348.3599999999</v>
      </c>
      <c r="G18" s="18">
        <f t="shared" si="1"/>
        <v>7.1073317542228792E-3</v>
      </c>
      <c r="H18" s="19">
        <f t="shared" si="2"/>
        <v>0.21335102755093649</v>
      </c>
      <c r="I18" s="20">
        <f t="shared" si="3"/>
        <v>0.11657617453086856</v>
      </c>
    </row>
    <row r="19" spans="2:12" x14ac:dyDescent="0.25">
      <c r="B19" s="78" t="s">
        <v>22</v>
      </c>
      <c r="C19" s="96" t="s">
        <v>5</v>
      </c>
      <c r="D19" s="62">
        <v>1500</v>
      </c>
      <c r="E19" s="58">
        <f t="shared" si="0"/>
        <v>1.035902419092388E-5</v>
      </c>
      <c r="F19" s="62">
        <v>3000</v>
      </c>
      <c r="G19" s="18">
        <f t="shared" si="1"/>
        <v>1.9065611418850419E-5</v>
      </c>
      <c r="H19" s="19">
        <f t="shared" si="2"/>
        <v>1</v>
      </c>
      <c r="I19" s="20">
        <f t="shared" si="3"/>
        <v>0.84048333776021744</v>
      </c>
    </row>
    <row r="20" spans="2:12" x14ac:dyDescent="0.25">
      <c r="B20" s="78" t="s">
        <v>23</v>
      </c>
      <c r="C20" s="96" t="s">
        <v>41</v>
      </c>
      <c r="D20" s="62">
        <v>2908.12</v>
      </c>
      <c r="E20" s="58">
        <f t="shared" si="0"/>
        <v>2.0083523620073035E-5</v>
      </c>
      <c r="F20" s="62">
        <v>7996.12</v>
      </c>
      <c r="G20" s="18">
        <f t="shared" si="1"/>
        <v>5.0816972259499407E-5</v>
      </c>
      <c r="H20" s="19">
        <f t="shared" ref="H20" si="4">(F20-D20)/D20</f>
        <v>1.749583923634513</v>
      </c>
      <c r="I20" s="20">
        <f t="shared" ref="I20" si="5">(G20-E20)/E20</f>
        <v>1.5302816986113419</v>
      </c>
    </row>
    <row r="21" spans="2:12" x14ac:dyDescent="0.25">
      <c r="B21" s="78" t="s">
        <v>24</v>
      </c>
      <c r="C21" s="96" t="s">
        <v>42</v>
      </c>
      <c r="D21" s="62">
        <v>430677.23</v>
      </c>
      <c r="E21" s="58">
        <f t="shared" si="0"/>
        <v>2.9742638960333916E-3</v>
      </c>
      <c r="F21" s="62">
        <v>515563.42</v>
      </c>
      <c r="G21" s="18">
        <f t="shared" si="1"/>
        <v>3.2765106091645251E-3</v>
      </c>
      <c r="H21" s="19">
        <f t="shared" si="2"/>
        <v>0.19709932192143059</v>
      </c>
      <c r="I21" s="20">
        <f t="shared" si="3"/>
        <v>0.10162067782022401</v>
      </c>
    </row>
    <row r="22" spans="2:12" x14ac:dyDescent="0.25">
      <c r="B22" s="78" t="s">
        <v>25</v>
      </c>
      <c r="C22" s="96" t="s">
        <v>43</v>
      </c>
      <c r="D22" s="62">
        <v>0</v>
      </c>
      <c r="E22" s="58">
        <f t="shared" si="0"/>
        <v>0</v>
      </c>
      <c r="F22" s="62">
        <v>0</v>
      </c>
      <c r="G22" s="18">
        <f t="shared" si="1"/>
        <v>0</v>
      </c>
      <c r="H22" s="22" t="s">
        <v>1</v>
      </c>
      <c r="I22" s="23" t="s">
        <v>1</v>
      </c>
    </row>
    <row r="23" spans="2:12" x14ac:dyDescent="0.25">
      <c r="B23" s="78" t="s">
        <v>26</v>
      </c>
      <c r="C23" s="96" t="s">
        <v>44</v>
      </c>
      <c r="D23" s="62">
        <v>2384.9499999999998</v>
      </c>
      <c r="E23" s="58">
        <f t="shared" si="0"/>
        <v>1.6470503162762604E-5</v>
      </c>
      <c r="F23" s="62">
        <v>3521.1800000000003</v>
      </c>
      <c r="G23" s="18">
        <f t="shared" si="1"/>
        <v>2.2377816538609242E-5</v>
      </c>
      <c r="H23" s="19">
        <f>(F23-D23)/D23</f>
        <v>0.4764166963668004</v>
      </c>
      <c r="I23" s="20">
        <f t="shared" si="3"/>
        <v>0.35866016462704114</v>
      </c>
    </row>
    <row r="24" spans="2:12" s="3" customFormat="1" x14ac:dyDescent="0.25">
      <c r="B24" s="77"/>
      <c r="C24" s="24" t="s">
        <v>45</v>
      </c>
      <c r="D24" s="87">
        <f>SUM(D6:D23)</f>
        <v>130651482.38000001</v>
      </c>
      <c r="E24" s="59">
        <f>SUM(E6:E23)</f>
        <v>0.90228124436965673</v>
      </c>
      <c r="F24" s="87">
        <f>SUM(F6:F23)</f>
        <v>141731067.17000002</v>
      </c>
      <c r="G24" s="25">
        <f>SUM(G6:G23)</f>
        <v>0.90072981754740278</v>
      </c>
      <c r="H24" s="29">
        <f t="shared" ref="H24:H29" si="6">(F24-D24)/D24</f>
        <v>8.4802595333553277E-2</v>
      </c>
      <c r="I24" s="30">
        <f t="shared" ref="I24:I29" si="7">(G24-E24)/E24</f>
        <v>-1.719449264777522E-3</v>
      </c>
    </row>
    <row r="25" spans="2:12" ht="15.75" customHeight="1" x14ac:dyDescent="0.25">
      <c r="B25" s="78">
        <v>19</v>
      </c>
      <c r="C25" s="21" t="s">
        <v>6</v>
      </c>
      <c r="D25" s="62">
        <v>12752684.18</v>
      </c>
      <c r="E25" s="58">
        <f>D25/$D$29</f>
        <v>8.8070242613221508E-2</v>
      </c>
      <c r="F25" s="62">
        <v>13973328.899999999</v>
      </c>
      <c r="G25" s="18">
        <f>F25/$F$29</f>
        <v>8.8803353011730854E-2</v>
      </c>
      <c r="H25" s="19">
        <f>(F25-D25)/D25</f>
        <v>9.571669013134762E-2</v>
      </c>
      <c r="I25" s="20">
        <f t="shared" si="7"/>
        <v>8.3241555462603874E-3</v>
      </c>
    </row>
    <row r="26" spans="2:12" x14ac:dyDescent="0.25">
      <c r="B26" s="78"/>
      <c r="C26" s="21" t="s">
        <v>46</v>
      </c>
      <c r="D26" s="62">
        <v>1397117.07</v>
      </c>
      <c r="E26" s="58">
        <f>D26/$D$29</f>
        <v>9.6485130171217945E-3</v>
      </c>
      <c r="F26" s="62">
        <v>1473563.9299999997</v>
      </c>
      <c r="G26" s="18">
        <f>F26/$F$29</f>
        <v>9.3647990967380326E-3</v>
      </c>
      <c r="H26" s="19">
        <f>(F26-D26)/D26</f>
        <v>5.4717576387496025E-2</v>
      </c>
      <c r="I26" s="20">
        <f t="shared" si="7"/>
        <v>-2.9404937307986902E-2</v>
      </c>
    </row>
    <row r="27" spans="2:12" s="3" customFormat="1" x14ac:dyDescent="0.25">
      <c r="B27" s="78"/>
      <c r="C27" s="21" t="s">
        <v>7</v>
      </c>
      <c r="D27" s="88">
        <v>0</v>
      </c>
      <c r="E27" s="18">
        <f t="shared" ref="E27" si="8">D27/$D$29</f>
        <v>0</v>
      </c>
      <c r="F27" s="88">
        <v>173405.97999999998</v>
      </c>
      <c r="G27" s="45">
        <f t="shared" ref="G27" si="9">F27/$F$29</f>
        <v>1.1020303441283158E-3</v>
      </c>
      <c r="H27" s="22" t="s">
        <v>1</v>
      </c>
      <c r="I27" s="23" t="s">
        <v>1</v>
      </c>
      <c r="K27" s="48"/>
      <c r="L27" s="47"/>
    </row>
    <row r="28" spans="2:12" s="3" customFormat="1" x14ac:dyDescent="0.25">
      <c r="B28" s="77"/>
      <c r="C28" s="24" t="s">
        <v>47</v>
      </c>
      <c r="D28" s="55">
        <f>D25+D26</f>
        <v>14149801.25</v>
      </c>
      <c r="E28" s="59">
        <f>E25+E26</f>
        <v>9.7718755630343296E-2</v>
      </c>
      <c r="F28" s="55">
        <f>F25+F26+F27</f>
        <v>15620298.809999999</v>
      </c>
      <c r="G28" s="25">
        <f>G25+G26</f>
        <v>9.8168152108468881E-2</v>
      </c>
      <c r="H28" s="29">
        <f t="shared" si="6"/>
        <v>0.10392354874949206</v>
      </c>
      <c r="I28" s="30">
        <f t="shared" si="7"/>
        <v>4.5988763899695055E-3</v>
      </c>
    </row>
    <row r="29" spans="2:12" s="3" customFormat="1" ht="16.5" thickBot="1" x14ac:dyDescent="0.3">
      <c r="B29" s="79"/>
      <c r="C29" s="31" t="s">
        <v>48</v>
      </c>
      <c r="D29" s="57">
        <f>D24+D28</f>
        <v>144801283.63</v>
      </c>
      <c r="E29" s="50">
        <f>E24+E28</f>
        <v>1</v>
      </c>
      <c r="F29" s="57">
        <f>F24+F28</f>
        <v>157351365.98000002</v>
      </c>
      <c r="G29" s="50">
        <f>G24+G28</f>
        <v>0.99889796965587163</v>
      </c>
      <c r="H29" s="32">
        <f t="shared" si="6"/>
        <v>8.667107110782471E-2</v>
      </c>
      <c r="I29" s="33">
        <f t="shared" si="7"/>
        <v>-1.1020303441283685E-3</v>
      </c>
    </row>
    <row r="30" spans="2:12" x14ac:dyDescent="0.25">
      <c r="B30" s="14"/>
      <c r="C30" s="15"/>
      <c r="D30" s="6"/>
      <c r="E30" s="16"/>
      <c r="F30" s="6"/>
      <c r="G30" s="16"/>
      <c r="H30" s="13"/>
    </row>
    <row r="31" spans="2:12" x14ac:dyDescent="0.25">
      <c r="B31" s="49" t="s">
        <v>50</v>
      </c>
      <c r="C31" s="38"/>
      <c r="D31" s="37"/>
      <c r="E31" s="16"/>
      <c r="F31" s="37"/>
      <c r="G31" s="16"/>
      <c r="H31" s="37"/>
    </row>
    <row r="32" spans="2:12" x14ac:dyDescent="0.25">
      <c r="D32" s="63"/>
      <c r="E32" s="4"/>
      <c r="G32" s="4"/>
      <c r="H32" s="37"/>
    </row>
    <row r="33" spans="2:8" x14ac:dyDescent="0.25">
      <c r="B33" s="49" t="s">
        <v>51</v>
      </c>
      <c r="D33" s="4"/>
      <c r="E33" s="63"/>
      <c r="F33" s="36"/>
      <c r="G33" s="52"/>
      <c r="H33" s="37"/>
    </row>
    <row r="34" spans="2:8" x14ac:dyDescent="0.25">
      <c r="D34" s="4"/>
      <c r="E34" s="4"/>
      <c r="G34" s="53"/>
      <c r="H34" s="36"/>
    </row>
    <row r="35" spans="2:8" x14ac:dyDescent="0.25">
      <c r="D35" s="4"/>
      <c r="E35" s="64"/>
      <c r="G35" s="52"/>
    </row>
    <row r="36" spans="2:8" x14ac:dyDescent="0.25">
      <c r="D36" s="4"/>
      <c r="E36" s="4"/>
      <c r="G36" s="9"/>
    </row>
    <row r="37" spans="2:8" x14ac:dyDescent="0.25">
      <c r="D37" s="37"/>
      <c r="E37" s="4"/>
    </row>
    <row r="39" spans="2:8" x14ac:dyDescent="0.25">
      <c r="D39" s="53"/>
    </row>
    <row r="40" spans="2:8" x14ac:dyDescent="0.25">
      <c r="D40" s="9"/>
    </row>
    <row r="41" spans="2:8" x14ac:dyDescent="0.25">
      <c r="D41" s="9"/>
    </row>
    <row r="42" spans="2:8" x14ac:dyDescent="0.25">
      <c r="D42" s="61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BiH&amp;CStstistika tržišta osiguranja&amp;RMjesečno izvješće</oddHeader>
    <oddFooter>&amp;CU izvješće su uključeni podatci zaključno s 31.10.2016.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2017-03-10T15:43:18Z</cp:lastPrinted>
  <dcterms:created xsi:type="dcterms:W3CDTF">2011-07-19T08:09:31Z</dcterms:created>
  <dcterms:modified xsi:type="dcterms:W3CDTF">2020-11-17T10:09:15Z</dcterms:modified>
</cp:coreProperties>
</file>