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1" i="6" l="1"/>
  <c r="I21" i="6"/>
  <c r="F29" i="5" l="1"/>
  <c r="F29" i="6"/>
  <c r="H19" i="6"/>
  <c r="F28" i="6" l="1"/>
  <c r="F28" i="5"/>
  <c r="F24" i="5"/>
  <c r="D24" i="5"/>
  <c r="D29" i="5" s="1"/>
  <c r="E27" i="6" l="1"/>
  <c r="D28" i="5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27" i="4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F6" i="4"/>
  <c r="H6" i="4" s="1"/>
  <c r="E26" i="6" l="1"/>
  <c r="E25" i="6"/>
  <c r="D29" i="4"/>
  <c r="F24" i="4"/>
  <c r="F29" i="4" s="1"/>
  <c r="H7" i="6"/>
  <c r="H8" i="6"/>
  <c r="H12" i="6"/>
  <c r="H13" i="6"/>
  <c r="H14" i="6"/>
  <c r="H15" i="6"/>
  <c r="H18" i="6"/>
  <c r="F24" i="6"/>
  <c r="G25" i="6" l="1"/>
  <c r="G27" i="6"/>
  <c r="E28" i="6"/>
  <c r="E26" i="4"/>
  <c r="E25" i="4"/>
  <c r="E27" i="4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I19" i="6" s="1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<sst xmlns="http://schemas.openxmlformats.org/spreadsheetml/2006/main" count="206" uniqueCount="55">
  <si>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</si>
  <si>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</si>
  <si>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</si>
  <si>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</si>
  <si>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</si>
  <si>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</si>
  <si>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</si>
  <si>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</si>
  <si>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</si>
  <si>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</si>
  <si>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</si>
  <si>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</si>
  <si>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</si>
  <si>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</si>
  <si>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</si>
  <si>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</si>
  <si>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</si>
  <si>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</si>
  <si>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</si>
  <si>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</si>
  <si>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</si>
  <si>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</si>
  <si>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</si>
  <si>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</si>
  <si>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</si>
  <si>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</si>
  <si>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</si>
  <si>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X 2016.**</t>
  </si>
  <si>
    <t>X 2015.*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</si>
  <si>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</si>
  <si>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</si>
  <si>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</si>
  <si>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</si>
  <si>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</si>
  <si>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*Podatci se odnose na razdoblje od 01.01. do 31.10.2015. godine.</t>
  </si>
  <si>
    <t>**Podatci se odnose na razdoblje od 01.01. do 31.10.2016. godine.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</si>
  <si>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</si>
  <si>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</si>
  <si>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</si>
  <si>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</si>
  <si>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</si>
  <si>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</si>
  <si>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</si>
  <si>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</si>
  <si>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</si>
  <si>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</si>
  <si>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</si>
  <si>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</si>
  <si>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</si>
  <si>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</si>
  <si>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</si>
  <si>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Isplaćene štete po grupama/skupinama osiguranja u BiH (u KM) za listopad 2015. i 2016. godine</t>
  </si>
  <si>
    <t>Isplaćene štete po grupama/skupinama osiguranja u FBiH (u KM) za listopad 2015. i 2016. godine</t>
  </si>
  <si>
    <t>Isplaćene štete po grupama/skupinama osiguranja u RS (u KM) za listopad 2015. i 2016. godine</t>
  </si>
  <si>
    <t>Promjena iznosa isplaćenih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</si>
</sst>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/>
    <xf numFmtId="0" fontId="45" fillId="0" borderId="0"/>
  </cellStyleXfs>
  <cellXfs count="119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4" fillId="0" borderId="0" xfId="197" applyFont="1"/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3" xfId="197" applyNumberFormat="1" applyFont="1" applyBorder="1" applyAlignment="1">
      <alignment vertical="center" wrapText="1"/>
    </xf>
    <xf numFmtId="0" fontId="38" fillId="0" borderId="10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3" xfId="197" applyNumberFormat="1" applyFont="1" applyBorder="1" applyAlignment="1">
      <alignment horizontal="right" vertical="center" wrapText="1"/>
    </xf>
    <xf numFmtId="0" fontId="35" fillId="24" borderId="10" xfId="197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3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3" xfId="197" applyNumberFormat="1" applyFont="1" applyFill="1" applyBorder="1" applyAlignment="1">
      <alignment vertical="center" wrapText="1"/>
    </xf>
    <xf numFmtId="0" fontId="35" fillId="25" borderId="12" xfId="197" applyFont="1" applyFill="1" applyBorder="1" applyAlignment="1">
      <alignment horizontal="right" vertical="center" wrapText="1"/>
    </xf>
    <xf numFmtId="10" fontId="37" fillId="25" borderId="12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10" fontId="38" fillId="0" borderId="10" xfId="197" applyNumberFormat="1" applyFont="1" applyFill="1" applyBorder="1" applyAlignment="1">
      <alignment horizontal="right" vertical="center"/>
    </xf>
    <xf numFmtId="10" fontId="35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/>
    <xf numFmtId="4" fontId="0" fillId="0" borderId="0" xfId="0" applyNumberFormat="1" applyBorder="1"/>
    <xf numFmtId="0" fontId="40" fillId="0" borderId="0" xfId="197" applyFont="1" applyBorder="1" applyAlignment="1">
      <alignment wrapText="1"/>
    </xf>
    <xf numFmtId="4" fontId="41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9" fontId="35" fillId="25" borderId="12" xfId="197" applyNumberFormat="1" applyFont="1" applyFill="1" applyBorder="1" applyAlignment="1">
      <alignment horizontal="right" vertical="center"/>
    </xf>
    <xf numFmtId="10" fontId="38" fillId="0" borderId="24" xfId="197" applyNumberFormat="1" applyFont="1" applyBorder="1" applyAlignment="1">
      <alignment horizontal="right" vertical="center" wrapText="1"/>
    </xf>
    <xf numFmtId="0" fontId="30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5" fillId="25" borderId="12" xfId="197" applyNumberFormat="1" applyFont="1" applyFill="1" applyBorder="1" applyAlignment="1">
      <alignment vertical="center"/>
    </xf>
    <xf numFmtId="9" fontId="35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39" fillId="0" borderId="25" xfId="197" applyNumberFormat="1" applyFont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vertical="center" wrapText="1"/>
    </xf>
    <xf numFmtId="4" fontId="38" fillId="0" borderId="0" xfId="197" applyNumberFormat="1" applyFont="1"/>
    <xf numFmtId="4" fontId="44" fillId="0" borderId="0" xfId="197" applyNumberFormat="1" applyFont="1"/>
    <xf numFmtId="3" fontId="51" fillId="0" borderId="0" xfId="197" applyNumberFormat="1" applyFont="1"/>
    <xf numFmtId="3" fontId="47" fillId="0" borderId="10" xfId="0" applyNumberFormat="1" applyFont="1" applyBorder="1"/>
    <xf numFmtId="4" fontId="46" fillId="0" borderId="0" xfId="211" applyNumberFormat="1" applyFont="1" applyFill="1" applyBorder="1" applyAlignment="1" applyProtection="1">
      <alignment horizontal="right"/>
    </xf>
    <xf numFmtId="4" fontId="29" fillId="0" borderId="0" xfId="197" applyNumberFormat="1" applyFont="1" applyFill="1" applyBorder="1"/>
    <xf numFmtId="0" fontId="29" fillId="0" borderId="0" xfId="197" applyFont="1" applyFill="1" applyBorder="1"/>
    <xf numFmtId="4" fontId="46" fillId="0" borderId="0" xfId="205" applyNumberFormat="1" applyFont="1" applyFill="1" applyBorder="1" applyAlignment="1"/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6" fillId="0" borderId="0" xfId="211" applyNumberFormat="1" applyFont="1" applyFill="1" applyBorder="1" applyAlignment="1" applyProtection="1">
      <alignment horizontal="right"/>
      <protection locked="0"/>
    </xf>
    <xf numFmtId="0" fontId="46" fillId="0" borderId="0" xfId="205" applyFont="1" applyFill="1" applyBorder="1" applyAlignment="1">
      <alignment wrapText="1"/>
    </xf>
    <xf numFmtId="0" fontId="34" fillId="0" borderId="0" xfId="197" applyFont="1" applyFill="1" applyBorder="1"/>
    <xf numFmtId="3" fontId="54" fillId="0" borderId="10" xfId="205" applyNumberFormat="1" applyFont="1" applyBorder="1"/>
    <xf numFmtId="4" fontId="50" fillId="0" borderId="0" xfId="205" applyNumberFormat="1" applyFont="1" applyFill="1" applyBorder="1" applyAlignment="1"/>
    <xf numFmtId="0" fontId="44" fillId="0" borderId="0" xfId="197" applyFont="1" applyFill="1" applyBorder="1"/>
    <xf numFmtId="3" fontId="43" fillId="0" borderId="0" xfId="197" applyNumberFormat="1" applyFont="1" applyFill="1" applyBorder="1"/>
    <xf numFmtId="0" fontId="52" fillId="0" borderId="0" xfId="211" applyFont="1" applyFill="1" applyBorder="1" applyAlignment="1" applyProtection="1">
      <alignment horizontal="left" wrapText="1"/>
    </xf>
    <xf numFmtId="4" fontId="53" fillId="0" borderId="0" xfId="197" applyNumberFormat="1" applyFont="1" applyFill="1" applyBorder="1"/>
    <xf numFmtId="4" fontId="51" fillId="0" borderId="0" xfId="197" applyNumberFormat="1" applyFont="1" applyFill="1" applyBorder="1"/>
    <xf numFmtId="0" fontId="52" fillId="0" borderId="0" xfId="211" applyFont="1" applyFill="1" applyBorder="1" applyAlignment="1" applyProtection="1">
      <alignment wrapText="1"/>
    </xf>
    <xf numFmtId="4" fontId="38" fillId="0" borderId="0" xfId="197" applyNumberFormat="1" applyFont="1" applyFill="1" applyBorder="1"/>
    <xf numFmtId="0" fontId="29" fillId="0" borderId="0" xfId="197" applyFont="1" applyFill="1" applyBorder="1" applyAlignment="1">
      <alignment horizontal="right"/>
    </xf>
    <xf numFmtId="3" fontId="47" fillId="0" borderId="10" xfId="197" applyNumberFormat="1" applyFont="1" applyFill="1" applyBorder="1" applyAlignment="1">
      <alignment horizontal="right" vertical="center"/>
    </xf>
    <xf numFmtId="10" fontId="47" fillId="0" borderId="10" xfId="197" applyNumberFormat="1" applyFont="1" applyFill="1" applyBorder="1" applyAlignment="1">
      <alignment horizontal="right" vertical="center"/>
    </xf>
    <xf numFmtId="10" fontId="48" fillId="24" borderId="10" xfId="197" applyNumberFormat="1" applyFont="1" applyFill="1" applyBorder="1" applyAlignment="1">
      <alignment horizontal="right" vertical="center"/>
    </xf>
    <xf numFmtId="3" fontId="55" fillId="0" borderId="10" xfId="0" applyNumberFormat="1" applyFont="1" applyBorder="1" applyAlignment="1">
      <alignment vertical="center"/>
    </xf>
    <xf numFmtId="9" fontId="48" fillId="25" borderId="12" xfId="197" applyNumberFormat="1" applyFont="1" applyFill="1" applyBorder="1" applyAlignment="1">
      <alignment horizontal="right" vertical="center"/>
    </xf>
    <xf numFmtId="49" fontId="38" fillId="0" borderId="11" xfId="197" applyNumberFormat="1" applyFont="1" applyBorder="1" applyAlignment="1">
      <alignment horizontal="center" vertical="center"/>
    </xf>
    <xf numFmtId="0" fontId="35" fillId="24" borderId="11" xfId="197" applyFont="1" applyFill="1" applyBorder="1" applyAlignment="1">
      <alignment horizontal="center" vertical="center"/>
    </xf>
    <xf numFmtId="0" fontId="38" fillId="0" borderId="11" xfId="197" applyFont="1" applyBorder="1" applyAlignment="1">
      <alignment horizontal="center" vertical="center"/>
    </xf>
    <xf numFmtId="0" fontId="35" fillId="25" borderId="15" xfId="197" applyFont="1" applyFill="1" applyBorder="1" applyAlignment="1">
      <alignment horizontal="center" vertical="center"/>
    </xf>
    <xf numFmtId="4" fontId="46" fillId="0" borderId="0" xfId="205" applyNumberFormat="1" applyFont="1" applyFill="1" applyBorder="1" applyAlignment="1">
      <alignment wrapText="1"/>
    </xf>
    <xf numFmtId="3" fontId="56" fillId="0" borderId="0" xfId="211" applyNumberFormat="1" applyFont="1" applyFill="1" applyBorder="1" applyAlignment="1" applyProtection="1">
      <alignment horizontal="right" vertical="center"/>
    </xf>
    <xf numFmtId="3" fontId="56" fillId="0" borderId="0" xfId="207" applyNumberFormat="1" applyFont="1" applyFill="1" applyBorder="1" applyAlignment="1">
      <alignment horizontal="right" vertical="center"/>
    </xf>
    <xf numFmtId="3" fontId="48" fillId="24" borderId="10" xfId="197" applyNumberFormat="1" applyFont="1" applyFill="1" applyBorder="1" applyAlignment="1">
      <alignment horizontal="right" vertical="center" wrapText="1"/>
    </xf>
    <xf numFmtId="3" fontId="48" fillId="25" borderId="12" xfId="197" applyNumberFormat="1" applyFont="1" applyFill="1" applyBorder="1" applyAlignment="1">
      <alignment horizontal="right" vertical="center"/>
    </xf>
    <xf numFmtId="3" fontId="49" fillId="24" borderId="10" xfId="197" applyNumberFormat="1" applyFont="1" applyFill="1" applyBorder="1" applyAlignment="1">
      <alignment horizontal="right" vertical="center"/>
    </xf>
    <xf numFmtId="3" fontId="49" fillId="25" borderId="12" xfId="197" applyNumberFormat="1" applyFont="1" applyFill="1" applyBorder="1" applyAlignment="1">
      <alignment horizontal="right" vertical="center"/>
    </xf>
    <xf numFmtId="3" fontId="57" fillId="0" borderId="0" xfId="197" applyNumberFormat="1" applyFont="1" applyBorder="1" applyAlignment="1">
      <alignment horizontal="right"/>
    </xf>
    <xf numFmtId="0" fontId="58" fillId="0" borderId="10" xfId="197" applyFont="1" applyBorder="1" applyAlignment="1">
      <alignment horizontal="left" vertical="center" wrapText="1"/>
    </xf>
    <xf numFmtId="0" fontId="38" fillId="0" borderId="10" xfId="197" applyFont="1" applyFill="1" applyBorder="1" applyAlignment="1">
      <alignment horizontal="left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5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3" xfId="197" applyFont="1" applyFill="1" applyBorder="1" applyAlignment="1">
      <alignment horizontal="center" vertical="center" wrapText="1"/>
    </xf>
    <xf numFmtId="0" fontId="35" fillId="25" borderId="16" xfId="197" applyFont="1" applyFill="1" applyBorder="1" applyAlignment="1">
      <alignment horizontal="center" vertical="center" wrapText="1"/>
    </xf>
    <xf numFmtId="0" fontId="35" fillId="25" borderId="11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6" fillId="25" borderId="17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35" fillId="25" borderId="23" xfId="197" applyFont="1" applyFill="1" applyBorder="1" applyAlignment="1">
      <alignment horizontal="center" vertical="center" wrapText="1"/>
    </xf>
    <xf numFmtId="0" fontId="35" fillId="25" borderId="22" xfId="197" applyFont="1" applyFill="1" applyBorder="1" applyAlignment="1">
      <alignment horizontal="center" vertical="center" wrapText="1"/>
    </xf>
  </cellXfs>
  <cellStyles count="22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 4 2" xfId="225"/>
    <cellStyle name="Obično_12a Izvjestaji drustava za osiguranje" xfId="214"/>
    <cellStyle name="Output" xfId="200" builtinId="21" customBuiltin="1"/>
    <cellStyle name="Percent 2" xfId="223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0" t="s">
        <v>51</v>
      </c>
      <c r="C2" s="101"/>
      <c r="D2" s="101"/>
      <c r="E2" s="101"/>
      <c r="F2" s="101"/>
      <c r="G2" s="101"/>
      <c r="H2" s="101"/>
      <c r="I2" s="102"/>
    </row>
    <row r="3" spans="2:9" ht="16.5" thickBot="1" x14ac:dyDescent="0.3">
      <c r="B3" s="2"/>
      <c r="C3" s="3"/>
    </row>
    <row r="4" spans="2:9" ht="15.75" customHeight="1" x14ac:dyDescent="0.25">
      <c r="B4" s="109"/>
      <c r="C4" s="111" t="s">
        <v>2</v>
      </c>
      <c r="D4" s="113" t="s">
        <v>28</v>
      </c>
      <c r="E4" s="103" t="s">
        <v>3</v>
      </c>
      <c r="F4" s="115" t="s">
        <v>27</v>
      </c>
      <c r="G4" s="103" t="s">
        <v>3</v>
      </c>
      <c r="H4" s="105" t="s">
        <v>54</v>
      </c>
      <c r="I4" s="107" t="s">
        <v>36</v>
      </c>
    </row>
    <row r="5" spans="2:9" x14ac:dyDescent="0.25">
      <c r="B5" s="110"/>
      <c r="C5" s="112"/>
      <c r="D5" s="114"/>
      <c r="E5" s="104" t="s">
        <v>0</v>
      </c>
      <c r="F5" s="116"/>
      <c r="G5" s="104" t="s">
        <v>0</v>
      </c>
      <c r="H5" s="106"/>
      <c r="I5" s="108"/>
    </row>
    <row r="6" spans="2:9" x14ac:dyDescent="0.25">
      <c r="B6" s="86" t="s">
        <v>8</v>
      </c>
      <c r="C6" s="98" t="s">
        <v>37</v>
      </c>
      <c r="D6" s="81">
        <f>'FBiH '!D6+RS!D6</f>
        <v>15788908.525</v>
      </c>
      <c r="E6" s="82">
        <f>D6/$D$29</f>
        <v>7.6091564365538517E-2</v>
      </c>
      <c r="F6" s="81">
        <f>'FBiH '!F6+RS!F6</f>
        <v>17591208.829299994</v>
      </c>
      <c r="G6" s="34">
        <f t="shared" ref="G6:G23" si="0">F6/$F$29</f>
        <v>8.8793194057847261E-2</v>
      </c>
      <c r="H6" s="19">
        <f>(F6-D6)/D6</f>
        <v>0.11414977174934221</v>
      </c>
      <c r="I6" s="20">
        <f>(G6-E6)/E6</f>
        <v>0.16692559547456548</v>
      </c>
    </row>
    <row r="7" spans="2:9" x14ac:dyDescent="0.25">
      <c r="B7" s="86" t="s">
        <v>9</v>
      </c>
      <c r="C7" s="21" t="s">
        <v>4</v>
      </c>
      <c r="D7" s="81">
        <f>'FBiH '!D7+RS!D7</f>
        <v>1772746.08</v>
      </c>
      <c r="E7" s="82">
        <f t="shared" ref="E7:E27" si="1">D7/$D$29</f>
        <v>8.5434038861198665E-3</v>
      </c>
      <c r="F7" s="81">
        <f>'FBiH '!F7+RS!F7</f>
        <v>2353991.6094000014</v>
      </c>
      <c r="G7" s="34">
        <f t="shared" si="0"/>
        <v>1.1881982404521088E-2</v>
      </c>
      <c r="H7" s="19">
        <f t="shared" ref="H7:H26" si="2">(F7-D7)/D7</f>
        <v>0.32787861496780252</v>
      </c>
      <c r="I7" s="20">
        <f t="shared" ref="I7:I23" si="3">(G7-E7)/E7</f>
        <v>0.3907784956561961</v>
      </c>
    </row>
    <row r="8" spans="2:9" x14ac:dyDescent="0.25">
      <c r="B8" s="86" t="s">
        <v>10</v>
      </c>
      <c r="C8" s="99" t="s">
        <v>38</v>
      </c>
      <c r="D8" s="81">
        <f>'FBiH '!D8+RS!D8</f>
        <v>33843549.585000016</v>
      </c>
      <c r="E8" s="82">
        <f t="shared" si="1"/>
        <v>0.16310238465995058</v>
      </c>
      <c r="F8" s="81">
        <f>'FBiH '!F8+RS!F8</f>
        <v>34189348.633099988</v>
      </c>
      <c r="G8" s="34">
        <f t="shared" si="0"/>
        <v>0.17257378372052701</v>
      </c>
      <c r="H8" s="19">
        <f t="shared" si="2"/>
        <v>1.0217576239498111E-2</v>
      </c>
      <c r="I8" s="20">
        <f t="shared" si="3"/>
        <v>5.8070267214812246E-2</v>
      </c>
    </row>
    <row r="9" spans="2:9" x14ac:dyDescent="0.25">
      <c r="B9" s="86" t="s">
        <v>11</v>
      </c>
      <c r="C9" s="99" t="s">
        <v>39</v>
      </c>
      <c r="D9" s="81">
        <f>'FBiH '!D9+RS!D9</f>
        <v>0</v>
      </c>
      <c r="E9" s="82">
        <f t="shared" si="1"/>
        <v>0</v>
      </c>
      <c r="F9" s="81">
        <f>'FBiH '!F9+RS!F9</f>
        <v>0</v>
      </c>
      <c r="G9" s="34">
        <f t="shared" si="0"/>
        <v>0</v>
      </c>
      <c r="H9" s="22" t="s">
        <v>1</v>
      </c>
      <c r="I9" s="23" t="s">
        <v>1</v>
      </c>
    </row>
    <row r="10" spans="2:9" x14ac:dyDescent="0.25">
      <c r="B10" s="86" t="s">
        <v>12</v>
      </c>
      <c r="C10" s="99" t="s">
        <v>40</v>
      </c>
      <c r="D10" s="81">
        <f>'FBiH '!D10+RS!D10</f>
        <v>0</v>
      </c>
      <c r="E10" s="82">
        <f t="shared" si="1"/>
        <v>0</v>
      </c>
      <c r="F10" s="81">
        <f>'FBiH '!F10+RS!F10</f>
        <v>10467.77</v>
      </c>
      <c r="G10" s="34">
        <f t="shared" si="0"/>
        <v>5.2837001821886631E-5</v>
      </c>
      <c r="H10" s="22" t="s">
        <v>1</v>
      </c>
      <c r="I10" s="23" t="s">
        <v>1</v>
      </c>
    </row>
    <row r="11" spans="2:9" x14ac:dyDescent="0.25">
      <c r="B11" s="86" t="s">
        <v>13</v>
      </c>
      <c r="C11" s="99" t="s">
        <v>41</v>
      </c>
      <c r="D11" s="81">
        <f>'FBiH '!D11+RS!D11</f>
        <v>0</v>
      </c>
      <c r="E11" s="82">
        <f t="shared" si="1"/>
        <v>0</v>
      </c>
      <c r="F11" s="81">
        <f>'FBiH '!F11+RS!F11</f>
        <v>2320</v>
      </c>
      <c r="G11" s="34">
        <f t="shared" si="0"/>
        <v>1.1710406727199487E-5</v>
      </c>
      <c r="H11" s="22" t="s">
        <v>1</v>
      </c>
      <c r="I11" s="23" t="s">
        <v>1</v>
      </c>
    </row>
    <row r="12" spans="2:9" x14ac:dyDescent="0.25">
      <c r="B12" s="86" t="s">
        <v>14</v>
      </c>
      <c r="C12" s="99" t="s">
        <v>29</v>
      </c>
      <c r="D12" s="81">
        <f>'FBiH '!D12+RS!D12</f>
        <v>267986.71999999997</v>
      </c>
      <c r="E12" s="82">
        <f t="shared" si="1"/>
        <v>1.2915097152980399E-3</v>
      </c>
      <c r="F12" s="81">
        <f>'FBiH '!F12+RS!F12</f>
        <v>112363.3299</v>
      </c>
      <c r="G12" s="34">
        <f t="shared" si="0"/>
        <v>5.6716391997909277E-4</v>
      </c>
      <c r="H12" s="19">
        <f t="shared" si="2"/>
        <v>-0.58071306705048664</v>
      </c>
      <c r="I12" s="20">
        <f t="shared" si="3"/>
        <v>-0.56085199107603367</v>
      </c>
    </row>
    <row r="13" spans="2:9" x14ac:dyDescent="0.25">
      <c r="B13" s="86" t="s">
        <v>15</v>
      </c>
      <c r="C13" s="99" t="s">
        <v>26</v>
      </c>
      <c r="D13" s="81">
        <f>'FBiH '!D13+RS!D13</f>
        <v>9257170.9299999997</v>
      </c>
      <c r="E13" s="82">
        <f t="shared" si="1"/>
        <v>4.4613129308308977E-2</v>
      </c>
      <c r="F13" s="81">
        <f>'FBiH '!F13+RS!F13</f>
        <v>6162722.2702000011</v>
      </c>
      <c r="G13" s="34">
        <f t="shared" si="0"/>
        <v>3.1106889797763874E-2</v>
      </c>
      <c r="H13" s="19">
        <f t="shared" si="2"/>
        <v>-0.3342758476860056</v>
      </c>
      <c r="I13" s="20">
        <f t="shared" si="3"/>
        <v>-0.30274136156661918</v>
      </c>
    </row>
    <row r="14" spans="2:9" x14ac:dyDescent="0.25">
      <c r="B14" s="86" t="s">
        <v>16</v>
      </c>
      <c r="C14" s="99" t="s">
        <v>42</v>
      </c>
      <c r="D14" s="81">
        <f>'FBiH '!D14+RS!D14</f>
        <v>32924359.229899995</v>
      </c>
      <c r="E14" s="82">
        <f t="shared" si="1"/>
        <v>0.15867252606912216</v>
      </c>
      <c r="F14" s="81">
        <f>'FBiH '!F14+RS!F14</f>
        <v>8860134.2642999999</v>
      </c>
      <c r="G14" s="34">
        <f t="shared" si="0"/>
        <v>4.4722317195064393E-2</v>
      </c>
      <c r="H14" s="19">
        <f t="shared" si="2"/>
        <v>-0.7308942536304931</v>
      </c>
      <c r="I14" s="20">
        <f t="shared" si="3"/>
        <v>-0.71814706488266211</v>
      </c>
    </row>
    <row r="15" spans="2:9" x14ac:dyDescent="0.25">
      <c r="B15" s="86" t="s">
        <v>17</v>
      </c>
      <c r="C15" s="99" t="s">
        <v>43</v>
      </c>
      <c r="D15" s="81">
        <f>'FBiH '!D15+RS!D15</f>
        <v>78034225.420000002</v>
      </c>
      <c r="E15" s="82">
        <f t="shared" si="1"/>
        <v>0.37607072565270128</v>
      </c>
      <c r="F15" s="81">
        <f>'FBiH '!F15+RS!F15</f>
        <v>89869926.249499992</v>
      </c>
      <c r="G15" s="34">
        <f t="shared" si="0"/>
        <v>0.45362646074356311</v>
      </c>
      <c r="H15" s="19">
        <f t="shared" si="2"/>
        <v>0.15167320192899006</v>
      </c>
      <c r="I15" s="20">
        <f t="shared" si="3"/>
        <v>0.20622646167488193</v>
      </c>
    </row>
    <row r="16" spans="2:9" x14ac:dyDescent="0.25">
      <c r="B16" s="86" t="s">
        <v>18</v>
      </c>
      <c r="C16" s="99" t="s">
        <v>44</v>
      </c>
      <c r="D16" s="81">
        <f>'FBiH '!D16+RS!D16</f>
        <v>0</v>
      </c>
      <c r="E16" s="82">
        <f t="shared" si="1"/>
        <v>0</v>
      </c>
      <c r="F16" s="81">
        <f>'FBiH '!F16+RS!F16</f>
        <v>0</v>
      </c>
      <c r="G16" s="34">
        <f t="shared" si="0"/>
        <v>0</v>
      </c>
      <c r="H16" s="22" t="s">
        <v>1</v>
      </c>
      <c r="I16" s="23" t="s">
        <v>1</v>
      </c>
    </row>
    <row r="17" spans="2:9" x14ac:dyDescent="0.25">
      <c r="B17" s="86" t="s">
        <v>19</v>
      </c>
      <c r="C17" s="99" t="s">
        <v>45</v>
      </c>
      <c r="D17" s="81">
        <f>'FBiH '!D17+RS!D17</f>
        <v>0</v>
      </c>
      <c r="E17" s="82">
        <f t="shared" si="1"/>
        <v>0</v>
      </c>
      <c r="F17" s="81">
        <f>'FBiH '!F17+RS!F17</f>
        <v>0</v>
      </c>
      <c r="G17" s="34">
        <f t="shared" si="0"/>
        <v>0</v>
      </c>
      <c r="H17" s="22" t="s">
        <v>1</v>
      </c>
      <c r="I17" s="23" t="s">
        <v>1</v>
      </c>
    </row>
    <row r="18" spans="2:9" x14ac:dyDescent="0.25">
      <c r="B18" s="86" t="s">
        <v>20</v>
      </c>
      <c r="C18" s="99" t="s">
        <v>46</v>
      </c>
      <c r="D18" s="81">
        <f>'FBiH '!D18+RS!D18</f>
        <v>734798.69000000018</v>
      </c>
      <c r="E18" s="82">
        <f t="shared" si="1"/>
        <v>3.5412189339952107E-3</v>
      </c>
      <c r="F18" s="81">
        <f>'FBiH '!F18+RS!F18</f>
        <v>1203517.7807000002</v>
      </c>
      <c r="G18" s="34">
        <f t="shared" si="0"/>
        <v>6.0748632394023623E-3</v>
      </c>
      <c r="H18" s="19">
        <f t="shared" si="2"/>
        <v>0.63788776038781447</v>
      </c>
      <c r="I18" s="20">
        <f t="shared" si="3"/>
        <v>0.71547237056837054</v>
      </c>
    </row>
    <row r="19" spans="2:9" x14ac:dyDescent="0.25">
      <c r="B19" s="86" t="s">
        <v>21</v>
      </c>
      <c r="C19" s="99" t="s">
        <v>5</v>
      </c>
      <c r="D19" s="81">
        <f>'FBiH '!D19+RS!D19</f>
        <v>198510.94000000099</v>
      </c>
      <c r="E19" s="82">
        <f t="shared" si="1"/>
        <v>9.5668474767312195E-4</v>
      </c>
      <c r="F19" s="81">
        <f>'FBiH '!F19+RS!F19</f>
        <v>302167.88</v>
      </c>
      <c r="G19" s="34">
        <f t="shared" si="0"/>
        <v>1.5252192994377619E-3</v>
      </c>
      <c r="H19" s="19">
        <f t="shared" si="2"/>
        <v>0.52217243039602002</v>
      </c>
      <c r="I19" s="20">
        <f t="shared" si="3"/>
        <v>0.59427575609148897</v>
      </c>
    </row>
    <row r="20" spans="2:9" x14ac:dyDescent="0.25">
      <c r="B20" s="86" t="s">
        <v>22</v>
      </c>
      <c r="C20" s="99" t="s">
        <v>47</v>
      </c>
      <c r="D20" s="81">
        <f>'FBiH '!D20+RS!D20</f>
        <v>32059.700000000004</v>
      </c>
      <c r="E20" s="82">
        <f t="shared" si="1"/>
        <v>1.5450546959767475E-4</v>
      </c>
      <c r="F20" s="81">
        <f>'FBiH '!F20+RS!F20</f>
        <v>21259.850000000002</v>
      </c>
      <c r="G20" s="34">
        <f t="shared" si="0"/>
        <v>1.0731098726691899E-4</v>
      </c>
      <c r="H20" s="19">
        <f t="shared" si="2"/>
        <v>-0.33686684529175259</v>
      </c>
      <c r="I20" s="20">
        <f t="shared" si="3"/>
        <v>-0.30545509135468185</v>
      </c>
    </row>
    <row r="21" spans="2:9" x14ac:dyDescent="0.25">
      <c r="B21" s="86" t="s">
        <v>23</v>
      </c>
      <c r="C21" s="99" t="s">
        <v>30</v>
      </c>
      <c r="D21" s="81">
        <f>'FBiH '!D21+RS!D21</f>
        <v>500359.93000000005</v>
      </c>
      <c r="E21" s="82">
        <f t="shared" si="1"/>
        <v>2.4113870670190198E-3</v>
      </c>
      <c r="F21" s="81">
        <f>'FBiH '!F21+RS!F21</f>
        <v>243341.91000000003</v>
      </c>
      <c r="G21" s="34">
        <f t="shared" si="0"/>
        <v>1.2282899740834363E-3</v>
      </c>
      <c r="H21" s="19">
        <f t="shared" si="2"/>
        <v>-0.51366627219729599</v>
      </c>
      <c r="I21" s="20">
        <f t="shared" si="3"/>
        <v>-0.4906292768660071</v>
      </c>
    </row>
    <row r="22" spans="2:9" x14ac:dyDescent="0.25">
      <c r="B22" s="86" t="s">
        <v>24</v>
      </c>
      <c r="C22" s="99" t="s">
        <v>48</v>
      </c>
      <c r="D22" s="81">
        <f>'FBiH '!D22+RS!D22</f>
        <v>0</v>
      </c>
      <c r="E22" s="82">
        <f t="shared" si="1"/>
        <v>0</v>
      </c>
      <c r="F22" s="81">
        <f>'FBiH '!F22+RS!F22</f>
        <v>0</v>
      </c>
      <c r="G22" s="34">
        <f t="shared" si="0"/>
        <v>0</v>
      </c>
      <c r="H22" s="22" t="s">
        <v>1</v>
      </c>
      <c r="I22" s="23" t="s">
        <v>1</v>
      </c>
    </row>
    <row r="23" spans="2:9" x14ac:dyDescent="0.25">
      <c r="B23" s="86" t="s">
        <v>25</v>
      </c>
      <c r="C23" s="99" t="s">
        <v>49</v>
      </c>
      <c r="D23" s="81">
        <f>'FBiH '!D23+RS!D23</f>
        <v>5403.75</v>
      </c>
      <c r="E23" s="82">
        <f t="shared" si="1"/>
        <v>2.6042318903122451E-5</v>
      </c>
      <c r="F23" s="81">
        <f>'FBiH '!F23+RS!F23</f>
        <v>6179.57</v>
      </c>
      <c r="G23" s="34">
        <f t="shared" si="0"/>
        <v>3.1191930215172468E-5</v>
      </c>
      <c r="H23" s="19">
        <f t="shared" si="2"/>
        <v>0.14357066851723335</v>
      </c>
      <c r="I23" s="20">
        <f t="shared" si="3"/>
        <v>0.19774012180737802</v>
      </c>
    </row>
    <row r="24" spans="2:9" s="3" customFormat="1" x14ac:dyDescent="0.25">
      <c r="B24" s="87"/>
      <c r="C24" s="24" t="s">
        <v>31</v>
      </c>
      <c r="D24" s="53">
        <f>SUM(D6:D23)</f>
        <v>173360079.49989998</v>
      </c>
      <c r="E24" s="83">
        <f>SUM(E6:E23)</f>
        <v>0.83547508219422761</v>
      </c>
      <c r="F24" s="53">
        <f>SUM(F6:F23)</f>
        <v>160928949.94639996</v>
      </c>
      <c r="G24" s="35">
        <f>SUM(G6:G23)</f>
        <v>0.81230321467822053</v>
      </c>
      <c r="H24" s="29">
        <f t="shared" ref="H24:I29" si="4">(F24-D24)/D24</f>
        <v>-7.1706990383026442E-2</v>
      </c>
      <c r="I24" s="30">
        <f t="shared" si="4"/>
        <v>-2.7734959437868894E-2</v>
      </c>
    </row>
    <row r="25" spans="2:9" ht="15.75" customHeight="1" x14ac:dyDescent="0.25">
      <c r="B25" s="88">
        <v>19</v>
      </c>
      <c r="C25" s="21" t="s">
        <v>6</v>
      </c>
      <c r="D25" s="81">
        <f>'FBiH '!D25+RS!D25</f>
        <v>32266204.030000001</v>
      </c>
      <c r="E25" s="82">
        <f t="shared" si="1"/>
        <v>0.15550067548322458</v>
      </c>
      <c r="F25" s="81">
        <f>'FBiH '!F25+RS!F25</f>
        <v>34580088.649999991</v>
      </c>
      <c r="G25" s="34">
        <f>F25/$F$29</f>
        <v>0.17454607877332523</v>
      </c>
      <c r="H25" s="19">
        <f t="shared" si="2"/>
        <v>7.1712328411753054E-2</v>
      </c>
      <c r="I25" s="20">
        <f t="shared" si="4"/>
        <v>0.12247794571255913</v>
      </c>
    </row>
    <row r="26" spans="2:9" x14ac:dyDescent="0.25">
      <c r="B26" s="88"/>
      <c r="C26" s="21" t="s">
        <v>50</v>
      </c>
      <c r="D26" s="81">
        <f>'FBiH '!D26+RS!D26</f>
        <v>1872519.48</v>
      </c>
      <c r="E26" s="82">
        <f t="shared" si="1"/>
        <v>9.0242423225480491E-3</v>
      </c>
      <c r="F26" s="81">
        <f>'FBiH '!F26+RS!F26</f>
        <v>2605344.11</v>
      </c>
      <c r="G26" s="34">
        <f>F26/$F$29</f>
        <v>1.3150706548454121E-2</v>
      </c>
      <c r="H26" s="19">
        <f t="shared" si="2"/>
        <v>0.39135754678504059</v>
      </c>
      <c r="I26" s="20">
        <f>(G26-E26)/E26</f>
        <v>0.45726434180470227</v>
      </c>
    </row>
    <row r="27" spans="2:9" x14ac:dyDescent="0.25">
      <c r="B27" s="88"/>
      <c r="C27" s="21" t="s">
        <v>7</v>
      </c>
      <c r="D27" s="84">
        <f>'FBiH '!D27</f>
        <v>0</v>
      </c>
      <c r="E27" s="82">
        <f t="shared" si="1"/>
        <v>0</v>
      </c>
      <c r="F27" s="81">
        <f>'FBiH '!F27</f>
        <v>0</v>
      </c>
      <c r="G27" s="34">
        <f>F27/$F$29</f>
        <v>0</v>
      </c>
      <c r="H27" s="22" t="s">
        <v>1</v>
      </c>
      <c r="I27" s="52" t="s">
        <v>1</v>
      </c>
    </row>
    <row r="28" spans="2:9" s="3" customFormat="1" x14ac:dyDescent="0.25">
      <c r="B28" s="87"/>
      <c r="C28" s="24" t="s">
        <v>32</v>
      </c>
      <c r="D28" s="53">
        <f>SUM(D25:D27)</f>
        <v>34138723.509999998</v>
      </c>
      <c r="E28" s="83">
        <f>SUM(E25:E26)</f>
        <v>0.16452491780577264</v>
      </c>
      <c r="F28" s="53">
        <f>SUM(F25:F27)</f>
        <v>37185432.75999999</v>
      </c>
      <c r="G28" s="35">
        <f>SUM(G25:G26)</f>
        <v>0.18769678532177936</v>
      </c>
      <c r="H28" s="29">
        <f t="shared" si="4"/>
        <v>8.9244966910011825E-2</v>
      </c>
      <c r="I28" s="30">
        <f t="shared" si="4"/>
        <v>0.14084108246364185</v>
      </c>
    </row>
    <row r="29" spans="2:9" s="3" customFormat="1" ht="16.5" thickBot="1" x14ac:dyDescent="0.3">
      <c r="B29" s="89"/>
      <c r="C29" s="31" t="s">
        <v>33</v>
      </c>
      <c r="D29" s="94">
        <f>D24+D28</f>
        <v>207498803.00989997</v>
      </c>
      <c r="E29" s="85">
        <f>E24+E28</f>
        <v>1.0000000000000002</v>
      </c>
      <c r="F29" s="94">
        <f>SUM(F24:F27)</f>
        <v>198114382.70639998</v>
      </c>
      <c r="G29" s="43">
        <f>G24+G28</f>
        <v>0.99999999999999989</v>
      </c>
      <c r="H29" s="32">
        <f>(F29-D29)/D29</f>
        <v>-4.5226382838710916E-2</v>
      </c>
      <c r="I29" s="33">
        <f t="shared" si="4"/>
        <v>-3.3306690738754686E-16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7" t="s">
        <v>34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7" t="s">
        <v>35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100" t="s">
        <v>52</v>
      </c>
      <c r="C2" s="101"/>
      <c r="D2" s="101"/>
      <c r="E2" s="101"/>
      <c r="F2" s="101"/>
      <c r="G2" s="101"/>
      <c r="H2" s="101"/>
      <c r="I2" s="102"/>
    </row>
    <row r="3" spans="2:16" ht="16.5" thickBot="1" x14ac:dyDescent="0.3">
      <c r="C3" s="3"/>
    </row>
    <row r="4" spans="2:16" ht="15.75" customHeight="1" x14ac:dyDescent="0.25">
      <c r="B4" s="117"/>
      <c r="C4" s="111" t="s">
        <v>2</v>
      </c>
      <c r="D4" s="115" t="s">
        <v>28</v>
      </c>
      <c r="E4" s="103" t="s">
        <v>3</v>
      </c>
      <c r="F4" s="115" t="s">
        <v>27</v>
      </c>
      <c r="G4" s="103" t="s">
        <v>3</v>
      </c>
      <c r="H4" s="105" t="s">
        <v>54</v>
      </c>
      <c r="I4" s="107" t="s">
        <v>36</v>
      </c>
      <c r="K4" s="62"/>
      <c r="L4" s="62"/>
      <c r="M4" s="63"/>
      <c r="N4" s="64"/>
      <c r="O4" s="64"/>
    </row>
    <row r="5" spans="2:16" x14ac:dyDescent="0.25">
      <c r="B5" s="118"/>
      <c r="C5" s="112"/>
      <c r="D5" s="116"/>
      <c r="E5" s="104" t="s">
        <v>0</v>
      </c>
      <c r="F5" s="116"/>
      <c r="G5" s="104" t="s">
        <v>0</v>
      </c>
      <c r="H5" s="106"/>
      <c r="I5" s="108"/>
      <c r="K5" s="62"/>
      <c r="L5" s="62"/>
      <c r="M5" s="63"/>
      <c r="N5" s="64"/>
      <c r="O5" s="64"/>
    </row>
    <row r="6" spans="2:16" x14ac:dyDescent="0.25">
      <c r="B6" s="88" t="s">
        <v>8</v>
      </c>
      <c r="C6" s="98" t="s">
        <v>37</v>
      </c>
      <c r="D6" s="71">
        <v>11827089.445</v>
      </c>
      <c r="E6" s="18">
        <f>D6/$D$29</f>
        <v>8.5388097750381364E-2</v>
      </c>
      <c r="F6" s="71">
        <v>14082118.409299996</v>
      </c>
      <c r="G6" s="44">
        <f>F6/$F$29</f>
        <v>9.4671384028792743E-2</v>
      </c>
      <c r="H6" s="19">
        <f>(F6-D6)/D6</f>
        <v>0.19066643359608035</v>
      </c>
      <c r="I6" s="20">
        <f>(G6-E6)/E6</f>
        <v>0.1087187385945709</v>
      </c>
      <c r="K6" s="91"/>
      <c r="L6" s="91"/>
      <c r="M6" s="63"/>
      <c r="N6" s="64"/>
      <c r="O6" s="64"/>
      <c r="P6" s="4"/>
    </row>
    <row r="7" spans="2:16" x14ac:dyDescent="0.25">
      <c r="B7" s="88" t="s">
        <v>9</v>
      </c>
      <c r="C7" s="21" t="s">
        <v>4</v>
      </c>
      <c r="D7" s="71">
        <v>1285961.3400000001</v>
      </c>
      <c r="E7" s="18">
        <f t="shared" ref="E7:E23" si="0">D7/$D$29</f>
        <v>9.2842616193752319E-3</v>
      </c>
      <c r="F7" s="71">
        <v>2001825.1194000011</v>
      </c>
      <c r="G7" s="44">
        <f t="shared" ref="G7:G23" si="1">F7/$F$29</f>
        <v>1.3457886741815996E-2</v>
      </c>
      <c r="H7" s="19">
        <f t="shared" ref="H7:H23" si="2">(F7-D7)/D7</f>
        <v>0.55667597238965283</v>
      </c>
      <c r="I7" s="20">
        <f t="shared" ref="I7:I23" si="3">(G7-E7)/E7</f>
        <v>0.44953764699293569</v>
      </c>
      <c r="K7" s="91"/>
      <c r="L7" s="91"/>
      <c r="M7" s="63"/>
      <c r="N7" s="64"/>
      <c r="O7" s="64"/>
      <c r="P7" s="4"/>
    </row>
    <row r="8" spans="2:16" x14ac:dyDescent="0.25">
      <c r="B8" s="88" t="s">
        <v>10</v>
      </c>
      <c r="C8" s="99" t="s">
        <v>38</v>
      </c>
      <c r="D8" s="71">
        <v>27834689.005000014</v>
      </c>
      <c r="E8" s="18">
        <f t="shared" si="0"/>
        <v>0.20095824561597425</v>
      </c>
      <c r="F8" s="71">
        <v>28453790.633099992</v>
      </c>
      <c r="G8" s="44">
        <f t="shared" si="1"/>
        <v>0.19128938287595171</v>
      </c>
      <c r="H8" s="19">
        <f t="shared" si="2"/>
        <v>2.2242088926833967E-2</v>
      </c>
      <c r="I8" s="20">
        <f t="shared" si="3"/>
        <v>-4.8113789560541236E-2</v>
      </c>
      <c r="K8" s="91"/>
      <c r="L8" s="91"/>
      <c r="M8" s="63"/>
      <c r="N8" s="64"/>
      <c r="O8" s="64"/>
      <c r="P8" s="4"/>
    </row>
    <row r="9" spans="2:16" x14ac:dyDescent="0.25">
      <c r="B9" s="88" t="s">
        <v>11</v>
      </c>
      <c r="C9" s="99" t="s">
        <v>39</v>
      </c>
      <c r="D9" s="71">
        <v>0</v>
      </c>
      <c r="E9" s="18">
        <f t="shared" si="0"/>
        <v>0</v>
      </c>
      <c r="F9" s="71">
        <v>0</v>
      </c>
      <c r="G9" s="44">
        <f t="shared" si="1"/>
        <v>0</v>
      </c>
      <c r="H9" s="22" t="s">
        <v>1</v>
      </c>
      <c r="I9" s="23" t="s">
        <v>1</v>
      </c>
      <c r="K9" s="91"/>
      <c r="L9" s="91"/>
      <c r="M9" s="63"/>
      <c r="N9" s="64"/>
      <c r="O9" s="64"/>
      <c r="P9" s="4"/>
    </row>
    <row r="10" spans="2:16" x14ac:dyDescent="0.25">
      <c r="B10" s="88" t="s">
        <v>12</v>
      </c>
      <c r="C10" s="99" t="s">
        <v>40</v>
      </c>
      <c r="D10" s="71">
        <v>0</v>
      </c>
      <c r="E10" s="18">
        <f t="shared" si="0"/>
        <v>0</v>
      </c>
      <c r="F10" s="71">
        <v>0</v>
      </c>
      <c r="G10" s="44">
        <f t="shared" si="1"/>
        <v>0</v>
      </c>
      <c r="H10" s="22" t="s">
        <v>1</v>
      </c>
      <c r="I10" s="23" t="s">
        <v>1</v>
      </c>
      <c r="K10" s="91"/>
      <c r="L10" s="91"/>
      <c r="M10" s="63"/>
      <c r="N10" s="64"/>
      <c r="O10" s="64"/>
      <c r="P10" s="4"/>
    </row>
    <row r="11" spans="2:16" x14ac:dyDescent="0.25">
      <c r="B11" s="88" t="s">
        <v>13</v>
      </c>
      <c r="C11" s="99" t="s">
        <v>41</v>
      </c>
      <c r="D11" s="71">
        <v>0</v>
      </c>
      <c r="E11" s="18">
        <f t="shared" si="0"/>
        <v>0</v>
      </c>
      <c r="F11" s="71">
        <v>2320</v>
      </c>
      <c r="G11" s="44">
        <f t="shared" si="1"/>
        <v>1.5596915503973315E-5</v>
      </c>
      <c r="H11" s="22" t="s">
        <v>1</v>
      </c>
      <c r="I11" s="23" t="s">
        <v>1</v>
      </c>
      <c r="K11" s="91"/>
      <c r="L11" s="91"/>
      <c r="M11" s="63"/>
      <c r="N11" s="64"/>
      <c r="O11" s="64"/>
      <c r="P11" s="4"/>
    </row>
    <row r="12" spans="2:16" x14ac:dyDescent="0.25">
      <c r="B12" s="88" t="s">
        <v>14</v>
      </c>
      <c r="C12" s="99" t="s">
        <v>29</v>
      </c>
      <c r="D12" s="71">
        <v>182154.82</v>
      </c>
      <c r="E12" s="18">
        <f t="shared" si="0"/>
        <v>1.3151040793420773E-3</v>
      </c>
      <c r="F12" s="71">
        <v>97566.189899999998</v>
      </c>
      <c r="G12" s="44">
        <f t="shared" si="1"/>
        <v>6.5591880168746329E-4</v>
      </c>
      <c r="H12" s="19">
        <f t="shared" si="2"/>
        <v>-0.46437766565825711</v>
      </c>
      <c r="I12" s="20">
        <f t="shared" si="3"/>
        <v>-0.50124190777690569</v>
      </c>
      <c r="K12" s="91"/>
      <c r="L12" s="91"/>
      <c r="M12" s="63"/>
      <c r="N12" s="64"/>
      <c r="O12" s="64"/>
      <c r="P12" s="4"/>
    </row>
    <row r="13" spans="2:16" x14ac:dyDescent="0.25">
      <c r="B13" s="88" t="s">
        <v>15</v>
      </c>
      <c r="C13" s="99" t="s">
        <v>26</v>
      </c>
      <c r="D13" s="71">
        <v>6967246.4000000004</v>
      </c>
      <c r="E13" s="18">
        <f t="shared" si="0"/>
        <v>5.0301464229282548E-2</v>
      </c>
      <c r="F13" s="71">
        <v>3812565.7002000003</v>
      </c>
      <c r="G13" s="44">
        <f t="shared" si="1"/>
        <v>2.5631148741106148E-2</v>
      </c>
      <c r="H13" s="19">
        <f t="shared" si="2"/>
        <v>-0.45278730199638123</v>
      </c>
      <c r="I13" s="20">
        <f t="shared" si="3"/>
        <v>-0.49044925165050757</v>
      </c>
      <c r="K13" s="91"/>
      <c r="L13" s="91"/>
      <c r="M13" s="63"/>
      <c r="N13" s="64"/>
      <c r="O13" s="64"/>
      <c r="P13" s="4"/>
    </row>
    <row r="14" spans="2:16" x14ac:dyDescent="0.25">
      <c r="B14" s="88" t="s">
        <v>16</v>
      </c>
      <c r="C14" s="99" t="s">
        <v>42</v>
      </c>
      <c r="D14" s="71">
        <v>4805178.24</v>
      </c>
      <c r="E14" s="18">
        <f t="shared" si="0"/>
        <v>3.4691969750730633E-2</v>
      </c>
      <c r="F14" s="71">
        <v>4750810.5843000002</v>
      </c>
      <c r="G14" s="44">
        <f t="shared" si="1"/>
        <v>3.1938789335650516E-2</v>
      </c>
      <c r="H14" s="19">
        <f t="shared" si="2"/>
        <v>-1.1314388974674121E-2</v>
      </c>
      <c r="I14" s="20">
        <f t="shared" si="3"/>
        <v>-7.9360740680402941E-2</v>
      </c>
      <c r="K14" s="91"/>
      <c r="L14" s="91"/>
      <c r="M14" s="63"/>
      <c r="N14" s="64"/>
      <c r="O14" s="64"/>
      <c r="P14" s="4"/>
    </row>
    <row r="15" spans="2:16" x14ac:dyDescent="0.25">
      <c r="B15" s="88" t="s">
        <v>17</v>
      </c>
      <c r="C15" s="99" t="s">
        <v>43</v>
      </c>
      <c r="D15" s="71">
        <v>55161567.050000004</v>
      </c>
      <c r="E15" s="18">
        <f t="shared" si="0"/>
        <v>0.39825024586424074</v>
      </c>
      <c r="F15" s="71">
        <v>62571763.119499989</v>
      </c>
      <c r="G15" s="44">
        <f t="shared" si="1"/>
        <v>0.42065797513339442</v>
      </c>
      <c r="H15" s="19">
        <f t="shared" si="2"/>
        <v>0.13433621388571454</v>
      </c>
      <c r="I15" s="20">
        <f t="shared" si="3"/>
        <v>5.6265449932182195E-2</v>
      </c>
      <c r="K15" s="91"/>
      <c r="L15" s="91"/>
      <c r="M15" s="63"/>
      <c r="N15" s="64"/>
      <c r="O15" s="64"/>
      <c r="P15" s="4"/>
    </row>
    <row r="16" spans="2:16" x14ac:dyDescent="0.25">
      <c r="B16" s="88" t="s">
        <v>18</v>
      </c>
      <c r="C16" s="99" t="s">
        <v>44</v>
      </c>
      <c r="D16" s="71">
        <v>0</v>
      </c>
      <c r="E16" s="18">
        <f t="shared" si="0"/>
        <v>0</v>
      </c>
      <c r="F16" s="71">
        <v>0</v>
      </c>
      <c r="G16" s="44">
        <f>F16/$F$29</f>
        <v>0</v>
      </c>
      <c r="H16" s="22" t="s">
        <v>1</v>
      </c>
      <c r="I16" s="23" t="s">
        <v>1</v>
      </c>
      <c r="K16" s="91"/>
      <c r="L16" s="91"/>
      <c r="M16" s="63"/>
      <c r="N16" s="64"/>
      <c r="O16" s="64"/>
      <c r="P16" s="4"/>
    </row>
    <row r="17" spans="2:16" x14ac:dyDescent="0.25">
      <c r="B17" s="88" t="s">
        <v>19</v>
      </c>
      <c r="C17" s="99" t="s">
        <v>45</v>
      </c>
      <c r="D17" s="71">
        <v>0</v>
      </c>
      <c r="E17" s="18">
        <f t="shared" si="0"/>
        <v>0</v>
      </c>
      <c r="F17" s="71">
        <v>0</v>
      </c>
      <c r="G17" s="44">
        <f t="shared" si="1"/>
        <v>0</v>
      </c>
      <c r="H17" s="22" t="s">
        <v>1</v>
      </c>
      <c r="I17" s="23" t="s">
        <v>1</v>
      </c>
      <c r="K17" s="91"/>
      <c r="L17" s="91"/>
      <c r="M17" s="63"/>
      <c r="N17" s="64"/>
      <c r="O17" s="64"/>
      <c r="P17" s="4"/>
    </row>
    <row r="18" spans="2:16" x14ac:dyDescent="0.25">
      <c r="B18" s="88" t="s">
        <v>20</v>
      </c>
      <c r="C18" s="99" t="s">
        <v>46</v>
      </c>
      <c r="D18" s="71">
        <v>651917.18000000017</v>
      </c>
      <c r="E18" s="18">
        <f t="shared" si="0"/>
        <v>4.7066497763341283E-3</v>
      </c>
      <c r="F18" s="71">
        <v>1074878.9607000002</v>
      </c>
      <c r="G18" s="44">
        <f t="shared" si="1"/>
        <v>7.2262053133778266E-3</v>
      </c>
      <c r="H18" s="19">
        <f t="shared" si="2"/>
        <v>0.6487968006917687</v>
      </c>
      <c r="I18" s="20">
        <f t="shared" si="3"/>
        <v>0.53531825327486049</v>
      </c>
      <c r="K18" s="91"/>
      <c r="L18" s="91"/>
      <c r="M18" s="63"/>
      <c r="N18" s="64"/>
      <c r="O18" s="64"/>
      <c r="P18" s="4"/>
    </row>
    <row r="19" spans="2:16" x14ac:dyDescent="0.25">
      <c r="B19" s="88" t="s">
        <v>21</v>
      </c>
      <c r="C19" s="99" t="s">
        <v>5</v>
      </c>
      <c r="D19" s="71">
        <v>197866.06000000099</v>
      </c>
      <c r="E19" s="18">
        <f t="shared" si="0"/>
        <v>1.4285345985867708E-3</v>
      </c>
      <c r="F19" s="71">
        <v>301108.84999999998</v>
      </c>
      <c r="G19" s="44">
        <f t="shared" si="1"/>
        <v>2.0242971081674893E-3</v>
      </c>
      <c r="H19" s="19">
        <f t="shared" si="2"/>
        <v>0.52178119885744156</v>
      </c>
      <c r="I19" s="20">
        <f t="shared" si="3"/>
        <v>0.41704450852649833</v>
      </c>
      <c r="K19" s="91"/>
      <c r="L19" s="91"/>
      <c r="M19" s="63"/>
      <c r="N19" s="64"/>
      <c r="O19" s="64"/>
      <c r="P19" s="4"/>
    </row>
    <row r="20" spans="2:16" x14ac:dyDescent="0.25">
      <c r="B20" s="88" t="s">
        <v>22</v>
      </c>
      <c r="C20" s="99" t="s">
        <v>47</v>
      </c>
      <c r="D20" s="71">
        <v>32059.700000000004</v>
      </c>
      <c r="E20" s="18">
        <f t="shared" si="0"/>
        <v>2.3146157896059623E-4</v>
      </c>
      <c r="F20" s="71">
        <v>21259.850000000002</v>
      </c>
      <c r="G20" s="44">
        <f t="shared" si="1"/>
        <v>1.4292589830911515E-4</v>
      </c>
      <c r="H20" s="19">
        <f t="shared" si="2"/>
        <v>-0.33686684529175259</v>
      </c>
      <c r="I20" s="20">
        <f t="shared" si="3"/>
        <v>-0.38250702794416386</v>
      </c>
      <c r="K20" s="91"/>
      <c r="L20" s="91"/>
      <c r="M20" s="63"/>
      <c r="N20" s="64"/>
      <c r="O20" s="65"/>
      <c r="P20" s="54"/>
    </row>
    <row r="21" spans="2:16" x14ac:dyDescent="0.25">
      <c r="B21" s="88" t="s">
        <v>23</v>
      </c>
      <c r="C21" s="99" t="s">
        <v>30</v>
      </c>
      <c r="D21" s="71">
        <v>230461.23</v>
      </c>
      <c r="E21" s="18">
        <f t="shared" si="0"/>
        <v>1.6638621130266697E-3</v>
      </c>
      <c r="F21" s="71">
        <v>218754.15000000002</v>
      </c>
      <c r="G21" s="44">
        <f t="shared" si="1"/>
        <v>1.4706422386609934E-3</v>
      </c>
      <c r="H21" s="19">
        <f t="shared" si="2"/>
        <v>-5.0798479206242135E-2</v>
      </c>
      <c r="I21" s="20">
        <f t="shared" si="3"/>
        <v>-0.11612733582484022</v>
      </c>
      <c r="K21" s="91"/>
      <c r="L21" s="91"/>
      <c r="M21" s="63"/>
      <c r="N21" s="64"/>
      <c r="O21" s="65"/>
      <c r="P21" s="4"/>
    </row>
    <row r="22" spans="2:16" x14ac:dyDescent="0.25">
      <c r="B22" s="88" t="s">
        <v>24</v>
      </c>
      <c r="C22" s="99" t="s">
        <v>48</v>
      </c>
      <c r="D22" s="71">
        <v>0</v>
      </c>
      <c r="E22" s="18">
        <f t="shared" si="0"/>
        <v>0</v>
      </c>
      <c r="F22" s="71">
        <v>0</v>
      </c>
      <c r="G22" s="44">
        <f t="shared" si="1"/>
        <v>0</v>
      </c>
      <c r="H22" s="22" t="s">
        <v>1</v>
      </c>
      <c r="I22" s="23" t="s">
        <v>1</v>
      </c>
      <c r="K22" s="91"/>
      <c r="L22" s="91"/>
      <c r="M22" s="63"/>
      <c r="N22" s="64"/>
      <c r="O22" s="65"/>
      <c r="P22" s="4"/>
    </row>
    <row r="23" spans="2:16" x14ac:dyDescent="0.25">
      <c r="B23" s="88" t="s">
        <v>25</v>
      </c>
      <c r="C23" s="99" t="s">
        <v>49</v>
      </c>
      <c r="D23" s="71">
        <v>2711.61</v>
      </c>
      <c r="E23" s="18">
        <f t="shared" si="0"/>
        <v>1.9577024492597945E-5</v>
      </c>
      <c r="F23" s="71">
        <v>5886.2</v>
      </c>
      <c r="G23" s="44">
        <f t="shared" si="1"/>
        <v>3.9571794844606777E-5</v>
      </c>
      <c r="H23" s="19">
        <f t="shared" si="2"/>
        <v>1.1707398925361683</v>
      </c>
      <c r="I23" s="20">
        <f t="shared" si="3"/>
        <v>1.0213385777582715</v>
      </c>
      <c r="K23" s="91"/>
      <c r="L23" s="91"/>
      <c r="M23" s="63"/>
      <c r="N23" s="64"/>
      <c r="O23" s="65"/>
      <c r="P23" s="4"/>
    </row>
    <row r="24" spans="2:16" s="3" customFormat="1" x14ac:dyDescent="0.25">
      <c r="B24" s="87"/>
      <c r="C24" s="24" t="s">
        <v>31</v>
      </c>
      <c r="D24" s="95">
        <f>SUM(D6:D23)</f>
        <v>109178902.08000003</v>
      </c>
      <c r="E24" s="25">
        <f>SUM(E6:E23)</f>
        <v>0.78823947400072769</v>
      </c>
      <c r="F24" s="95">
        <f>SUM(F6:F23)</f>
        <v>117394647.76639999</v>
      </c>
      <c r="G24" s="25">
        <f>SUM(G6:G23)</f>
        <v>0.78922172492726306</v>
      </c>
      <c r="H24" s="26">
        <f>(F24-D24)/D24</f>
        <v>7.5250305048680008E-2</v>
      </c>
      <c r="I24" s="27">
        <f>(G24-E24)/E24</f>
        <v>1.2461326271189248E-3</v>
      </c>
      <c r="K24" s="65"/>
      <c r="L24" s="66"/>
      <c r="M24" s="63"/>
      <c r="N24" s="67"/>
      <c r="O24" s="67"/>
      <c r="P24" s="45"/>
    </row>
    <row r="25" spans="2:16" s="3" customFormat="1" ht="15.75" customHeight="1" x14ac:dyDescent="0.25">
      <c r="B25" s="88">
        <v>19</v>
      </c>
      <c r="C25" s="21" t="s">
        <v>6</v>
      </c>
      <c r="D25" s="71">
        <v>27965877.07</v>
      </c>
      <c r="E25" s="18">
        <f>D25/$D$29</f>
        <v>0.20190538475531999</v>
      </c>
      <c r="F25" s="71">
        <v>29629662.11999999</v>
      </c>
      <c r="G25" s="44">
        <f>F25/$F$29</f>
        <v>0.19919454159349945</v>
      </c>
      <c r="H25" s="19">
        <f>(F25-D25)/D25</f>
        <v>5.9493397823191872E-2</v>
      </c>
      <c r="I25" s="20">
        <f>(G25-E25)/E25</f>
        <v>-1.3426304430194845E-2</v>
      </c>
      <c r="K25" s="92"/>
      <c r="L25" s="92"/>
      <c r="M25" s="63"/>
      <c r="N25" s="90"/>
      <c r="O25" s="67"/>
    </row>
    <row r="26" spans="2:16" s="3" customFormat="1" x14ac:dyDescent="0.25">
      <c r="B26" s="88"/>
      <c r="C26" s="21" t="s">
        <v>50</v>
      </c>
      <c r="D26" s="71">
        <v>1365033.77</v>
      </c>
      <c r="E26" s="18">
        <f t="shared" ref="E26:E27" si="4">D26/$D$29</f>
        <v>9.8551412439522312E-3</v>
      </c>
      <c r="F26" s="71">
        <v>1723049.77</v>
      </c>
      <c r="G26" s="44">
        <f t="shared" ref="G26:G27" si="5">F26/$F$29</f>
        <v>1.1583733479237352E-2</v>
      </c>
      <c r="H26" s="19">
        <f>(F26-D26)/D26</f>
        <v>0.26227629518645534</v>
      </c>
      <c r="I26" s="20">
        <f t="shared" ref="I26" si="6">(G26-E26)/E26</f>
        <v>0.17540004678734558</v>
      </c>
      <c r="K26" s="92"/>
      <c r="L26" s="92"/>
      <c r="M26" s="63"/>
      <c r="N26" s="69"/>
      <c r="O26" s="66"/>
    </row>
    <row r="27" spans="2:16" s="3" customFormat="1" x14ac:dyDescent="0.25">
      <c r="B27" s="88"/>
      <c r="C27" s="21" t="s">
        <v>7</v>
      </c>
      <c r="D27" s="71">
        <v>0</v>
      </c>
      <c r="E27" s="18">
        <f t="shared" si="4"/>
        <v>0</v>
      </c>
      <c r="F27" s="71">
        <v>0</v>
      </c>
      <c r="G27" s="44">
        <f t="shared" si="5"/>
        <v>0</v>
      </c>
      <c r="H27" s="22" t="s">
        <v>1</v>
      </c>
      <c r="I27" s="23" t="s">
        <v>1</v>
      </c>
      <c r="K27" s="92"/>
      <c r="L27" s="92"/>
      <c r="M27" s="63"/>
      <c r="N27" s="69"/>
      <c r="O27" s="67"/>
    </row>
    <row r="28" spans="2:16" s="17" customFormat="1" x14ac:dyDescent="0.25">
      <c r="B28" s="87"/>
      <c r="C28" s="24" t="s">
        <v>32</v>
      </c>
      <c r="D28" s="57">
        <f>SUM(D25:D27)</f>
        <v>29330910.84</v>
      </c>
      <c r="E28" s="25">
        <f>E25+E26+E27</f>
        <v>0.21176052599927223</v>
      </c>
      <c r="F28" s="57">
        <f>SUM(F25:F27)</f>
        <v>31352711.889999989</v>
      </c>
      <c r="G28" s="28">
        <f>SUM(G25:G27)</f>
        <v>0.2107782750727368</v>
      </c>
      <c r="H28" s="29">
        <f t="shared" ref="H28" si="7">(F28-D28)/D28</f>
        <v>6.8930728439662386E-2</v>
      </c>
      <c r="I28" s="30">
        <f t="shared" ref="I28" si="8">(G28-E28)/E28</f>
        <v>-4.6384987093335689E-3</v>
      </c>
      <c r="K28" s="92"/>
      <c r="L28" s="92"/>
      <c r="M28" s="63"/>
      <c r="N28" s="69"/>
      <c r="O28" s="70"/>
    </row>
    <row r="29" spans="2:16" s="3" customFormat="1" ht="16.5" thickBot="1" x14ac:dyDescent="0.3">
      <c r="B29" s="89"/>
      <c r="C29" s="31" t="s">
        <v>33</v>
      </c>
      <c r="D29" s="96">
        <f>SUM(D24:D27)</f>
        <v>138509812.92000005</v>
      </c>
      <c r="E29" s="49">
        <f>E24+E28</f>
        <v>0.99999999999999989</v>
      </c>
      <c r="F29" s="96">
        <f>F24+F28</f>
        <v>148747359.6564</v>
      </c>
      <c r="G29" s="49">
        <f>G24+G28</f>
        <v>0.99999999999999989</v>
      </c>
      <c r="H29" s="32">
        <f t="shared" ref="H29" si="9">(F29-D29)/D29</f>
        <v>7.3912068181861676E-2</v>
      </c>
      <c r="I29" s="33">
        <f t="shared" ref="I29" si="10">(G29-E29)/E29</f>
        <v>0</v>
      </c>
      <c r="K29" s="62"/>
      <c r="L29" s="62"/>
      <c r="M29" s="66"/>
      <c r="N29" s="67"/>
      <c r="O29" s="66"/>
    </row>
    <row r="30" spans="2:16" x14ac:dyDescent="0.25">
      <c r="B30" s="10"/>
      <c r="C30" s="11"/>
      <c r="D30" s="6"/>
      <c r="E30" s="12"/>
      <c r="F30" s="97"/>
      <c r="G30" s="12"/>
      <c r="H30" s="13"/>
    </row>
    <row r="31" spans="2:16" x14ac:dyDescent="0.25">
      <c r="B31" s="47" t="s">
        <v>34</v>
      </c>
      <c r="C31" s="38"/>
      <c r="D31" s="6"/>
      <c r="E31" s="12"/>
      <c r="F31" s="39"/>
      <c r="G31" s="12"/>
      <c r="H31" s="13"/>
    </row>
    <row r="32" spans="2:16" x14ac:dyDescent="0.25">
      <c r="D32" s="58"/>
      <c r="F32" s="39"/>
    </row>
    <row r="33" spans="2:12" x14ac:dyDescent="0.25">
      <c r="B33" s="42" t="s">
        <v>35</v>
      </c>
      <c r="D33" s="58"/>
      <c r="E33" s="59"/>
      <c r="F33" s="40"/>
    </row>
    <row r="34" spans="2:12" x14ac:dyDescent="0.25">
      <c r="B34" s="42"/>
      <c r="C34" s="46"/>
      <c r="D34" s="58"/>
      <c r="E34" s="59"/>
      <c r="F34" s="41"/>
    </row>
    <row r="35" spans="2:12" x14ac:dyDescent="0.25">
      <c r="B35" s="73"/>
      <c r="C35" s="65"/>
      <c r="D35" s="72"/>
      <c r="E35" s="65"/>
      <c r="F35" s="74"/>
      <c r="G35" s="64"/>
      <c r="H35" s="64"/>
      <c r="I35" s="64"/>
      <c r="J35" s="64"/>
      <c r="K35" s="64"/>
      <c r="L35" s="64"/>
    </row>
    <row r="36" spans="2:12" ht="16.5" x14ac:dyDescent="0.3">
      <c r="B36" s="64"/>
      <c r="C36" s="75"/>
      <c r="D36" s="62"/>
      <c r="E36" s="62"/>
      <c r="F36" s="76"/>
      <c r="G36" s="64"/>
      <c r="H36" s="68"/>
      <c r="I36" s="68"/>
      <c r="J36" s="77"/>
      <c r="K36" s="64"/>
      <c r="L36" s="64"/>
    </row>
    <row r="37" spans="2:12" ht="16.5" x14ac:dyDescent="0.3">
      <c r="B37" s="64"/>
      <c r="C37" s="78"/>
      <c r="D37" s="62"/>
      <c r="E37" s="62"/>
      <c r="F37" s="76"/>
      <c r="G37" s="64"/>
      <c r="H37" s="68"/>
      <c r="I37" s="68"/>
      <c r="J37" s="77"/>
      <c r="K37" s="63"/>
      <c r="L37" s="64"/>
    </row>
    <row r="38" spans="2:12" ht="16.5" x14ac:dyDescent="0.3">
      <c r="B38" s="64"/>
      <c r="C38" s="78"/>
      <c r="D38" s="62"/>
      <c r="E38" s="62"/>
      <c r="F38" s="76"/>
      <c r="G38" s="64"/>
      <c r="H38" s="68"/>
      <c r="I38" s="68"/>
      <c r="J38" s="77"/>
      <c r="K38" s="64"/>
      <c r="L38" s="64"/>
    </row>
    <row r="39" spans="2:12" ht="16.5" x14ac:dyDescent="0.3">
      <c r="B39" s="64"/>
      <c r="C39" s="78"/>
      <c r="D39" s="62"/>
      <c r="E39" s="62"/>
      <c r="F39" s="76"/>
      <c r="G39" s="64"/>
      <c r="H39" s="68"/>
      <c r="I39" s="68"/>
      <c r="J39" s="77"/>
      <c r="K39" s="64"/>
      <c r="L39" s="64"/>
    </row>
    <row r="40" spans="2:12" ht="16.5" x14ac:dyDescent="0.3">
      <c r="B40" s="64"/>
      <c r="C40" s="78"/>
      <c r="D40" s="62"/>
      <c r="E40" s="62"/>
      <c r="F40" s="76"/>
      <c r="G40" s="64"/>
      <c r="H40" s="76"/>
      <c r="I40" s="76"/>
      <c r="J40" s="63"/>
      <c r="K40" s="64"/>
      <c r="L40" s="64"/>
    </row>
    <row r="41" spans="2:12" ht="16.5" x14ac:dyDescent="0.3">
      <c r="B41" s="64"/>
      <c r="C41" s="78"/>
      <c r="D41" s="62"/>
      <c r="E41" s="62"/>
      <c r="F41" s="76"/>
      <c r="G41" s="64"/>
      <c r="H41" s="64"/>
      <c r="I41" s="64"/>
      <c r="J41" s="64"/>
      <c r="K41" s="64"/>
      <c r="L41" s="64"/>
    </row>
    <row r="42" spans="2:12" ht="16.5" x14ac:dyDescent="0.3">
      <c r="B42" s="64"/>
      <c r="C42" s="78"/>
      <c r="D42" s="62"/>
      <c r="E42" s="62"/>
      <c r="F42" s="76"/>
      <c r="G42" s="64"/>
      <c r="H42" s="64"/>
      <c r="I42" s="64"/>
      <c r="J42" s="64"/>
      <c r="K42" s="64"/>
      <c r="L42" s="64"/>
    </row>
    <row r="43" spans="2:12" ht="16.5" x14ac:dyDescent="0.3">
      <c r="B43" s="64"/>
      <c r="C43" s="78"/>
      <c r="D43" s="62"/>
      <c r="E43" s="62"/>
      <c r="F43" s="76"/>
      <c r="G43" s="64"/>
      <c r="H43" s="64"/>
      <c r="I43" s="64"/>
      <c r="J43" s="64"/>
      <c r="K43" s="64"/>
      <c r="L43" s="64"/>
    </row>
    <row r="44" spans="2:12" ht="16.5" x14ac:dyDescent="0.3">
      <c r="B44" s="64"/>
      <c r="C44" s="78"/>
      <c r="D44" s="62"/>
      <c r="E44" s="62"/>
      <c r="F44" s="76"/>
      <c r="G44" s="64"/>
      <c r="H44" s="64"/>
      <c r="I44" s="64"/>
      <c r="J44" s="64"/>
      <c r="K44" s="64"/>
      <c r="L44" s="64"/>
    </row>
    <row r="45" spans="2:12" ht="16.5" x14ac:dyDescent="0.3">
      <c r="B45" s="64"/>
      <c r="C45" s="78"/>
      <c r="D45" s="62"/>
      <c r="E45" s="62"/>
      <c r="F45" s="76"/>
      <c r="G45" s="64"/>
      <c r="H45" s="64"/>
      <c r="I45" s="64"/>
      <c r="J45" s="64"/>
      <c r="K45" s="64"/>
      <c r="L45" s="64"/>
    </row>
    <row r="46" spans="2:12" ht="16.5" x14ac:dyDescent="0.3">
      <c r="B46" s="64"/>
      <c r="C46" s="78"/>
      <c r="D46" s="62"/>
      <c r="E46" s="62"/>
      <c r="F46" s="76"/>
      <c r="G46" s="64"/>
      <c r="H46" s="64"/>
      <c r="I46" s="64"/>
      <c r="J46" s="64"/>
      <c r="K46" s="64"/>
      <c r="L46" s="64"/>
    </row>
    <row r="47" spans="2:12" ht="16.5" x14ac:dyDescent="0.3">
      <c r="B47" s="64"/>
      <c r="C47" s="78"/>
      <c r="D47" s="62"/>
      <c r="E47" s="62"/>
      <c r="F47" s="76"/>
      <c r="G47" s="64"/>
      <c r="H47" s="64"/>
      <c r="I47" s="64"/>
      <c r="J47" s="64"/>
      <c r="K47" s="64"/>
      <c r="L47" s="64"/>
    </row>
    <row r="48" spans="2:12" ht="16.5" x14ac:dyDescent="0.3">
      <c r="B48" s="64"/>
      <c r="C48" s="78"/>
      <c r="D48" s="62"/>
      <c r="E48" s="62"/>
      <c r="F48" s="76"/>
      <c r="G48" s="64"/>
      <c r="H48" s="64"/>
      <c r="I48" s="64"/>
      <c r="J48" s="64"/>
      <c r="K48" s="64"/>
      <c r="L48" s="64"/>
    </row>
    <row r="49" spans="2:12" ht="16.5" x14ac:dyDescent="0.3">
      <c r="B49" s="64"/>
      <c r="C49" s="78"/>
      <c r="D49" s="62"/>
      <c r="E49" s="62"/>
      <c r="F49" s="76"/>
      <c r="G49" s="64"/>
      <c r="H49" s="64"/>
      <c r="I49" s="64"/>
      <c r="J49" s="64"/>
      <c r="K49" s="64"/>
      <c r="L49" s="64"/>
    </row>
    <row r="50" spans="2:12" ht="16.5" x14ac:dyDescent="0.3">
      <c r="B50" s="64"/>
      <c r="C50" s="78"/>
      <c r="D50" s="62"/>
      <c r="E50" s="62"/>
      <c r="F50" s="76"/>
      <c r="G50" s="64"/>
      <c r="H50" s="64"/>
      <c r="I50" s="64"/>
      <c r="J50" s="64"/>
      <c r="K50" s="64"/>
      <c r="L50" s="64"/>
    </row>
    <row r="51" spans="2:12" ht="16.5" x14ac:dyDescent="0.3">
      <c r="B51" s="64"/>
      <c r="C51" s="78"/>
      <c r="D51" s="62"/>
      <c r="E51" s="62"/>
      <c r="F51" s="76"/>
      <c r="G51" s="64"/>
      <c r="H51" s="64"/>
      <c r="I51" s="64"/>
      <c r="J51" s="64"/>
      <c r="K51" s="64"/>
      <c r="L51" s="64"/>
    </row>
    <row r="52" spans="2:12" ht="16.5" x14ac:dyDescent="0.3">
      <c r="B52" s="64"/>
      <c r="C52" s="78"/>
      <c r="D52" s="62"/>
      <c r="E52" s="62"/>
      <c r="F52" s="76"/>
      <c r="G52" s="64"/>
      <c r="H52" s="64"/>
      <c r="I52" s="64"/>
      <c r="J52" s="64"/>
      <c r="K52" s="64"/>
      <c r="L52" s="64"/>
    </row>
    <row r="53" spans="2:12" ht="16.5" x14ac:dyDescent="0.3">
      <c r="B53" s="64"/>
      <c r="C53" s="78"/>
      <c r="D53" s="62"/>
      <c r="E53" s="62"/>
      <c r="F53" s="76"/>
      <c r="G53" s="64"/>
      <c r="H53" s="64"/>
      <c r="I53" s="64"/>
      <c r="J53" s="64"/>
      <c r="K53" s="64"/>
      <c r="L53" s="64"/>
    </row>
    <row r="54" spans="2:12" x14ac:dyDescent="0.25">
      <c r="B54" s="64"/>
      <c r="C54" s="64"/>
      <c r="D54" s="64"/>
      <c r="E54" s="64"/>
      <c r="F54" s="79"/>
      <c r="G54" s="64"/>
      <c r="H54" s="64"/>
      <c r="I54" s="64"/>
      <c r="J54" s="64"/>
      <c r="K54" s="64"/>
      <c r="L54" s="64"/>
    </row>
    <row r="55" spans="2:12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2:12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2:12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2:12" x14ac:dyDescent="0.25">
      <c r="B58" s="64"/>
      <c r="C58" s="80"/>
      <c r="D58" s="64"/>
      <c r="E58" s="64"/>
      <c r="F58" s="64"/>
      <c r="G58" s="64"/>
      <c r="H58" s="64"/>
      <c r="I58" s="64"/>
      <c r="J58" s="64"/>
      <c r="K58" s="64"/>
      <c r="L58" s="64"/>
    </row>
    <row r="59" spans="2:12" x14ac:dyDescent="0.25">
      <c r="B59" s="64"/>
      <c r="C59" s="80"/>
      <c r="D59" s="64"/>
      <c r="E59" s="64"/>
      <c r="F59" s="64"/>
      <c r="G59" s="64"/>
      <c r="H59" s="64"/>
      <c r="I59" s="64"/>
      <c r="J59" s="64"/>
      <c r="K59" s="64"/>
      <c r="L59" s="64"/>
    </row>
    <row r="60" spans="2:12" x14ac:dyDescent="0.25">
      <c r="B60" s="64"/>
      <c r="C60" s="80"/>
      <c r="D60" s="64"/>
      <c r="E60" s="64"/>
      <c r="F60" s="64"/>
      <c r="G60" s="64"/>
      <c r="H60" s="64"/>
      <c r="I60" s="64"/>
      <c r="J60" s="64"/>
      <c r="K60" s="64"/>
      <c r="L60" s="64"/>
    </row>
    <row r="61" spans="2:12" x14ac:dyDescent="0.25">
      <c r="B61" s="64"/>
      <c r="C61" s="80"/>
      <c r="D61" s="64"/>
      <c r="E61" s="64"/>
      <c r="F61" s="64"/>
      <c r="G61" s="64"/>
      <c r="H61" s="64"/>
      <c r="I61" s="64"/>
      <c r="J61" s="64"/>
      <c r="K61" s="64"/>
      <c r="L61" s="64"/>
    </row>
    <row r="62" spans="2:12" x14ac:dyDescent="0.25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0" t="s">
        <v>53</v>
      </c>
      <c r="C2" s="101"/>
      <c r="D2" s="101"/>
      <c r="E2" s="101"/>
      <c r="F2" s="101"/>
      <c r="G2" s="101"/>
      <c r="H2" s="101"/>
      <c r="I2" s="102"/>
    </row>
    <row r="3" spans="2:9" ht="16.5" thickBot="1" x14ac:dyDescent="0.3">
      <c r="B3" s="2"/>
      <c r="C3" s="3"/>
    </row>
    <row r="4" spans="2:9" ht="15.75" customHeight="1" x14ac:dyDescent="0.25">
      <c r="B4" s="109"/>
      <c r="C4" s="111" t="s">
        <v>2</v>
      </c>
      <c r="D4" s="115" t="s">
        <v>28</v>
      </c>
      <c r="E4" s="103" t="s">
        <v>3</v>
      </c>
      <c r="F4" s="115" t="s">
        <v>27</v>
      </c>
      <c r="G4" s="103" t="s">
        <v>3</v>
      </c>
      <c r="H4" s="105" t="s">
        <v>54</v>
      </c>
      <c r="I4" s="107" t="s">
        <v>36</v>
      </c>
    </row>
    <row r="5" spans="2:9" x14ac:dyDescent="0.25">
      <c r="B5" s="110"/>
      <c r="C5" s="112"/>
      <c r="D5" s="116"/>
      <c r="E5" s="104" t="s">
        <v>0</v>
      </c>
      <c r="F5" s="116"/>
      <c r="G5" s="104" t="s">
        <v>0</v>
      </c>
      <c r="H5" s="106"/>
      <c r="I5" s="108"/>
    </row>
    <row r="6" spans="2:9" x14ac:dyDescent="0.25">
      <c r="B6" s="88" t="s">
        <v>8</v>
      </c>
      <c r="C6" s="98" t="s">
        <v>37</v>
      </c>
      <c r="D6" s="61">
        <v>3961819.0800000005</v>
      </c>
      <c r="E6" s="55">
        <f t="shared" ref="E6:E23" si="0">D6/$D$29</f>
        <v>5.7426831076050386E-2</v>
      </c>
      <c r="F6" s="61">
        <v>3509090.42</v>
      </c>
      <c r="G6" s="18">
        <f t="shared" ref="G6:G27" si="1">F6/$F$29</f>
        <v>7.1081669568082248E-2</v>
      </c>
      <c r="H6" s="19">
        <f>(F6-D6)/D6</f>
        <v>-0.11427292636492642</v>
      </c>
      <c r="I6" s="20">
        <f>(G6-E6)/E6</f>
        <v>0.23777802529184924</v>
      </c>
    </row>
    <row r="7" spans="2:9" x14ac:dyDescent="0.25">
      <c r="B7" s="88" t="s">
        <v>9</v>
      </c>
      <c r="C7" s="21" t="s">
        <v>4</v>
      </c>
      <c r="D7" s="61">
        <v>486784.74</v>
      </c>
      <c r="E7" s="55">
        <f t="shared" si="0"/>
        <v>7.0559771836878277E-3</v>
      </c>
      <c r="F7" s="61">
        <v>352166.49000000005</v>
      </c>
      <c r="G7" s="18">
        <f t="shared" si="1"/>
        <v>7.13363837319739E-3</v>
      </c>
      <c r="H7" s="19">
        <f t="shared" ref="H7:H18" si="2">(F7-D7)/D7</f>
        <v>-0.27654574792135012</v>
      </c>
      <c r="I7" s="20">
        <f t="shared" ref="I7:I23" si="3">(G7-E7)/E7</f>
        <v>1.1006439999423637E-2</v>
      </c>
    </row>
    <row r="8" spans="2:9" x14ac:dyDescent="0.25">
      <c r="B8" s="88" t="s">
        <v>10</v>
      </c>
      <c r="C8" s="99" t="s">
        <v>38</v>
      </c>
      <c r="D8" s="61">
        <v>6008860.5799999991</v>
      </c>
      <c r="E8" s="55">
        <f t="shared" si="0"/>
        <v>8.7098833772893541E-2</v>
      </c>
      <c r="F8" s="61">
        <v>5735558</v>
      </c>
      <c r="G8" s="18">
        <f t="shared" si="1"/>
        <v>0.11618197018262377</v>
      </c>
      <c r="H8" s="19">
        <f t="shared" si="2"/>
        <v>-4.5483261986417931E-2</v>
      </c>
      <c r="I8" s="20">
        <f t="shared" si="3"/>
        <v>0.33390959614411436</v>
      </c>
    </row>
    <row r="9" spans="2:9" x14ac:dyDescent="0.25">
      <c r="B9" s="88" t="s">
        <v>11</v>
      </c>
      <c r="C9" s="99" t="s">
        <v>39</v>
      </c>
      <c r="D9" s="61">
        <v>0</v>
      </c>
      <c r="E9" s="55">
        <f t="shared" si="0"/>
        <v>0</v>
      </c>
      <c r="F9" s="61">
        <v>0</v>
      </c>
      <c r="G9" s="18">
        <f t="shared" si="1"/>
        <v>0</v>
      </c>
      <c r="H9" s="22" t="s">
        <v>1</v>
      </c>
      <c r="I9" s="23" t="s">
        <v>1</v>
      </c>
    </row>
    <row r="10" spans="2:9" x14ac:dyDescent="0.25">
      <c r="B10" s="88" t="s">
        <v>12</v>
      </c>
      <c r="C10" s="99" t="s">
        <v>40</v>
      </c>
      <c r="D10" s="61">
        <v>0</v>
      </c>
      <c r="E10" s="55">
        <f t="shared" si="0"/>
        <v>0</v>
      </c>
      <c r="F10" s="61">
        <v>10467.77</v>
      </c>
      <c r="G10" s="18">
        <f t="shared" si="1"/>
        <v>2.1203972517034326E-4</v>
      </c>
      <c r="H10" s="22" t="s">
        <v>1</v>
      </c>
      <c r="I10" s="23" t="s">
        <v>1</v>
      </c>
    </row>
    <row r="11" spans="2:9" x14ac:dyDescent="0.25">
      <c r="B11" s="88" t="s">
        <v>13</v>
      </c>
      <c r="C11" s="99" t="s">
        <v>41</v>
      </c>
      <c r="D11" s="61">
        <v>0</v>
      </c>
      <c r="E11" s="55">
        <f t="shared" si="0"/>
        <v>0</v>
      </c>
      <c r="F11" s="61">
        <v>0</v>
      </c>
      <c r="G11" s="18">
        <f t="shared" si="1"/>
        <v>0</v>
      </c>
      <c r="H11" s="22" t="s">
        <v>1</v>
      </c>
      <c r="I11" s="23" t="s">
        <v>1</v>
      </c>
    </row>
    <row r="12" spans="2:9" x14ac:dyDescent="0.25">
      <c r="B12" s="88" t="s">
        <v>14</v>
      </c>
      <c r="C12" s="99" t="s">
        <v>29</v>
      </c>
      <c r="D12" s="61">
        <v>85831.9</v>
      </c>
      <c r="E12" s="55">
        <f t="shared" si="0"/>
        <v>1.2441390994150211E-3</v>
      </c>
      <c r="F12" s="61">
        <v>14797.14</v>
      </c>
      <c r="G12" s="18">
        <f t="shared" si="1"/>
        <v>2.9973733650119297E-4</v>
      </c>
      <c r="H12" s="19">
        <f t="shared" si="2"/>
        <v>-0.82760325706409854</v>
      </c>
      <c r="I12" s="20">
        <f t="shared" si="3"/>
        <v>-0.75908052673360571</v>
      </c>
    </row>
    <row r="13" spans="2:9" x14ac:dyDescent="0.25">
      <c r="B13" s="88" t="s">
        <v>15</v>
      </c>
      <c r="C13" s="99" t="s">
        <v>26</v>
      </c>
      <c r="D13" s="61">
        <v>2289924.5299999993</v>
      </c>
      <c r="E13" s="55">
        <f t="shared" si="0"/>
        <v>3.3192608371509488E-2</v>
      </c>
      <c r="F13" s="61">
        <v>2350156.5700000003</v>
      </c>
      <c r="G13" s="18">
        <f t="shared" si="1"/>
        <v>4.7605798867387861E-2</v>
      </c>
      <c r="H13" s="19">
        <f t="shared" si="2"/>
        <v>2.6303067725992255E-2</v>
      </c>
      <c r="I13" s="20">
        <f t="shared" si="3"/>
        <v>0.43422892032341082</v>
      </c>
    </row>
    <row r="14" spans="2:9" x14ac:dyDescent="0.25">
      <c r="B14" s="88" t="s">
        <v>16</v>
      </c>
      <c r="C14" s="99" t="s">
        <v>42</v>
      </c>
      <c r="D14" s="61">
        <v>28119180.989899997</v>
      </c>
      <c r="E14" s="55">
        <f t="shared" si="0"/>
        <v>0.40758939873243127</v>
      </c>
      <c r="F14" s="61">
        <v>4109323.68</v>
      </c>
      <c r="G14" s="18">
        <f t="shared" si="1"/>
        <v>8.3240256878321137E-2</v>
      </c>
      <c r="H14" s="19">
        <f t="shared" si="2"/>
        <v>-0.85386047760509065</v>
      </c>
      <c r="I14" s="20">
        <f t="shared" si="3"/>
        <v>-0.79577423471466302</v>
      </c>
    </row>
    <row r="15" spans="2:9" x14ac:dyDescent="0.25">
      <c r="B15" s="88" t="s">
        <v>17</v>
      </c>
      <c r="C15" s="99" t="s">
        <v>43</v>
      </c>
      <c r="D15" s="61">
        <v>22872658.369999997</v>
      </c>
      <c r="E15" s="55">
        <f t="shared" si="0"/>
        <v>0.33154070439637529</v>
      </c>
      <c r="F15" s="61">
        <v>27298163.130000003</v>
      </c>
      <c r="G15" s="18">
        <f t="shared" si="1"/>
        <v>0.55296352592198694</v>
      </c>
      <c r="H15" s="19">
        <f t="shared" si="2"/>
        <v>0.19348449526114292</v>
      </c>
      <c r="I15" s="20">
        <f t="shared" si="3"/>
        <v>0.66786014081965761</v>
      </c>
    </row>
    <row r="16" spans="2:9" x14ac:dyDescent="0.25">
      <c r="B16" s="88" t="s">
        <v>18</v>
      </c>
      <c r="C16" s="99" t="s">
        <v>44</v>
      </c>
      <c r="D16" s="61">
        <v>0</v>
      </c>
      <c r="E16" s="55">
        <f t="shared" si="0"/>
        <v>0</v>
      </c>
      <c r="F16" s="61">
        <v>0</v>
      </c>
      <c r="G16" s="18">
        <f t="shared" si="1"/>
        <v>0</v>
      </c>
      <c r="H16" s="22" t="s">
        <v>1</v>
      </c>
      <c r="I16" s="23" t="s">
        <v>1</v>
      </c>
    </row>
    <row r="17" spans="2:9" x14ac:dyDescent="0.25">
      <c r="B17" s="88" t="s">
        <v>19</v>
      </c>
      <c r="C17" s="99" t="s">
        <v>45</v>
      </c>
      <c r="D17" s="61">
        <v>0</v>
      </c>
      <c r="E17" s="55">
        <f t="shared" si="0"/>
        <v>0</v>
      </c>
      <c r="F17" s="61">
        <v>0</v>
      </c>
      <c r="G17" s="18">
        <f t="shared" si="1"/>
        <v>0</v>
      </c>
      <c r="H17" s="22" t="s">
        <v>1</v>
      </c>
      <c r="I17" s="23" t="s">
        <v>1</v>
      </c>
    </row>
    <row r="18" spans="2:9" x14ac:dyDescent="0.25">
      <c r="B18" s="88" t="s">
        <v>20</v>
      </c>
      <c r="C18" s="99" t="s">
        <v>46</v>
      </c>
      <c r="D18" s="61">
        <v>82881.509999999995</v>
      </c>
      <c r="E18" s="55">
        <f t="shared" si="0"/>
        <v>1.2013730001264923E-3</v>
      </c>
      <c r="F18" s="61">
        <v>128638.82</v>
      </c>
      <c r="G18" s="18">
        <f t="shared" si="1"/>
        <v>2.6057641731751136E-3</v>
      </c>
      <c r="H18" s="19">
        <f t="shared" si="2"/>
        <v>0.55208103713361423</v>
      </c>
      <c r="I18" s="20">
        <f t="shared" si="3"/>
        <v>1.168988459787887</v>
      </c>
    </row>
    <row r="19" spans="2:9" x14ac:dyDescent="0.25">
      <c r="B19" s="88" t="s">
        <v>21</v>
      </c>
      <c r="C19" s="99" t="s">
        <v>5</v>
      </c>
      <c r="D19" s="61">
        <v>644.88</v>
      </c>
      <c r="E19" s="55">
        <f t="shared" si="0"/>
        <v>9.3475784927370699E-6</v>
      </c>
      <c r="F19" s="61">
        <v>1059.03</v>
      </c>
      <c r="G19" s="18">
        <f t="shared" si="1"/>
        <v>2.1452174641508995E-5</v>
      </c>
      <c r="H19" s="19">
        <f t="shared" ref="H19" si="4">(F19-D19)/D19</f>
        <v>0.64221250465202828</v>
      </c>
      <c r="I19" s="20">
        <f t="shared" ref="I19" si="5">(G19-E19)/E19</f>
        <v>1.2949445846512031</v>
      </c>
    </row>
    <row r="20" spans="2:9" x14ac:dyDescent="0.25">
      <c r="B20" s="88" t="s">
        <v>22</v>
      </c>
      <c r="C20" s="99" t="s">
        <v>47</v>
      </c>
      <c r="D20" s="61">
        <v>0</v>
      </c>
      <c r="E20" s="55">
        <f t="shared" si="0"/>
        <v>0</v>
      </c>
      <c r="F20" s="61">
        <v>0</v>
      </c>
      <c r="G20" s="18">
        <f t="shared" si="1"/>
        <v>0</v>
      </c>
      <c r="H20" s="22" t="s">
        <v>1</v>
      </c>
      <c r="I20" s="23" t="s">
        <v>1</v>
      </c>
    </row>
    <row r="21" spans="2:9" x14ac:dyDescent="0.25">
      <c r="B21" s="88" t="s">
        <v>23</v>
      </c>
      <c r="C21" s="99" t="s">
        <v>30</v>
      </c>
      <c r="D21" s="61">
        <v>269898.7</v>
      </c>
      <c r="E21" s="55">
        <f t="shared" si="0"/>
        <v>3.9121996082026036E-3</v>
      </c>
      <c r="F21" s="61">
        <v>24587.759999999998</v>
      </c>
      <c r="G21" s="18">
        <f t="shared" si="1"/>
        <v>4.9806041525122917E-4</v>
      </c>
      <c r="H21" s="19">
        <f t="shared" ref="H21" si="6">(F21-D21)/D21</f>
        <v>-0.90890004286793524</v>
      </c>
      <c r="I21" s="20">
        <f t="shared" ref="I21" si="7">(G21-E21)/E21</f>
        <v>-0.87269043885006292</v>
      </c>
    </row>
    <row r="22" spans="2:9" x14ac:dyDescent="0.25">
      <c r="B22" s="88" t="s">
        <v>24</v>
      </c>
      <c r="C22" s="99" t="s">
        <v>48</v>
      </c>
      <c r="D22" s="61">
        <v>0</v>
      </c>
      <c r="E22" s="55">
        <f t="shared" si="0"/>
        <v>0</v>
      </c>
      <c r="F22" s="61">
        <v>0</v>
      </c>
      <c r="G22" s="18">
        <f t="shared" si="1"/>
        <v>0</v>
      </c>
      <c r="H22" s="22" t="s">
        <v>1</v>
      </c>
      <c r="I22" s="23" t="s">
        <v>1</v>
      </c>
    </row>
    <row r="23" spans="2:9" x14ac:dyDescent="0.25">
      <c r="B23" s="88" t="s">
        <v>25</v>
      </c>
      <c r="C23" s="99" t="s">
        <v>49</v>
      </c>
      <c r="D23" s="61">
        <v>2692.14</v>
      </c>
      <c r="E23" s="55">
        <f t="shared" si="0"/>
        <v>3.9022748361613286E-5</v>
      </c>
      <c r="F23" s="61">
        <v>293.37</v>
      </c>
      <c r="G23" s="18">
        <f t="shared" si="1"/>
        <v>5.942630968508441E-6</v>
      </c>
      <c r="H23" s="19">
        <f>(F23-D23)/D23</f>
        <v>-0.89102721255209616</v>
      </c>
      <c r="I23" s="20">
        <f t="shared" si="3"/>
        <v>-0.84771367425380484</v>
      </c>
    </row>
    <row r="24" spans="2:9" s="3" customFormat="1" x14ac:dyDescent="0.25">
      <c r="B24" s="87"/>
      <c r="C24" s="24" t="s">
        <v>31</v>
      </c>
      <c r="D24" s="93">
        <f>SUM(D6:D23)</f>
        <v>64181177.419899993</v>
      </c>
      <c r="E24" s="56">
        <f>SUM(E6:E23)</f>
        <v>0.93031043556754622</v>
      </c>
      <c r="F24" s="93">
        <f>SUM(F6:F23)</f>
        <v>43534302.18</v>
      </c>
      <c r="G24" s="25">
        <f>SUM(G6:G23)</f>
        <v>0.88184985624730738</v>
      </c>
      <c r="H24" s="29">
        <f t="shared" ref="H24:H29" si="8">(F24-D24)/D24</f>
        <v>-0.32169673524091863</v>
      </c>
      <c r="I24" s="30">
        <f t="shared" ref="I24:I29" si="9">(G24-E24)/E24</f>
        <v>-5.2090761822611312E-2</v>
      </c>
    </row>
    <row r="25" spans="2:9" ht="15.75" customHeight="1" x14ac:dyDescent="0.25">
      <c r="B25" s="88">
        <v>19</v>
      </c>
      <c r="C25" s="21" t="s">
        <v>6</v>
      </c>
      <c r="D25" s="61">
        <v>4300326.96</v>
      </c>
      <c r="E25" s="55">
        <f>D25/$D$29</f>
        <v>6.2333525311737671E-2</v>
      </c>
      <c r="F25" s="61">
        <v>4950426.53</v>
      </c>
      <c r="G25" s="18">
        <f t="shared" si="1"/>
        <v>0.10027800390122978</v>
      </c>
      <c r="H25" s="19">
        <f>(F25-D25)/D25</f>
        <v>0.15117445162820836</v>
      </c>
      <c r="I25" s="20">
        <f t="shared" si="9"/>
        <v>0.6087330758163777</v>
      </c>
    </row>
    <row r="26" spans="2:9" x14ac:dyDescent="0.25">
      <c r="B26" s="88"/>
      <c r="C26" s="21" t="s">
        <v>50</v>
      </c>
      <c r="D26" s="61">
        <v>507485.71</v>
      </c>
      <c r="E26" s="55">
        <f>D26/$D$29</f>
        <v>7.3560391207161055E-3</v>
      </c>
      <c r="F26" s="61">
        <v>882294.34</v>
      </c>
      <c r="G26" s="18">
        <f t="shared" si="1"/>
        <v>1.7872139851463052E-2</v>
      </c>
      <c r="H26" s="19">
        <f>(F26-D26)/D26</f>
        <v>0.73855996851615768</v>
      </c>
      <c r="I26" s="20">
        <f t="shared" si="9"/>
        <v>1.4295873850278287</v>
      </c>
    </row>
    <row r="27" spans="2:9" x14ac:dyDescent="0.25">
      <c r="B27" s="88"/>
      <c r="C27" s="21" t="s">
        <v>7</v>
      </c>
      <c r="D27" s="61">
        <v>0</v>
      </c>
      <c r="E27" s="55">
        <f>D27/$D$29</f>
        <v>0</v>
      </c>
      <c r="F27" s="61">
        <v>0</v>
      </c>
      <c r="G27" s="18">
        <f t="shared" si="1"/>
        <v>0</v>
      </c>
      <c r="H27" s="22" t="s">
        <v>1</v>
      </c>
      <c r="I27" s="23" t="s">
        <v>1</v>
      </c>
    </row>
    <row r="28" spans="2:9" s="3" customFormat="1" x14ac:dyDescent="0.25">
      <c r="B28" s="87"/>
      <c r="C28" s="24" t="s">
        <v>32</v>
      </c>
      <c r="D28" s="53">
        <f>D25+D26</f>
        <v>4807812.67</v>
      </c>
      <c r="E28" s="56">
        <f>E25+E26</f>
        <v>6.9689564432453777E-2</v>
      </c>
      <c r="F28" s="53">
        <f>F25+F26+F27</f>
        <v>5832720.8700000001</v>
      </c>
      <c r="G28" s="25">
        <f>G25+G26</f>
        <v>0.11815014375269282</v>
      </c>
      <c r="H28" s="29">
        <f t="shared" si="8"/>
        <v>0.21317556867289511</v>
      </c>
      <c r="I28" s="30">
        <f t="shared" si="9"/>
        <v>0.6953778476720025</v>
      </c>
    </row>
    <row r="29" spans="2:9" s="3" customFormat="1" ht="16.5" thickBot="1" x14ac:dyDescent="0.3">
      <c r="B29" s="89"/>
      <c r="C29" s="31" t="s">
        <v>33</v>
      </c>
      <c r="D29" s="94">
        <f>D24+D28</f>
        <v>68988990.089899987</v>
      </c>
      <c r="E29" s="48">
        <f>E24+E28</f>
        <v>1</v>
      </c>
      <c r="F29" s="94">
        <f>F24+F28</f>
        <v>49367023.049999997</v>
      </c>
      <c r="G29" s="48">
        <f>G24+G28</f>
        <v>1.0000000000000002</v>
      </c>
      <c r="H29" s="32">
        <f t="shared" si="8"/>
        <v>-0.28442171735418187</v>
      </c>
      <c r="I29" s="33">
        <f t="shared" si="9"/>
        <v>2.2204460492503131E-16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7" t="s">
        <v>34</v>
      </c>
      <c r="C31" s="38"/>
      <c r="D31" s="6"/>
      <c r="E31" s="16"/>
      <c r="F31" s="37"/>
      <c r="G31" s="16"/>
      <c r="H31" s="37"/>
    </row>
    <row r="32" spans="2:9" x14ac:dyDescent="0.25">
      <c r="D32" s="60"/>
      <c r="G32" s="4"/>
      <c r="H32" s="37"/>
    </row>
    <row r="33" spans="2:8" x14ac:dyDescent="0.25">
      <c r="B33" s="47" t="s">
        <v>35</v>
      </c>
      <c r="G33" s="50"/>
      <c r="H33" s="37"/>
    </row>
    <row r="34" spans="2:8" x14ac:dyDescent="0.25">
      <c r="G34" s="51"/>
      <c r="H34" s="36"/>
    </row>
    <row r="35" spans="2:8" x14ac:dyDescent="0.25">
      <c r="G35" s="50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2017-03-10T15:34:39Z</cp:lastPrinted>
  <dcterms:created xsi:type="dcterms:W3CDTF">2011-07-19T08:09:31Z</dcterms:created>
  <dcterms:modified xsi:type="dcterms:W3CDTF">2020-11-17T10:08:33Z</dcterms:modified>
</cp:coreProperties>
</file>