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1" i="6" l="1"/>
  <c r="H21" i="6"/>
  <c r="H19" i="6"/>
  <c r="I19" i="6"/>
  <c r="H12" i="6"/>
  <c r="H13" i="6"/>
  <c r="H14" i="6"/>
  <c r="H15" i="6"/>
  <c r="H18" i="6"/>
  <c r="F24" i="5" l="1"/>
  <c r="H23" i="6" l="1"/>
  <c r="H25" i="6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7" i="6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7" i="6" l="1"/>
  <c r="F26" i="4" l="1"/>
  <c r="H26" i="4" s="1"/>
  <c r="F25" i="4"/>
  <c r="H25" i="4" s="1"/>
  <c r="F27" i="4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D28" i="6" s="1"/>
  <c r="F6" i="4"/>
  <c r="H6" i="4" s="1"/>
  <c r="F29" i="5"/>
  <c r="E26" i="6" l="1"/>
  <c r="E25" i="6"/>
  <c r="D29" i="4"/>
  <c r="F24" i="4"/>
  <c r="F29" i="4" s="1"/>
  <c r="H7" i="6"/>
  <c r="H8" i="6"/>
  <c r="F24" i="6"/>
  <c r="F28" i="6" s="1"/>
  <c r="E27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7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E7" i="6"/>
  <c r="H27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H28" i="6"/>
  <c r="G7" i="6"/>
  <c r="I7" i="6" s="1"/>
  <c r="G9" i="6"/>
  <c r="G11" i="6"/>
  <c r="G13" i="6"/>
  <c r="G15" i="6"/>
  <c r="I15" i="6" s="1"/>
  <c r="G17" i="6"/>
  <c r="G19" i="6"/>
  <c r="G21" i="6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E24" i="6" l="1"/>
  <c r="E28" i="6" s="1"/>
  <c r="I13" i="6"/>
  <c r="G24" i="6"/>
  <c r="G28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7" i="6"/>
  <c r="I24" i="5"/>
  <c r="I6" i="6"/>
  <c r="E24" i="4"/>
  <c r="E28" i="4"/>
  <c r="E29" i="5" l="1"/>
  <c r="I29" i="5" s="1"/>
  <c r="I26" i="4"/>
  <c r="E29" i="4"/>
  <c r="I8" i="4"/>
  <c r="I23" i="4"/>
  <c r="I24" i="6"/>
  <c r="I28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<sst xmlns="http://schemas.openxmlformats.org/spreadsheetml/2006/main" count="203" uniqueCount="56">
  <si>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</si>
  <si>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</si>
  <si>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</si>
  <si>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</si>
  <si>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</si>
  <si>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</si>
  <si>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</si>
  <si>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</si>
  <si>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</si>
  <si>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</si>
  <si>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</si>
  <si>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</si>
  <si>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</si>
  <si>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</si>
  <si>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</si>
  <si>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</si>
  <si>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</si>
  <si>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</si>
  <si>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</si>
  <si>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</si>
  <si>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</si>
  <si>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</si>
  <si>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</si>
  <si>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</si>
  <si>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</si>
  <si>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</si>
  <si>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III K 2016.**</t>
  </si>
  <si>
    <t>III K 2015.*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</si>
  <si>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</si>
  <si>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</si>
  <si>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</si>
  <si>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</si>
  <si>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r>
      <t xml:space="preserve">Sveukupno (skupine osiguranja </t>
    </r>
    <r>
      <rPr>
        <b/>
        <sz val="11"/>
        <rFont val="Calibri"/>
        <family val="2"/>
        <charset val="204"/>
        <scheme val="minor"/>
      </rPr>
      <t>1-19</t>
    </r>
    <r>
      <rPr>
        <b/>
        <sz val="11"/>
        <color indexed="8"/>
        <rFont val="Calibri"/>
        <family val="2"/>
        <charset val="204"/>
        <scheme val="minor"/>
      </rPr>
      <t>)</t>
    </r>
  </si>
  <si>
    <t>Sveukupno (skupine osiguranja 1-19)</t>
  </si>
  <si>
    <t>Promjena u udjelu</t>
  </si>
  <si>
    <t>*Podatci se odnose na razdoblje od 01.01. do 30.09.2015. godine.</t>
  </si>
  <si>
    <t>**Podatci se odnose na razdoblje od 01.01. do 30.09.2016. godine.</t>
  </si>
  <si>
    <t>Isplaćene štete po skupinama/vrstama osiguranja u BiH (u KM) za treći kvartal 2015. i 2016. godine</t>
  </si>
  <si>
    <t>Isplaćene štete po skupinama/vrstama osiguranja u FBiH (u KM) za treći kvartal 2015. i 2016. godine</t>
  </si>
  <si>
    <t>Isplaćene štete po skupinama/vrstama osiguranja u RS (u KM) za treći kvartal 2015. i 2016. godine</t>
  </si>
  <si>
    <t>Promjena iznosa isplaćenih šteta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</si>
  <si>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</si>
  <si>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</si>
  <si>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</si>
  <si>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</si>
  <si>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</si>
  <si>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imovine od požara i prirodnih sila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</si>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</sst>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5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" fillId="0" borderId="0"/>
    <xf numFmtId="0" fontId="4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5" fillId="0" borderId="0"/>
    <xf numFmtId="0" fontId="45" fillId="0" borderId="0"/>
    <xf numFmtId="0" fontId="10" fillId="20" borderId="26" applyNumberFormat="0" applyAlignment="0" applyProtection="0"/>
    <xf numFmtId="0" fontId="20" fillId="7" borderId="26" applyNumberFormat="0" applyAlignment="0" applyProtection="0"/>
    <xf numFmtId="0" fontId="12" fillId="23" borderId="27" applyNumberFormat="0" applyFont="0" applyAlignment="0" applyProtection="0"/>
    <xf numFmtId="0" fontId="24" fillId="20" borderId="28" applyNumberFormat="0" applyAlignment="0" applyProtection="0"/>
    <xf numFmtId="0" fontId="26" fillId="0" borderId="2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0" fillId="20" borderId="26" applyNumberFormat="0" applyAlignment="0" applyProtection="0"/>
    <xf numFmtId="0" fontId="20" fillId="7" borderId="26" applyNumberFormat="0" applyAlignment="0" applyProtection="0"/>
    <xf numFmtId="0" fontId="12" fillId="23" borderId="27" applyNumberFormat="0" applyFont="0" applyAlignment="0" applyProtection="0"/>
    <xf numFmtId="0" fontId="24" fillId="20" borderId="28" applyNumberFormat="0" applyAlignment="0" applyProtection="0"/>
    <xf numFmtId="0" fontId="26" fillId="0" borderId="2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9" fillId="0" borderId="0" xfId="197" applyFont="1"/>
    <xf numFmtId="0" fontId="31" fillId="0" borderId="0" xfId="197" applyFont="1"/>
    <xf numFmtId="0" fontId="30" fillId="0" borderId="0" xfId="197" applyFont="1"/>
    <xf numFmtId="0" fontId="29" fillId="0" borderId="0" xfId="197" applyFont="1" applyBorder="1"/>
    <xf numFmtId="0" fontId="32" fillId="0" borderId="0" xfId="197" applyFont="1" applyFill="1" applyBorder="1"/>
    <xf numFmtId="3" fontId="30" fillId="0" borderId="0" xfId="197" applyNumberFormat="1" applyFont="1" applyBorder="1" applyAlignment="1">
      <alignment horizontal="right"/>
    </xf>
    <xf numFmtId="3" fontId="29" fillId="0" borderId="0" xfId="197" applyNumberFormat="1" applyFont="1" applyBorder="1"/>
    <xf numFmtId="3" fontId="33" fillId="0" borderId="0" xfId="197" applyNumberFormat="1" applyFont="1" applyBorder="1" applyAlignment="1">
      <alignment horizontal="right"/>
    </xf>
    <xf numFmtId="3" fontId="29" fillId="0" borderId="0" xfId="197" applyNumberFormat="1" applyFont="1"/>
    <xf numFmtId="0" fontId="29" fillId="0" borderId="0" xfId="197" applyFont="1" applyBorder="1" applyAlignment="1">
      <alignment horizontal="justify"/>
    </xf>
    <xf numFmtId="0" fontId="30" fillId="0" borderId="0" xfId="197" applyFont="1" applyBorder="1" applyAlignment="1">
      <alignment horizontal="left" wrapText="1"/>
    </xf>
    <xf numFmtId="0" fontId="30" fillId="0" borderId="0" xfId="197" applyFont="1" applyBorder="1" applyAlignment="1">
      <alignment horizontal="right" wrapText="1"/>
    </xf>
    <xf numFmtId="0" fontId="29" fillId="0" borderId="0" xfId="197" applyFont="1" applyAlignment="1">
      <alignment wrapText="1"/>
    </xf>
    <xf numFmtId="0" fontId="29" fillId="0" borderId="0" xfId="197" applyFont="1" applyBorder="1" applyAlignment="1"/>
    <xf numFmtId="0" fontId="30" fillId="0" borderId="0" xfId="197" applyFont="1" applyBorder="1" applyAlignment="1">
      <alignment wrapText="1"/>
    </xf>
    <xf numFmtId="0" fontId="30" fillId="0" borderId="0" xfId="197" applyFont="1" applyBorder="1" applyAlignment="1"/>
    <xf numFmtId="0" fontId="34" fillId="0" borderId="0" xfId="197" applyFont="1"/>
    <xf numFmtId="0" fontId="38" fillId="0" borderId="11" xfId="197" applyFont="1" applyBorder="1" applyAlignment="1">
      <alignment horizontal="right" vertical="center"/>
    </xf>
    <xf numFmtId="10" fontId="38" fillId="0" borderId="10" xfId="197" applyNumberFormat="1" applyFont="1" applyBorder="1" applyAlignment="1">
      <alignment horizontal="right" vertical="center" wrapText="1"/>
    </xf>
    <xf numFmtId="10" fontId="39" fillId="0" borderId="10" xfId="197" applyNumberFormat="1" applyFont="1" applyBorder="1" applyAlignment="1">
      <alignment vertical="center" wrapText="1"/>
    </xf>
    <xf numFmtId="10" fontId="39" fillId="0" borderId="13" xfId="197" applyNumberFormat="1" applyFont="1" applyBorder="1" applyAlignment="1">
      <alignment vertical="center" wrapText="1"/>
    </xf>
    <xf numFmtId="0" fontId="38" fillId="0" borderId="10" xfId="197" applyFont="1" applyBorder="1" applyAlignment="1">
      <alignment horizontal="left"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39" fillId="0" borderId="13" xfId="197" applyNumberFormat="1" applyFont="1" applyBorder="1" applyAlignment="1">
      <alignment horizontal="right" vertical="center" wrapText="1"/>
    </xf>
    <xf numFmtId="0" fontId="35" fillId="24" borderId="11" xfId="197" applyFont="1" applyFill="1" applyBorder="1" applyAlignment="1">
      <alignment horizontal="right" vertical="center"/>
    </xf>
    <xf numFmtId="0" fontId="35" fillId="24" borderId="10" xfId="197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7" fillId="24" borderId="13" xfId="197" applyNumberFormat="1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7" fillId="24" borderId="13" xfId="197" applyNumberFormat="1" applyFont="1" applyFill="1" applyBorder="1" applyAlignment="1">
      <alignment vertical="center" wrapText="1"/>
    </xf>
    <xf numFmtId="0" fontId="35" fillId="25" borderId="15" xfId="197" applyFont="1" applyFill="1" applyBorder="1" applyAlignment="1">
      <alignment horizontal="justify" vertical="center"/>
    </xf>
    <xf numFmtId="0" fontId="35" fillId="25" borderId="12" xfId="197" applyFont="1" applyFill="1" applyBorder="1" applyAlignment="1">
      <alignment horizontal="right" vertical="center" wrapText="1"/>
    </xf>
    <xf numFmtId="10" fontId="37" fillId="25" borderId="12" xfId="197" applyNumberFormat="1" applyFont="1" applyFill="1" applyBorder="1" applyAlignment="1">
      <alignment vertical="center" wrapText="1"/>
    </xf>
    <xf numFmtId="10" fontId="37" fillId="25" borderId="14" xfId="197" applyNumberFormat="1" applyFont="1" applyFill="1" applyBorder="1" applyAlignment="1">
      <alignment vertical="center" wrapText="1"/>
    </xf>
    <xf numFmtId="0" fontId="35" fillId="25" borderId="15" xfId="197" applyFont="1" applyFill="1" applyBorder="1" applyAlignment="1">
      <alignment horizontal="right" vertical="center"/>
    </xf>
    <xf numFmtId="10" fontId="38" fillId="0" borderId="10" xfId="197" applyNumberFormat="1" applyFont="1" applyFill="1" applyBorder="1" applyAlignment="1">
      <alignment horizontal="right" vertical="center"/>
    </xf>
    <xf numFmtId="10" fontId="35" fillId="24" borderId="10" xfId="197" applyNumberFormat="1" applyFont="1" applyFill="1" applyBorder="1" applyAlignment="1">
      <alignment horizontal="right" vertical="center"/>
    </xf>
    <xf numFmtId="4" fontId="29" fillId="0" borderId="0" xfId="197" applyNumberFormat="1" applyFont="1"/>
    <xf numFmtId="4" fontId="0" fillId="0" borderId="0" xfId="0" applyNumberFormat="1" applyBorder="1"/>
    <xf numFmtId="0" fontId="40" fillId="0" borderId="0" xfId="197" applyFont="1" applyBorder="1" applyAlignment="1">
      <alignment wrapText="1"/>
    </xf>
    <xf numFmtId="4" fontId="41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9" fontId="35" fillId="25" borderId="12" xfId="197" applyNumberFormat="1" applyFont="1" applyFill="1" applyBorder="1" applyAlignment="1">
      <alignment horizontal="right" vertical="center"/>
    </xf>
    <xf numFmtId="10" fontId="38" fillId="0" borderId="24" xfId="197" applyNumberFormat="1" applyFont="1" applyBorder="1" applyAlignment="1">
      <alignment horizontal="right" vertical="center" wrapText="1"/>
    </xf>
    <xf numFmtId="0" fontId="30" fillId="0" borderId="0" xfId="197" applyFont="1" applyBorder="1"/>
    <xf numFmtId="4" fontId="46" fillId="0" borderId="0" xfId="205" applyNumberFormat="1" applyFont="1" applyBorder="1" applyAlignment="1"/>
    <xf numFmtId="0" fontId="44" fillId="0" borderId="0" xfId="197" applyFont="1" applyBorder="1"/>
    <xf numFmtId="9" fontId="35" fillId="25" borderId="12" xfId="197" applyNumberFormat="1" applyFont="1" applyFill="1" applyBorder="1" applyAlignment="1">
      <alignment vertical="center"/>
    </xf>
    <xf numFmtId="9" fontId="35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39" fillId="0" borderId="25" xfId="197" applyNumberFormat="1" applyFont="1" applyBorder="1" applyAlignment="1">
      <alignment horizontal="right" vertical="center" wrapText="1"/>
    </xf>
    <xf numFmtId="3" fontId="48" fillId="24" borderId="10" xfId="197" applyNumberFormat="1" applyFont="1" applyFill="1" applyBorder="1" applyAlignment="1">
      <alignment horizontal="right" vertical="center"/>
    </xf>
    <xf numFmtId="4" fontId="29" fillId="0" borderId="0" xfId="197" applyNumberFormat="1" applyFont="1" applyBorder="1"/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horizontal="right" vertical="center"/>
    </xf>
    <xf numFmtId="3" fontId="49" fillId="24" borderId="10" xfId="197" applyNumberFormat="1" applyFont="1" applyFill="1" applyBorder="1" applyAlignment="1">
      <alignment vertical="center" wrapText="1"/>
    </xf>
    <xf numFmtId="4" fontId="50" fillId="0" borderId="0" xfId="205" applyNumberFormat="1" applyFont="1" applyBorder="1" applyAlignment="1"/>
    <xf numFmtId="4" fontId="38" fillId="0" borderId="0" xfId="197" applyNumberFormat="1" applyFont="1"/>
    <xf numFmtId="4" fontId="44" fillId="0" borderId="0" xfId="197" applyNumberFormat="1" applyFont="1"/>
    <xf numFmtId="3" fontId="51" fillId="0" borderId="0" xfId="197" applyNumberFormat="1" applyFont="1"/>
    <xf numFmtId="3" fontId="47" fillId="0" borderId="10" xfId="0" applyNumberFormat="1" applyFont="1" applyBorder="1"/>
    <xf numFmtId="3" fontId="48" fillId="24" borderId="10" xfId="197" applyNumberFormat="1" applyFont="1" applyFill="1" applyBorder="1" applyAlignment="1">
      <alignment horizontal="right" vertical="center" wrapText="1"/>
    </xf>
    <xf numFmtId="3" fontId="48" fillId="25" borderId="12" xfId="197" applyNumberFormat="1" applyFont="1" applyFill="1" applyBorder="1" applyAlignment="1">
      <alignment horizontal="right" vertical="center"/>
    </xf>
    <xf numFmtId="4" fontId="46" fillId="0" borderId="0" xfId="211" applyNumberFormat="1" applyFont="1" applyFill="1" applyBorder="1" applyAlignment="1" applyProtection="1">
      <alignment horizontal="right"/>
    </xf>
    <xf numFmtId="4" fontId="29" fillId="0" borderId="0" xfId="197" applyNumberFormat="1" applyFont="1" applyFill="1" applyBorder="1"/>
    <xf numFmtId="0" fontId="29" fillId="0" borderId="0" xfId="197" applyFont="1" applyFill="1" applyBorder="1"/>
    <xf numFmtId="4" fontId="46" fillId="0" borderId="0" xfId="205" applyNumberFormat="1" applyFont="1" applyFill="1" applyBorder="1" applyAlignment="1"/>
    <xf numFmtId="4" fontId="30" fillId="0" borderId="0" xfId="197" applyNumberFormat="1" applyFont="1" applyFill="1" applyBorder="1"/>
    <xf numFmtId="0" fontId="30" fillId="0" borderId="0" xfId="197" applyFont="1" applyFill="1" applyBorder="1"/>
    <xf numFmtId="0" fontId="46" fillId="0" borderId="0" xfId="205" applyFont="1" applyFill="1" applyBorder="1" applyAlignment="1">
      <alignment wrapText="1"/>
    </xf>
    <xf numFmtId="0" fontId="34" fillId="0" borderId="0" xfId="197" applyFont="1" applyFill="1" applyBorder="1"/>
    <xf numFmtId="3" fontId="52" fillId="0" borderId="10" xfId="205" applyNumberFormat="1" applyFont="1" applyBorder="1"/>
    <xf numFmtId="3" fontId="47" fillId="0" borderId="10" xfId="197" applyNumberFormat="1" applyFont="1" applyFill="1" applyBorder="1" applyAlignment="1">
      <alignment horizontal="right" vertical="center"/>
    </xf>
    <xf numFmtId="3" fontId="53" fillId="0" borderId="10" xfId="0" applyNumberFormat="1" applyFont="1" applyBorder="1" applyAlignment="1">
      <alignment vertical="center"/>
    </xf>
    <xf numFmtId="0" fontId="38" fillId="0" borderId="11" xfId="197" applyFont="1" applyBorder="1" applyAlignment="1">
      <alignment horizontal="center" vertical="center"/>
    </xf>
    <xf numFmtId="0" fontId="35" fillId="24" borderId="11" xfId="197" applyFont="1" applyFill="1" applyBorder="1" applyAlignment="1">
      <alignment horizontal="center" vertical="center"/>
    </xf>
    <xf numFmtId="49" fontId="38" fillId="0" borderId="11" xfId="197" applyNumberFormat="1" applyFont="1" applyBorder="1" applyAlignment="1">
      <alignment horizontal="center" vertical="center"/>
    </xf>
    <xf numFmtId="3" fontId="54" fillId="0" borderId="0" xfId="211" applyNumberFormat="1" applyFont="1" applyFill="1" applyBorder="1" applyAlignment="1" applyProtection="1">
      <alignment horizontal="right" vertical="center"/>
    </xf>
    <xf numFmtId="3" fontId="54" fillId="0" borderId="0" xfId="207" applyNumberFormat="1" applyFont="1" applyFill="1" applyBorder="1" applyAlignment="1">
      <alignment horizontal="right" vertical="center"/>
    </xf>
    <xf numFmtId="3" fontId="29" fillId="0" borderId="0" xfId="197" applyNumberFormat="1" applyFont="1" applyFill="1" applyBorder="1"/>
    <xf numFmtId="10" fontId="52" fillId="0" borderId="10" xfId="197" applyNumberFormat="1" applyFont="1" applyBorder="1" applyAlignment="1">
      <alignment horizontal="right" vertical="center" wrapText="1"/>
    </xf>
    <xf numFmtId="10" fontId="49" fillId="24" borderId="10" xfId="197" applyNumberFormat="1" applyFont="1" applyFill="1" applyBorder="1" applyAlignment="1">
      <alignment horizontal="right" vertical="center" wrapText="1"/>
    </xf>
    <xf numFmtId="3" fontId="49" fillId="25" borderId="12" xfId="197" applyNumberFormat="1" applyFont="1" applyFill="1" applyBorder="1" applyAlignment="1">
      <alignment horizontal="right" vertical="center"/>
    </xf>
    <xf numFmtId="9" fontId="49" fillId="25" borderId="12" xfId="197" applyNumberFormat="1" applyFont="1" applyFill="1" applyBorder="1" applyAlignment="1">
      <alignment horizontal="right" vertical="center" wrapText="1"/>
    </xf>
    <xf numFmtId="0" fontId="47" fillId="0" borderId="10" xfId="197" applyFont="1" applyBorder="1" applyAlignment="1">
      <alignment horizontal="left" vertical="center" wrapText="1"/>
    </xf>
    <xf numFmtId="0" fontId="47" fillId="0" borderId="10" xfId="197" applyFont="1" applyFill="1" applyBorder="1" applyAlignment="1">
      <alignment horizontal="left" vertical="center" wrapText="1"/>
    </xf>
    <xf numFmtId="0" fontId="48" fillId="24" borderId="10" xfId="197" applyFont="1" applyFill="1" applyBorder="1" applyAlignment="1">
      <alignment horizontal="right" vertical="center" wrapText="1"/>
    </xf>
    <xf numFmtId="0" fontId="48" fillId="25" borderId="17" xfId="197" applyFont="1" applyFill="1" applyBorder="1" applyAlignment="1">
      <alignment horizontal="center" vertical="center" wrapText="1"/>
    </xf>
    <xf numFmtId="0" fontId="48" fillId="25" borderId="10" xfId="197" applyFont="1" applyFill="1" applyBorder="1" applyAlignment="1">
      <alignment horizontal="center" vertical="center" wrapText="1"/>
    </xf>
    <xf numFmtId="0" fontId="30" fillId="0" borderId="19" xfId="197" applyFont="1" applyBorder="1" applyAlignment="1">
      <alignment horizontal="center"/>
    </xf>
    <xf numFmtId="0" fontId="30" fillId="0" borderId="20" xfId="197" applyFont="1" applyBorder="1" applyAlignment="1">
      <alignment horizontal="center"/>
    </xf>
    <xf numFmtId="0" fontId="30" fillId="0" borderId="21" xfId="197" applyFont="1" applyBorder="1" applyAlignment="1">
      <alignment horizontal="center"/>
    </xf>
    <xf numFmtId="0" fontId="35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 wrapText="1"/>
    </xf>
    <xf numFmtId="0" fontId="39" fillId="25" borderId="13" xfId="197" applyFont="1" applyFill="1" applyBorder="1" applyAlignment="1">
      <alignment horizontal="center" vertical="center" wrapText="1"/>
    </xf>
    <xf numFmtId="0" fontId="35" fillId="25" borderId="16" xfId="197" applyFont="1" applyFill="1" applyBorder="1" applyAlignment="1">
      <alignment horizontal="center" vertical="center" wrapText="1"/>
    </xf>
    <xf numFmtId="0" fontId="35" fillId="25" borderId="11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36" fillId="25" borderId="17" xfId="197" applyFont="1" applyFill="1" applyBorder="1" applyAlignment="1">
      <alignment horizontal="center" vertical="center"/>
    </xf>
    <xf numFmtId="0" fontId="36" fillId="25" borderId="10" xfId="197" applyFont="1" applyFill="1" applyBorder="1" applyAlignment="1">
      <alignment horizontal="center" vertical="center"/>
    </xf>
    <xf numFmtId="0" fontId="35" fillId="25" borderId="23" xfId="197" applyFont="1" applyFill="1" applyBorder="1" applyAlignment="1">
      <alignment horizontal="center" vertical="center" wrapText="1"/>
    </xf>
    <xf numFmtId="0" fontId="35" fillId="25" borderId="22" xfId="197" applyFont="1" applyFill="1" applyBorder="1" applyAlignment="1">
      <alignment horizontal="center" vertical="center" wrapText="1"/>
    </xf>
    <xf numFmtId="0" fontId="35" fillId="25" borderId="10" xfId="197" applyFont="1" applyFill="1" applyBorder="1" applyAlignment="1">
      <alignment horizontal="center" vertical="center" wrapText="1"/>
    </xf>
  </cellXfs>
  <cellStyles count="26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45"/>
    <cellStyle name="Calculation 3" xfId="224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46"/>
    <cellStyle name="Input 3" xfId="225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50"/>
    <cellStyle name="Normal 152 3" xfId="229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52"/>
    <cellStyle name="Normal 160 3" xfId="231"/>
    <cellStyle name="Normal 161" xfId="215"/>
    <cellStyle name="Normal 161 2" xfId="254"/>
    <cellStyle name="Normal 161 3" xfId="233"/>
    <cellStyle name="Normal 162" xfId="217"/>
    <cellStyle name="Normal 162 2" xfId="256"/>
    <cellStyle name="Normal 162 3" xfId="235"/>
    <cellStyle name="Normal 163" xfId="219"/>
    <cellStyle name="Normal 163 2" xfId="258"/>
    <cellStyle name="Normal 163 3" xfId="237"/>
    <cellStyle name="Normal 164" xfId="239"/>
    <cellStyle name="Normal 164 2" xfId="260"/>
    <cellStyle name="Normal 165" xfId="242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2"/>
    <cellStyle name="Normalno 3" xfId="212"/>
    <cellStyle name="Note" xfId="199" builtinId="10" customBuiltin="1"/>
    <cellStyle name="Note 2" xfId="247"/>
    <cellStyle name="Note 3" xfId="226"/>
    <cellStyle name="Obično 2" xfId="205"/>
    <cellStyle name="Obično 2 2" xfId="207"/>
    <cellStyle name="Obično 3" xfId="208"/>
    <cellStyle name="Obično 3 2" xfId="213"/>
    <cellStyle name="Obično 3 2 2" xfId="253"/>
    <cellStyle name="Obično 3 2 3" xfId="232"/>
    <cellStyle name="Obično 3 3" xfId="216"/>
    <cellStyle name="Obično 3 3 2" xfId="255"/>
    <cellStyle name="Obično 3 3 3" xfId="234"/>
    <cellStyle name="Obično 3 4" xfId="218"/>
    <cellStyle name="Obično 3 4 2" xfId="257"/>
    <cellStyle name="Obično 3 4 3" xfId="236"/>
    <cellStyle name="Obično 3 5" xfId="220"/>
    <cellStyle name="Obično 3 5 2" xfId="259"/>
    <cellStyle name="Obično 3 5 3" xfId="238"/>
    <cellStyle name="Obično 3 6" xfId="240"/>
    <cellStyle name="Obično 3 6 2" xfId="261"/>
    <cellStyle name="Obično 3 7" xfId="243"/>
    <cellStyle name="Obično 3 8" xfId="251"/>
    <cellStyle name="Obično 3 9" xfId="230"/>
    <cellStyle name="Obično 4" xfId="209"/>
    <cellStyle name="Obično 4 2" xfId="223"/>
    <cellStyle name="Obično_12a Izvjestaji drustava za osiguranje" xfId="214"/>
    <cellStyle name="Output" xfId="200" builtinId="21" customBuiltin="1"/>
    <cellStyle name="Output 2" xfId="248"/>
    <cellStyle name="Output 3" xfId="227"/>
    <cellStyle name="Percent 2" xfId="221"/>
    <cellStyle name="Percent 2 2" xfId="262"/>
    <cellStyle name="Percent 2 3" xfId="241"/>
    <cellStyle name="Percent 3" xfId="244"/>
    <cellStyle name="Standard_0103_s Versicherung" xfId="201"/>
    <cellStyle name="Title" xfId="202" builtinId="15" customBuiltin="1"/>
    <cellStyle name="Total" xfId="203" builtinId="25" customBuiltin="1"/>
    <cellStyle name="Total 2" xfId="249"/>
    <cellStyle name="Total 3" xfId="228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6" t="s">
        <v>37</v>
      </c>
      <c r="C2" s="97"/>
      <c r="D2" s="97"/>
      <c r="E2" s="97"/>
      <c r="F2" s="97"/>
      <c r="G2" s="97"/>
      <c r="H2" s="97"/>
      <c r="I2" s="98"/>
    </row>
    <row r="3" spans="2:9" ht="16.5" thickBot="1" x14ac:dyDescent="0.3">
      <c r="B3" s="2"/>
      <c r="C3" s="3"/>
    </row>
    <row r="4" spans="2:9" x14ac:dyDescent="0.25">
      <c r="B4" s="105"/>
      <c r="C4" s="94" t="s">
        <v>2</v>
      </c>
      <c r="D4" s="107" t="s">
        <v>27</v>
      </c>
      <c r="E4" s="99" t="s">
        <v>3</v>
      </c>
      <c r="F4" s="109" t="s">
        <v>26</v>
      </c>
      <c r="G4" s="99" t="s">
        <v>3</v>
      </c>
      <c r="H4" s="101" t="s">
        <v>40</v>
      </c>
      <c r="I4" s="103" t="s">
        <v>34</v>
      </c>
    </row>
    <row r="5" spans="2:9" x14ac:dyDescent="0.25">
      <c r="B5" s="106"/>
      <c r="C5" s="95"/>
      <c r="D5" s="108"/>
      <c r="E5" s="100" t="s">
        <v>0</v>
      </c>
      <c r="F5" s="110"/>
      <c r="G5" s="100" t="s">
        <v>0</v>
      </c>
      <c r="H5" s="102"/>
      <c r="I5" s="104"/>
    </row>
    <row r="6" spans="2:9" x14ac:dyDescent="0.25">
      <c r="B6" s="83" t="s">
        <v>8</v>
      </c>
      <c r="C6" s="91" t="s">
        <v>41</v>
      </c>
      <c r="D6" s="79">
        <f>'FBiH '!D6+RS!D6</f>
        <v>14055017.564999998</v>
      </c>
      <c r="E6" s="38">
        <f>D6/$D$29</f>
        <v>7.4925493134064144E-2</v>
      </c>
      <c r="F6" s="79">
        <f>'FBiH '!F6+RS!F6</f>
        <v>15707320.990399996</v>
      </c>
      <c r="G6" s="38">
        <f t="shared" ref="G6:G23" si="0">F6/$F$29</f>
        <v>8.8356366021259028E-2</v>
      </c>
      <c r="H6" s="20">
        <f>(F6-D6)/D6</f>
        <v>0.1175596841312093</v>
      </c>
      <c r="I6" s="21">
        <f>(G6-E6)/E6</f>
        <v>0.17925638291312984</v>
      </c>
    </row>
    <row r="7" spans="2:9" x14ac:dyDescent="0.25">
      <c r="B7" s="83" t="s">
        <v>9</v>
      </c>
      <c r="C7" s="91" t="s">
        <v>4</v>
      </c>
      <c r="D7" s="79">
        <f>'FBiH '!D7+RS!D7</f>
        <v>1549491.71</v>
      </c>
      <c r="E7" s="38">
        <f t="shared" ref="E7:E27" si="1">D7/$D$29</f>
        <v>8.2601412585921827E-3</v>
      </c>
      <c r="F7" s="79">
        <f>'FBiH '!F7+RS!F7</f>
        <v>2160647.2850000001</v>
      </c>
      <c r="G7" s="38">
        <f t="shared" si="0"/>
        <v>1.2154010379808126E-2</v>
      </c>
      <c r="H7" s="20">
        <f t="shared" ref="H7:H26" si="2">(F7-D7)/D7</f>
        <v>0.39442326219351004</v>
      </c>
      <c r="I7" s="21">
        <f t="shared" ref="I7:I23" si="3">(G7-E7)/E7</f>
        <v>0.47140466480104659</v>
      </c>
    </row>
    <row r="8" spans="2:9" x14ac:dyDescent="0.25">
      <c r="B8" s="83" t="s">
        <v>10</v>
      </c>
      <c r="C8" s="92" t="s">
        <v>42</v>
      </c>
      <c r="D8" s="79">
        <f>'FBiH '!D8+RS!D8</f>
        <v>30384917.192000002</v>
      </c>
      <c r="E8" s="38">
        <f t="shared" si="1"/>
        <v>0.16197809030972235</v>
      </c>
      <c r="F8" s="79">
        <f>'FBiH '!F8+RS!F8</f>
        <v>30779310.396999996</v>
      </c>
      <c r="G8" s="38">
        <f t="shared" si="0"/>
        <v>0.17313888326223226</v>
      </c>
      <c r="H8" s="20">
        <f t="shared" si="2"/>
        <v>1.2979900603574252E-2</v>
      </c>
      <c r="I8" s="21">
        <f t="shared" si="3"/>
        <v>6.8903102457678542E-2</v>
      </c>
    </row>
    <row r="9" spans="2:9" x14ac:dyDescent="0.25">
      <c r="B9" s="83" t="s">
        <v>11</v>
      </c>
      <c r="C9" s="92" t="s">
        <v>43</v>
      </c>
      <c r="D9" s="79">
        <f>'FBiH '!D9+RS!D9</f>
        <v>0</v>
      </c>
      <c r="E9" s="38">
        <f t="shared" si="1"/>
        <v>0</v>
      </c>
      <c r="F9" s="79">
        <f>'FBiH '!F9+RS!F9</f>
        <v>0</v>
      </c>
      <c r="G9" s="38">
        <f t="shared" si="0"/>
        <v>0</v>
      </c>
      <c r="H9" s="23" t="s">
        <v>1</v>
      </c>
      <c r="I9" s="24" t="s">
        <v>1</v>
      </c>
    </row>
    <row r="10" spans="2:9" x14ac:dyDescent="0.25">
      <c r="B10" s="83" t="s">
        <v>12</v>
      </c>
      <c r="C10" s="92" t="s">
        <v>44</v>
      </c>
      <c r="D10" s="79">
        <f>'FBiH '!D10+RS!D10</f>
        <v>0</v>
      </c>
      <c r="E10" s="38">
        <f t="shared" si="1"/>
        <v>0</v>
      </c>
      <c r="F10" s="79">
        <f>'FBiH '!F10+RS!F10</f>
        <v>10467.77</v>
      </c>
      <c r="G10" s="38">
        <f t="shared" si="0"/>
        <v>5.8882995904370435E-5</v>
      </c>
      <c r="H10" s="23" t="s">
        <v>1</v>
      </c>
      <c r="I10" s="24" t="s">
        <v>1</v>
      </c>
    </row>
    <row r="11" spans="2:9" x14ac:dyDescent="0.25">
      <c r="B11" s="83" t="s">
        <v>13</v>
      </c>
      <c r="C11" s="92" t="s">
        <v>45</v>
      </c>
      <c r="D11" s="79">
        <f>'FBiH '!D11+RS!D11</f>
        <v>0</v>
      </c>
      <c r="E11" s="38">
        <f t="shared" si="1"/>
        <v>0</v>
      </c>
      <c r="F11" s="79">
        <f>'FBiH '!F11+RS!F11</f>
        <v>2320</v>
      </c>
      <c r="G11" s="38">
        <f t="shared" si="0"/>
        <v>1.3050396645908288E-5</v>
      </c>
      <c r="H11" s="23" t="s">
        <v>1</v>
      </c>
      <c r="I11" s="24" t="s">
        <v>1</v>
      </c>
    </row>
    <row r="12" spans="2:9" x14ac:dyDescent="0.25">
      <c r="B12" s="83" t="s">
        <v>14</v>
      </c>
      <c r="C12" s="92" t="s">
        <v>28</v>
      </c>
      <c r="D12" s="79">
        <f>'FBiH '!D12+RS!D12</f>
        <v>263729.2</v>
      </c>
      <c r="E12" s="38">
        <f t="shared" si="1"/>
        <v>1.4059064865958588E-3</v>
      </c>
      <c r="F12" s="79">
        <f>'FBiH '!F12+RS!F12</f>
        <v>129330.91999999998</v>
      </c>
      <c r="G12" s="38">
        <f t="shared" si="0"/>
        <v>7.2750853645699696E-4</v>
      </c>
      <c r="H12" s="20">
        <f t="shared" si="2"/>
        <v>-0.50960712731089319</v>
      </c>
      <c r="I12" s="21">
        <f t="shared" si="3"/>
        <v>-0.48253419171674522</v>
      </c>
    </row>
    <row r="13" spans="2:9" x14ac:dyDescent="0.25">
      <c r="B13" s="83" t="s">
        <v>15</v>
      </c>
      <c r="C13" s="92" t="s">
        <v>46</v>
      </c>
      <c r="D13" s="79">
        <f>'FBiH '!D13+RS!D13</f>
        <v>7665835.5599999987</v>
      </c>
      <c r="E13" s="38">
        <f t="shared" si="1"/>
        <v>4.0865584618545066E-2</v>
      </c>
      <c r="F13" s="79">
        <f>'FBiH '!F13+RS!F13</f>
        <v>5499875.6398</v>
      </c>
      <c r="G13" s="38">
        <f t="shared" si="0"/>
        <v>3.0937740776964921E-2</v>
      </c>
      <c r="H13" s="20">
        <f t="shared" si="2"/>
        <v>-0.28254714091466882</v>
      </c>
      <c r="I13" s="21">
        <f t="shared" si="3"/>
        <v>-0.24293898972082306</v>
      </c>
    </row>
    <row r="14" spans="2:9" x14ac:dyDescent="0.25">
      <c r="B14" s="83" t="s">
        <v>16</v>
      </c>
      <c r="C14" s="92" t="s">
        <v>47</v>
      </c>
      <c r="D14" s="79">
        <f>'FBiH '!D14+RS!D14</f>
        <v>32300834.199900001</v>
      </c>
      <c r="E14" s="38">
        <f t="shared" si="1"/>
        <v>0.17219159776049361</v>
      </c>
      <c r="F14" s="79">
        <f>'FBiH '!F14+RS!F14</f>
        <v>8380063.0097000003</v>
      </c>
      <c r="G14" s="38">
        <f t="shared" si="0"/>
        <v>4.7139287152710777E-2</v>
      </c>
      <c r="H14" s="20">
        <f t="shared" si="2"/>
        <v>-0.74056202518367331</v>
      </c>
      <c r="I14" s="21">
        <f t="shared" si="3"/>
        <v>-0.72623933010785913</v>
      </c>
    </row>
    <row r="15" spans="2:9" x14ac:dyDescent="0.25">
      <c r="B15" s="83" t="s">
        <v>17</v>
      </c>
      <c r="C15" s="92" t="s">
        <v>48</v>
      </c>
      <c r="D15" s="79">
        <f>'FBiH '!D15+RS!D15</f>
        <v>69169826.340000004</v>
      </c>
      <c r="E15" s="38">
        <f t="shared" si="1"/>
        <v>0.36873545867547125</v>
      </c>
      <c r="F15" s="79">
        <f>'FBiH '!F15+RS!F15</f>
        <v>79689337.616000012</v>
      </c>
      <c r="G15" s="38">
        <f t="shared" si="0"/>
        <v>0.44826614842176715</v>
      </c>
      <c r="H15" s="20">
        <f t="shared" si="2"/>
        <v>0.15208237222241966</v>
      </c>
      <c r="I15" s="21">
        <f t="shared" si="3"/>
        <v>0.21568495211167601</v>
      </c>
    </row>
    <row r="16" spans="2:9" x14ac:dyDescent="0.25">
      <c r="B16" s="83" t="s">
        <v>18</v>
      </c>
      <c r="C16" s="92" t="s">
        <v>49</v>
      </c>
      <c r="D16" s="79">
        <f>'FBiH '!D16+RS!D16</f>
        <v>0</v>
      </c>
      <c r="E16" s="38">
        <f t="shared" si="1"/>
        <v>0</v>
      </c>
      <c r="F16" s="79">
        <f>'FBiH '!F16+RS!F16</f>
        <v>0</v>
      </c>
      <c r="G16" s="38">
        <f t="shared" si="0"/>
        <v>0</v>
      </c>
      <c r="H16" s="23" t="s">
        <v>1</v>
      </c>
      <c r="I16" s="24" t="s">
        <v>1</v>
      </c>
    </row>
    <row r="17" spans="2:9" x14ac:dyDescent="0.25">
      <c r="B17" s="83" t="s">
        <v>19</v>
      </c>
      <c r="C17" s="92" t="s">
        <v>50</v>
      </c>
      <c r="D17" s="79">
        <f>'FBiH '!D17+RS!D17</f>
        <v>0</v>
      </c>
      <c r="E17" s="38">
        <f t="shared" si="1"/>
        <v>0</v>
      </c>
      <c r="F17" s="79">
        <f>'FBiH '!F17+RS!F17</f>
        <v>0</v>
      </c>
      <c r="G17" s="38">
        <f t="shared" si="0"/>
        <v>0</v>
      </c>
      <c r="H17" s="23" t="s">
        <v>1</v>
      </c>
      <c r="I17" s="24" t="s">
        <v>1</v>
      </c>
    </row>
    <row r="18" spans="2:9" x14ac:dyDescent="0.25">
      <c r="B18" s="83" t="s">
        <v>20</v>
      </c>
      <c r="C18" s="92" t="s">
        <v>51</v>
      </c>
      <c r="D18" s="79">
        <f>'FBiH '!D18+RS!D18</f>
        <v>625831.9</v>
      </c>
      <c r="E18" s="38">
        <f t="shared" si="1"/>
        <v>3.3362294646501443E-3</v>
      </c>
      <c r="F18" s="79">
        <f>'FBiH '!F18+RS!F18</f>
        <v>1077633.44</v>
      </c>
      <c r="G18" s="38">
        <f t="shared" si="0"/>
        <v>6.0618723409028488E-3</v>
      </c>
      <c r="H18" s="20">
        <f t="shared" si="2"/>
        <v>0.72192155753006504</v>
      </c>
      <c r="I18" s="21">
        <f t="shared" si="3"/>
        <v>0.81698303582920084</v>
      </c>
    </row>
    <row r="19" spans="2:9" x14ac:dyDescent="0.25">
      <c r="B19" s="83" t="s">
        <v>21</v>
      </c>
      <c r="C19" s="92" t="s">
        <v>5</v>
      </c>
      <c r="D19" s="79">
        <f>'FBiH '!D19+RS!D19</f>
        <v>167258.40000000095</v>
      </c>
      <c r="E19" s="38">
        <f t="shared" si="1"/>
        <v>8.9163304441694795E-4</v>
      </c>
      <c r="F19" s="79">
        <f>'FBiH '!F19+RS!F19</f>
        <v>281472.00019999995</v>
      </c>
      <c r="G19" s="38">
        <f t="shared" si="0"/>
        <v>1.5833281238479208E-3</v>
      </c>
      <c r="H19" s="20">
        <f t="shared" si="2"/>
        <v>0.68285718505018789</v>
      </c>
      <c r="I19" s="21">
        <f t="shared" si="3"/>
        <v>0.77576205117350994</v>
      </c>
    </row>
    <row r="20" spans="2:9" x14ac:dyDescent="0.25">
      <c r="B20" s="83" t="s">
        <v>22</v>
      </c>
      <c r="C20" s="92" t="s">
        <v>52</v>
      </c>
      <c r="D20" s="79">
        <f>'FBiH '!D20+RS!D20</f>
        <v>29554.07</v>
      </c>
      <c r="E20" s="38">
        <f t="shared" si="1"/>
        <v>1.575489506596466E-4</v>
      </c>
      <c r="F20" s="79">
        <f>'FBiH '!F20+RS!F20</f>
        <v>20104.748800000001</v>
      </c>
      <c r="G20" s="38">
        <f t="shared" si="0"/>
        <v>1.1309264926997789E-4</v>
      </c>
      <c r="H20" s="20">
        <f t="shared" si="2"/>
        <v>-0.31972994582472053</v>
      </c>
      <c r="I20" s="21">
        <f t="shared" si="3"/>
        <v>-0.28217453181080066</v>
      </c>
    </row>
    <row r="21" spans="2:9" x14ac:dyDescent="0.25">
      <c r="B21" s="83" t="s">
        <v>23</v>
      </c>
      <c r="C21" s="92" t="s">
        <v>29</v>
      </c>
      <c r="D21" s="79">
        <f>'FBiH '!D21+RS!D21</f>
        <v>492465.19000000006</v>
      </c>
      <c r="E21" s="38">
        <f t="shared" si="1"/>
        <v>2.6252686659029873E-3</v>
      </c>
      <c r="F21" s="79">
        <f>'FBiH '!F21+RS!F21</f>
        <v>237843.07</v>
      </c>
      <c r="G21" s="38">
        <f t="shared" si="0"/>
        <v>1.337907932319194E-3</v>
      </c>
      <c r="H21" s="20">
        <f t="shared" si="2"/>
        <v>-0.51703577261978662</v>
      </c>
      <c r="I21" s="21">
        <f t="shared" si="3"/>
        <v>-0.49037294746402377</v>
      </c>
    </row>
    <row r="22" spans="2:9" x14ac:dyDescent="0.25">
      <c r="B22" s="83" t="s">
        <v>24</v>
      </c>
      <c r="C22" s="92" t="s">
        <v>53</v>
      </c>
      <c r="D22" s="79">
        <f>'FBiH '!D22+RS!D22</f>
        <v>0</v>
      </c>
      <c r="E22" s="38">
        <f t="shared" si="1"/>
        <v>0</v>
      </c>
      <c r="F22" s="79">
        <f>'FBiH '!F22+RS!F22</f>
        <v>0</v>
      </c>
      <c r="G22" s="38">
        <f t="shared" si="0"/>
        <v>0</v>
      </c>
      <c r="H22" s="23" t="s">
        <v>1</v>
      </c>
      <c r="I22" s="24" t="s">
        <v>1</v>
      </c>
    </row>
    <row r="23" spans="2:9" x14ac:dyDescent="0.25">
      <c r="B23" s="83" t="s">
        <v>25</v>
      </c>
      <c r="C23" s="92" t="s">
        <v>54</v>
      </c>
      <c r="D23" s="79">
        <f>'FBiH '!D23+RS!D23</f>
        <v>5403.76</v>
      </c>
      <c r="E23" s="38">
        <f t="shared" si="1"/>
        <v>2.8806750393992164E-5</v>
      </c>
      <c r="F23" s="79">
        <f>'FBiH '!F23+RS!F23</f>
        <v>5791</v>
      </c>
      <c r="G23" s="38">
        <f t="shared" si="0"/>
        <v>3.2575365076058142E-5</v>
      </c>
      <c r="H23" s="20">
        <f t="shared" si="2"/>
        <v>7.1661213673442151E-2</v>
      </c>
      <c r="I23" s="21">
        <f t="shared" si="3"/>
        <v>0.13082401279291631</v>
      </c>
    </row>
    <row r="24" spans="2:9" s="3" customFormat="1" x14ac:dyDescent="0.25">
      <c r="B24" s="82"/>
      <c r="C24" s="93" t="s">
        <v>30</v>
      </c>
      <c r="D24" s="57">
        <f>SUM(D6:D23)</f>
        <v>156710165.0869</v>
      </c>
      <c r="E24" s="39">
        <f>SUM(E6:E23)</f>
        <v>0.8354017591195082</v>
      </c>
      <c r="F24" s="57">
        <f>SUM(F6:F23)</f>
        <v>143981517.88690001</v>
      </c>
      <c r="G24" s="39">
        <f>SUM(G6:G23)</f>
        <v>0.80992065435516547</v>
      </c>
      <c r="H24" s="31">
        <f t="shared" ref="H24:I29" si="4">(F24-D24)/D24</f>
        <v>-8.1224132416308867E-2</v>
      </c>
      <c r="I24" s="32">
        <f t="shared" si="4"/>
        <v>-3.0501617319071913E-2</v>
      </c>
    </row>
    <row r="25" spans="2:9" ht="15.75" customHeight="1" x14ac:dyDescent="0.25">
      <c r="B25" s="81">
        <v>19</v>
      </c>
      <c r="C25" s="91" t="s">
        <v>6</v>
      </c>
      <c r="D25" s="79">
        <f>'FBiH '!D25+RS!D25</f>
        <v>29206601.585999995</v>
      </c>
      <c r="E25" s="38">
        <f t="shared" si="1"/>
        <v>0.15569664118034063</v>
      </c>
      <c r="F25" s="79">
        <f>'FBiH '!F25+RS!F25</f>
        <v>31413445.349999994</v>
      </c>
      <c r="G25" s="38">
        <f>F25/$F$29</f>
        <v>0.17670600078968243</v>
      </c>
      <c r="H25" s="20">
        <f t="shared" si="2"/>
        <v>7.5559758553279802E-2</v>
      </c>
      <c r="I25" s="21">
        <f t="shared" si="4"/>
        <v>0.13493778317932395</v>
      </c>
    </row>
    <row r="26" spans="2:9" x14ac:dyDescent="0.25">
      <c r="B26" s="18"/>
      <c r="C26" s="91" t="s">
        <v>55</v>
      </c>
      <c r="D26" s="79">
        <f>'FBiH '!D26+RS!D26</f>
        <v>1669820.71</v>
      </c>
      <c r="E26" s="38">
        <f t="shared" si="1"/>
        <v>8.9015997001511485E-3</v>
      </c>
      <c r="F26" s="79">
        <f>'FBiH '!F26+RS!F26</f>
        <v>2377411.2700000005</v>
      </c>
      <c r="G26" s="38">
        <f>F26/$F$29</f>
        <v>1.3373344855151971E-2</v>
      </c>
      <c r="H26" s="20">
        <f t="shared" si="2"/>
        <v>0.42375241591056834</v>
      </c>
      <c r="I26" s="21">
        <f>(G26-E26)/E26</f>
        <v>0.50235298211903334</v>
      </c>
    </row>
    <row r="27" spans="2:9" x14ac:dyDescent="0.25">
      <c r="B27" s="18"/>
      <c r="C27" s="22" t="s">
        <v>7</v>
      </c>
      <c r="D27" s="80">
        <f>'FBiH '!D27</f>
        <v>0</v>
      </c>
      <c r="E27" s="38">
        <f t="shared" si="1"/>
        <v>0</v>
      </c>
      <c r="F27" s="79">
        <f>'FBiH '!F27</f>
        <v>0</v>
      </c>
      <c r="G27" s="38">
        <f>F27/$F$29</f>
        <v>0</v>
      </c>
      <c r="H27" s="23" t="s">
        <v>1</v>
      </c>
      <c r="I27" s="56" t="s">
        <v>1</v>
      </c>
    </row>
    <row r="28" spans="2:9" s="3" customFormat="1" x14ac:dyDescent="0.25">
      <c r="B28" s="25"/>
      <c r="C28" s="26" t="s">
        <v>31</v>
      </c>
      <c r="D28" s="57">
        <f>SUM(D25:D27)</f>
        <v>30876422.295999996</v>
      </c>
      <c r="E28" s="39">
        <f>SUM(E25:E26)</f>
        <v>0.16459824088049177</v>
      </c>
      <c r="F28" s="57">
        <f>SUM(F25:F27)</f>
        <v>33790856.619999997</v>
      </c>
      <c r="G28" s="39">
        <f>SUM(G25:G26)</f>
        <v>0.19007934564483439</v>
      </c>
      <c r="H28" s="31">
        <f t="shared" si="4"/>
        <v>9.4390285767582682E-2</v>
      </c>
      <c r="I28" s="32">
        <f t="shared" si="4"/>
        <v>0.15480788025458569</v>
      </c>
    </row>
    <row r="29" spans="2:9" s="3" customFormat="1" ht="16.5" thickBot="1" x14ac:dyDescent="0.3">
      <c r="B29" s="37"/>
      <c r="C29" s="34" t="s">
        <v>32</v>
      </c>
      <c r="D29" s="69">
        <f>D24+D28</f>
        <v>187586587.3829</v>
      </c>
      <c r="E29" s="47">
        <f>E24+E28</f>
        <v>1</v>
      </c>
      <c r="F29" s="69">
        <f>SUM(F24:F27)</f>
        <v>177772374.50690001</v>
      </c>
      <c r="G29" s="47">
        <f>G24+G28</f>
        <v>0.99999999999999989</v>
      </c>
      <c r="H29" s="35">
        <f>(F29-D29)/D29</f>
        <v>-5.2318308109989269E-2</v>
      </c>
      <c r="I29" s="36">
        <f t="shared" si="4"/>
        <v>-1.1102230246251565E-16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1" t="s">
        <v>35</v>
      </c>
      <c r="C31" s="42"/>
      <c r="D31" s="7"/>
      <c r="E31" s="7"/>
      <c r="F31" s="7"/>
      <c r="G31" s="4"/>
    </row>
    <row r="32" spans="2:9" x14ac:dyDescent="0.25">
      <c r="F32" s="7"/>
    </row>
    <row r="33" spans="2:6" x14ac:dyDescent="0.25">
      <c r="B33" s="51" t="s">
        <v>36</v>
      </c>
      <c r="F33" s="9"/>
    </row>
  </sheetData>
  <mergeCells count="9">
    <mergeCell ref="C4:C5"/>
    <mergeCell ref="B2:I2"/>
    <mergeCell ref="E4:E5"/>
    <mergeCell ref="G4:G5"/>
    <mergeCell ref="H4:H5"/>
    <mergeCell ref="I4:I5"/>
    <mergeCell ref="B4:B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96" t="s">
        <v>38</v>
      </c>
      <c r="C2" s="97"/>
      <c r="D2" s="97"/>
      <c r="E2" s="97"/>
      <c r="F2" s="97"/>
      <c r="G2" s="97"/>
      <c r="H2" s="97"/>
      <c r="I2" s="98"/>
    </row>
    <row r="3" spans="2:16" ht="16.5" thickBot="1" x14ac:dyDescent="0.3">
      <c r="C3" s="3"/>
    </row>
    <row r="4" spans="2:16" ht="15.75" customHeight="1" x14ac:dyDescent="0.25">
      <c r="B4" s="111"/>
      <c r="C4" s="99" t="s">
        <v>2</v>
      </c>
      <c r="D4" s="109" t="s">
        <v>27</v>
      </c>
      <c r="E4" s="99" t="s">
        <v>3</v>
      </c>
      <c r="F4" s="109" t="s">
        <v>26</v>
      </c>
      <c r="G4" s="99" t="s">
        <v>3</v>
      </c>
      <c r="H4" s="101" t="s">
        <v>40</v>
      </c>
      <c r="I4" s="103" t="s">
        <v>34</v>
      </c>
      <c r="K4" s="70"/>
      <c r="L4" s="70"/>
      <c r="M4" s="71"/>
      <c r="N4" s="72"/>
      <c r="O4" s="72"/>
    </row>
    <row r="5" spans="2:16" x14ac:dyDescent="0.25">
      <c r="B5" s="112"/>
      <c r="C5" s="113"/>
      <c r="D5" s="110"/>
      <c r="E5" s="100" t="s">
        <v>0</v>
      </c>
      <c r="F5" s="110"/>
      <c r="G5" s="100" t="s">
        <v>0</v>
      </c>
      <c r="H5" s="102"/>
      <c r="I5" s="104"/>
      <c r="K5" s="70"/>
      <c r="L5" s="70"/>
      <c r="M5" s="71"/>
      <c r="N5" s="72"/>
      <c r="O5" s="72"/>
    </row>
    <row r="6" spans="2:16" x14ac:dyDescent="0.25">
      <c r="B6" s="81" t="s">
        <v>8</v>
      </c>
      <c r="C6" s="91" t="s">
        <v>41</v>
      </c>
      <c r="D6" s="78">
        <v>10534288.144999998</v>
      </c>
      <c r="E6" s="87">
        <f>D6/$D$29</f>
        <v>8.4779412876359012E-2</v>
      </c>
      <c r="F6" s="78">
        <v>12561947.780399995</v>
      </c>
      <c r="G6" s="48">
        <f>F6/$F$29</f>
        <v>9.4077057407579212E-2</v>
      </c>
      <c r="H6" s="20">
        <f>(F6-D6)/D6</f>
        <v>0.19248188463141735</v>
      </c>
      <c r="I6" s="21">
        <f>(G6-E6)/E6</f>
        <v>0.10966865912105032</v>
      </c>
      <c r="K6" s="84"/>
      <c r="L6" s="84"/>
      <c r="M6" s="71"/>
      <c r="N6" s="72"/>
      <c r="O6" s="72"/>
      <c r="P6" s="4"/>
    </row>
    <row r="7" spans="2:16" x14ac:dyDescent="0.25">
      <c r="B7" s="81" t="s">
        <v>9</v>
      </c>
      <c r="C7" s="91" t="s">
        <v>4</v>
      </c>
      <c r="D7" s="78">
        <v>1107481.1499999999</v>
      </c>
      <c r="E7" s="87">
        <f t="shared" ref="E7:E23" si="0">D7/$D$29</f>
        <v>8.9129517226277551E-3</v>
      </c>
      <c r="F7" s="78">
        <v>1835054.2550000004</v>
      </c>
      <c r="G7" s="48">
        <f t="shared" ref="G7:G23" si="1">F7/$F$29</f>
        <v>1.3742813416484406E-2</v>
      </c>
      <c r="H7" s="20">
        <f t="shared" ref="H7:H23" si="2">(F7-D7)/D7</f>
        <v>0.65696206657783796</v>
      </c>
      <c r="I7" s="21">
        <f t="shared" ref="I7:I23" si="3">(G7-E7)/E7</f>
        <v>0.54189250028078129</v>
      </c>
      <c r="K7" s="84"/>
      <c r="L7" s="84"/>
      <c r="M7" s="71"/>
      <c r="N7" s="72"/>
      <c r="O7" s="72"/>
      <c r="P7" s="4"/>
    </row>
    <row r="8" spans="2:16" x14ac:dyDescent="0.25">
      <c r="B8" s="81" t="s">
        <v>10</v>
      </c>
      <c r="C8" s="92" t="s">
        <v>42</v>
      </c>
      <c r="D8" s="78">
        <v>25075483.311999999</v>
      </c>
      <c r="E8" s="87">
        <f t="shared" si="0"/>
        <v>0.20180620878415306</v>
      </c>
      <c r="F8" s="78">
        <v>25578747.916999996</v>
      </c>
      <c r="G8" s="48">
        <f t="shared" si="1"/>
        <v>0.19156052693963535</v>
      </c>
      <c r="H8" s="20">
        <f t="shared" si="2"/>
        <v>2.0069986238676282E-2</v>
      </c>
      <c r="I8" s="21">
        <f t="shared" si="3"/>
        <v>-5.0769903989803605E-2</v>
      </c>
      <c r="K8" s="84"/>
      <c r="L8" s="84"/>
      <c r="M8" s="71"/>
      <c r="N8" s="72"/>
      <c r="O8" s="72"/>
      <c r="P8" s="4"/>
    </row>
    <row r="9" spans="2:16" x14ac:dyDescent="0.25">
      <c r="B9" s="81" t="s">
        <v>11</v>
      </c>
      <c r="C9" s="92" t="s">
        <v>43</v>
      </c>
      <c r="D9" s="78">
        <v>0</v>
      </c>
      <c r="E9" s="87">
        <f t="shared" si="0"/>
        <v>0</v>
      </c>
      <c r="F9" s="78">
        <v>0</v>
      </c>
      <c r="G9" s="48">
        <f t="shared" si="1"/>
        <v>0</v>
      </c>
      <c r="H9" s="23" t="s">
        <v>1</v>
      </c>
      <c r="I9" s="24" t="s">
        <v>1</v>
      </c>
      <c r="K9" s="84"/>
      <c r="L9" s="84"/>
      <c r="M9" s="71"/>
      <c r="N9" s="72"/>
      <c r="O9" s="72"/>
      <c r="P9" s="4"/>
    </row>
    <row r="10" spans="2:16" x14ac:dyDescent="0.25">
      <c r="B10" s="81" t="s">
        <v>12</v>
      </c>
      <c r="C10" s="92" t="s">
        <v>44</v>
      </c>
      <c r="D10" s="78">
        <v>0</v>
      </c>
      <c r="E10" s="87">
        <f t="shared" si="0"/>
        <v>0</v>
      </c>
      <c r="F10" s="78">
        <v>0</v>
      </c>
      <c r="G10" s="48">
        <f t="shared" si="1"/>
        <v>0</v>
      </c>
      <c r="H10" s="23" t="s">
        <v>1</v>
      </c>
      <c r="I10" s="24" t="s">
        <v>1</v>
      </c>
      <c r="K10" s="84"/>
      <c r="L10" s="84"/>
      <c r="M10" s="71"/>
      <c r="N10" s="72"/>
      <c r="O10" s="72"/>
      <c r="P10" s="4"/>
    </row>
    <row r="11" spans="2:16" x14ac:dyDescent="0.25">
      <c r="B11" s="81" t="s">
        <v>13</v>
      </c>
      <c r="C11" s="92" t="s">
        <v>45</v>
      </c>
      <c r="D11" s="78">
        <v>0</v>
      </c>
      <c r="E11" s="87">
        <f t="shared" si="0"/>
        <v>0</v>
      </c>
      <c r="F11" s="78">
        <v>2320</v>
      </c>
      <c r="G11" s="48">
        <f t="shared" si="1"/>
        <v>1.73745964400621E-5</v>
      </c>
      <c r="H11" s="23" t="s">
        <v>1</v>
      </c>
      <c r="I11" s="24" t="s">
        <v>1</v>
      </c>
      <c r="K11" s="84"/>
      <c r="L11" s="84"/>
      <c r="M11" s="71"/>
      <c r="N11" s="72"/>
      <c r="O11" s="72"/>
      <c r="P11" s="4"/>
    </row>
    <row r="12" spans="2:16" x14ac:dyDescent="0.25">
      <c r="B12" s="81" t="s">
        <v>14</v>
      </c>
      <c r="C12" s="92" t="s">
        <v>28</v>
      </c>
      <c r="D12" s="78">
        <v>177955.22000000003</v>
      </c>
      <c r="E12" s="87">
        <f t="shared" si="0"/>
        <v>1.4321745202160792E-3</v>
      </c>
      <c r="F12" s="78">
        <v>114533.77999999998</v>
      </c>
      <c r="G12" s="48">
        <f t="shared" si="1"/>
        <v>8.5774922683398952E-4</v>
      </c>
      <c r="H12" s="20">
        <f t="shared" si="2"/>
        <v>-0.35638988280310091</v>
      </c>
      <c r="I12" s="21">
        <f t="shared" si="3"/>
        <v>-0.40108610038350867</v>
      </c>
      <c r="K12" s="84"/>
      <c r="L12" s="84"/>
      <c r="M12" s="71"/>
      <c r="N12" s="72"/>
      <c r="O12" s="72"/>
      <c r="P12" s="4"/>
    </row>
    <row r="13" spans="2:16" x14ac:dyDescent="0.25">
      <c r="B13" s="81" t="s">
        <v>15</v>
      </c>
      <c r="C13" s="92" t="s">
        <v>46</v>
      </c>
      <c r="D13" s="78">
        <v>6475332.3599999994</v>
      </c>
      <c r="E13" s="87">
        <f t="shared" si="0"/>
        <v>5.2113144059065246E-2</v>
      </c>
      <c r="F13" s="78">
        <v>3552792.6698000003</v>
      </c>
      <c r="G13" s="48">
        <f t="shared" si="1"/>
        <v>2.6607042617666301E-2</v>
      </c>
      <c r="H13" s="20">
        <f t="shared" si="2"/>
        <v>-0.45133431424360115</v>
      </c>
      <c r="I13" s="21">
        <f t="shared" si="3"/>
        <v>-0.48943701060312589</v>
      </c>
      <c r="K13" s="84"/>
      <c r="L13" s="84"/>
      <c r="M13" s="71"/>
      <c r="N13" s="72"/>
      <c r="O13" s="72"/>
      <c r="P13" s="4"/>
    </row>
    <row r="14" spans="2:16" x14ac:dyDescent="0.25">
      <c r="B14" s="81" t="s">
        <v>16</v>
      </c>
      <c r="C14" s="92" t="s">
        <v>47</v>
      </c>
      <c r="D14" s="78">
        <v>4430359.67</v>
      </c>
      <c r="E14" s="87">
        <f t="shared" si="0"/>
        <v>3.5655308311646691E-2</v>
      </c>
      <c r="F14" s="78">
        <v>4330380.3196999999</v>
      </c>
      <c r="G14" s="48">
        <f t="shared" si="1"/>
        <v>3.2430435554644227E-2</v>
      </c>
      <c r="H14" s="20">
        <f t="shared" si="2"/>
        <v>-2.2566869903815293E-2</v>
      </c>
      <c r="I14" s="21">
        <f t="shared" si="3"/>
        <v>-9.0445796424345318E-2</v>
      </c>
      <c r="K14" s="84"/>
      <c r="L14" s="84"/>
      <c r="M14" s="71"/>
      <c r="N14" s="72"/>
      <c r="O14" s="72"/>
      <c r="P14" s="4"/>
    </row>
    <row r="15" spans="2:16" x14ac:dyDescent="0.25">
      <c r="B15" s="81" t="s">
        <v>17</v>
      </c>
      <c r="C15" s="92" t="s">
        <v>48</v>
      </c>
      <c r="D15" s="78">
        <v>48984178.789999999</v>
      </c>
      <c r="E15" s="87">
        <f t="shared" si="0"/>
        <v>0.39422216868236221</v>
      </c>
      <c r="F15" s="78">
        <v>55571718.526000008</v>
      </c>
      <c r="G15" s="48">
        <f t="shared" si="1"/>
        <v>0.41617938916809177</v>
      </c>
      <c r="H15" s="20">
        <f t="shared" si="2"/>
        <v>0.13448300856979639</v>
      </c>
      <c r="I15" s="21">
        <f t="shared" si="3"/>
        <v>5.5697579258718002E-2</v>
      </c>
      <c r="K15" s="84"/>
      <c r="L15" s="84"/>
      <c r="M15" s="71"/>
      <c r="N15" s="72"/>
      <c r="O15" s="72"/>
      <c r="P15" s="4"/>
    </row>
    <row r="16" spans="2:16" x14ac:dyDescent="0.25">
      <c r="B16" s="81" t="s">
        <v>18</v>
      </c>
      <c r="C16" s="92" t="s">
        <v>49</v>
      </c>
      <c r="D16" s="78">
        <v>0</v>
      </c>
      <c r="E16" s="87">
        <f t="shared" si="0"/>
        <v>0</v>
      </c>
      <c r="F16" s="78">
        <v>0</v>
      </c>
      <c r="G16" s="48">
        <f>F16/$F$29</f>
        <v>0</v>
      </c>
      <c r="H16" s="23" t="s">
        <v>1</v>
      </c>
      <c r="I16" s="24" t="s">
        <v>1</v>
      </c>
      <c r="K16" s="84"/>
      <c r="L16" s="84"/>
      <c r="M16" s="71"/>
      <c r="N16" s="72"/>
      <c r="O16" s="72"/>
      <c r="P16" s="4"/>
    </row>
    <row r="17" spans="2:16" x14ac:dyDescent="0.25">
      <c r="B17" s="81" t="s">
        <v>19</v>
      </c>
      <c r="C17" s="92" t="s">
        <v>50</v>
      </c>
      <c r="D17" s="78">
        <v>0</v>
      </c>
      <c r="E17" s="87">
        <f t="shared" si="0"/>
        <v>0</v>
      </c>
      <c r="F17" s="78">
        <v>0</v>
      </c>
      <c r="G17" s="48">
        <f t="shared" si="1"/>
        <v>0</v>
      </c>
      <c r="H17" s="23" t="s">
        <v>1</v>
      </c>
      <c r="I17" s="24" t="s">
        <v>1</v>
      </c>
      <c r="K17" s="84"/>
      <c r="L17" s="84"/>
      <c r="M17" s="71"/>
      <c r="N17" s="72"/>
      <c r="O17" s="72"/>
      <c r="P17" s="4"/>
    </row>
    <row r="18" spans="2:16" x14ac:dyDescent="0.25">
      <c r="B18" s="81" t="s">
        <v>20</v>
      </c>
      <c r="C18" s="92" t="s">
        <v>51</v>
      </c>
      <c r="D18" s="78">
        <v>545555.9</v>
      </c>
      <c r="E18" s="87">
        <f t="shared" si="0"/>
        <v>4.3906060150050736E-3</v>
      </c>
      <c r="F18" s="78">
        <v>951133.61999999988</v>
      </c>
      <c r="G18" s="48">
        <f t="shared" si="1"/>
        <v>7.1230874172738701E-3</v>
      </c>
      <c r="H18" s="20">
        <f t="shared" si="2"/>
        <v>0.74342101331870825</v>
      </c>
      <c r="I18" s="21">
        <f t="shared" si="3"/>
        <v>0.62234720968595925</v>
      </c>
      <c r="K18" s="84"/>
      <c r="L18" s="84"/>
      <c r="M18" s="71"/>
      <c r="N18" s="72"/>
      <c r="O18" s="72"/>
      <c r="P18" s="4"/>
    </row>
    <row r="19" spans="2:16" x14ac:dyDescent="0.25">
      <c r="B19" s="81" t="s">
        <v>21</v>
      </c>
      <c r="C19" s="92" t="s">
        <v>5</v>
      </c>
      <c r="D19" s="78">
        <v>166613.52000000095</v>
      </c>
      <c r="E19" s="87">
        <f t="shared" si="0"/>
        <v>1.3408970979750603E-3</v>
      </c>
      <c r="F19" s="78">
        <v>281236.66019999993</v>
      </c>
      <c r="G19" s="48">
        <f t="shared" si="1"/>
        <v>2.1061954634163248E-3</v>
      </c>
      <c r="H19" s="20">
        <f t="shared" si="2"/>
        <v>0.68795821731632778</v>
      </c>
      <c r="I19" s="21">
        <f t="shared" si="3"/>
        <v>0.57073608899368233</v>
      </c>
      <c r="K19" s="84"/>
      <c r="L19" s="84"/>
      <c r="M19" s="71"/>
      <c r="N19" s="72"/>
      <c r="O19" s="72"/>
      <c r="P19" s="4"/>
    </row>
    <row r="20" spans="2:16" x14ac:dyDescent="0.25">
      <c r="B20" s="81" t="s">
        <v>22</v>
      </c>
      <c r="C20" s="92" t="s">
        <v>52</v>
      </c>
      <c r="D20" s="78">
        <v>29554.07</v>
      </c>
      <c r="E20" s="87">
        <f t="shared" si="0"/>
        <v>2.3784964567312165E-4</v>
      </c>
      <c r="F20" s="78">
        <v>20104.748800000001</v>
      </c>
      <c r="G20" s="48">
        <f t="shared" si="1"/>
        <v>1.5056547281414777E-4</v>
      </c>
      <c r="H20" s="20">
        <f t="shared" si="2"/>
        <v>-0.31972994582472053</v>
      </c>
      <c r="I20" s="21">
        <f t="shared" si="3"/>
        <v>-0.36697205334049182</v>
      </c>
      <c r="K20" s="84"/>
      <c r="L20" s="84"/>
      <c r="M20" s="71"/>
      <c r="N20" s="72"/>
      <c r="O20" s="73"/>
      <c r="P20" s="58"/>
    </row>
    <row r="21" spans="2:16" x14ac:dyDescent="0.25">
      <c r="B21" s="81" t="s">
        <v>23</v>
      </c>
      <c r="C21" s="92" t="s">
        <v>29</v>
      </c>
      <c r="D21" s="78">
        <v>222566.49000000002</v>
      </c>
      <c r="E21" s="87">
        <f t="shared" si="0"/>
        <v>1.7912037423343174E-3</v>
      </c>
      <c r="F21" s="78">
        <v>214685.04</v>
      </c>
      <c r="G21" s="48">
        <f t="shared" si="1"/>
        <v>1.6077870395338752E-3</v>
      </c>
      <c r="H21" s="20">
        <f t="shared" si="2"/>
        <v>-3.5411665071413093E-2</v>
      </c>
      <c r="I21" s="21">
        <f t="shared" si="3"/>
        <v>-0.1023985705620576</v>
      </c>
      <c r="K21" s="84"/>
      <c r="L21" s="84"/>
      <c r="M21" s="71"/>
      <c r="N21" s="72"/>
      <c r="O21" s="73"/>
      <c r="P21" s="4"/>
    </row>
    <row r="22" spans="2:16" x14ac:dyDescent="0.25">
      <c r="B22" s="81" t="s">
        <v>24</v>
      </c>
      <c r="C22" s="92" t="s">
        <v>53</v>
      </c>
      <c r="D22" s="78">
        <v>0</v>
      </c>
      <c r="E22" s="87">
        <f t="shared" si="0"/>
        <v>0</v>
      </c>
      <c r="F22" s="78">
        <v>0</v>
      </c>
      <c r="G22" s="48">
        <f t="shared" si="1"/>
        <v>0</v>
      </c>
      <c r="H22" s="23" t="s">
        <v>1</v>
      </c>
      <c r="I22" s="24" t="s">
        <v>1</v>
      </c>
      <c r="K22" s="84"/>
      <c r="L22" s="84"/>
      <c r="M22" s="71"/>
      <c r="N22" s="72"/>
      <c r="O22" s="73"/>
      <c r="P22" s="4"/>
    </row>
    <row r="23" spans="2:16" x14ac:dyDescent="0.25">
      <c r="B23" s="81" t="s">
        <v>25</v>
      </c>
      <c r="C23" s="92" t="s">
        <v>54</v>
      </c>
      <c r="D23" s="78">
        <v>2711.62</v>
      </c>
      <c r="E23" s="87">
        <f t="shared" si="0"/>
        <v>2.1822979244488156E-5</v>
      </c>
      <c r="F23" s="78">
        <v>5497.63</v>
      </c>
      <c r="G23" s="48">
        <f t="shared" si="1"/>
        <v>4.1172026994301127E-5</v>
      </c>
      <c r="H23" s="20">
        <f t="shared" si="2"/>
        <v>1.0274337849698705</v>
      </c>
      <c r="I23" s="21">
        <f t="shared" si="3"/>
        <v>0.88663639978028996</v>
      </c>
      <c r="K23" s="84"/>
      <c r="L23" s="84"/>
      <c r="M23" s="71"/>
      <c r="N23" s="72"/>
      <c r="O23" s="73"/>
      <c r="P23" s="4"/>
    </row>
    <row r="24" spans="2:16" s="3" customFormat="1" x14ac:dyDescent="0.25">
      <c r="B24" s="82"/>
      <c r="C24" s="93" t="s">
        <v>30</v>
      </c>
      <c r="D24" s="61">
        <f>SUM(D6:D23)</f>
        <v>97752080.246999979</v>
      </c>
      <c r="E24" s="88">
        <f>SUM(E6:E23)</f>
        <v>0.78670374843666202</v>
      </c>
      <c r="F24" s="61">
        <f>SUM(F6:F23)</f>
        <v>105020152.94690001</v>
      </c>
      <c r="G24" s="27">
        <f>SUM(G6:G23)</f>
        <v>0.78650119634740778</v>
      </c>
      <c r="H24" s="28">
        <f>(F24-D24)/D24</f>
        <v>7.4352102600119235E-2</v>
      </c>
      <c r="I24" s="29">
        <f>(G24-E24)/E24</f>
        <v>-2.57469332841936E-4</v>
      </c>
      <c r="K24" s="73"/>
      <c r="L24" s="74"/>
      <c r="M24" s="74"/>
      <c r="N24" s="75"/>
      <c r="O24" s="75"/>
      <c r="P24" s="49"/>
    </row>
    <row r="25" spans="2:16" s="3" customFormat="1" ht="15.75" customHeight="1" x14ac:dyDescent="0.25">
      <c r="B25" s="81">
        <v>19</v>
      </c>
      <c r="C25" s="91" t="s">
        <v>6</v>
      </c>
      <c r="D25" s="78">
        <v>25280063.705999997</v>
      </c>
      <c r="E25" s="87">
        <f>D25/$D$29</f>
        <v>0.20345266134464871</v>
      </c>
      <c r="F25" s="78">
        <v>26956185.019999996</v>
      </c>
      <c r="G25" s="48">
        <f>F25/$F$29</f>
        <v>0.20187622253713244</v>
      </c>
      <c r="H25" s="20">
        <f>(F25-D25)/D25</f>
        <v>6.6302100085380206E-2</v>
      </c>
      <c r="I25" s="21">
        <f>(G25-E25)/E25</f>
        <v>-7.7484305051472155E-3</v>
      </c>
      <c r="K25" s="85"/>
      <c r="L25" s="85"/>
      <c r="M25" s="74"/>
      <c r="N25" s="76"/>
      <c r="O25" s="75"/>
    </row>
    <row r="26" spans="2:16" s="3" customFormat="1" x14ac:dyDescent="0.25">
      <c r="B26" s="18"/>
      <c r="C26" s="91" t="s">
        <v>55</v>
      </c>
      <c r="D26" s="78">
        <v>1223117.8799999999</v>
      </c>
      <c r="E26" s="87">
        <f t="shared" ref="E26:E27" si="4">D26/$D$29</f>
        <v>9.8435902186893281E-3</v>
      </c>
      <c r="F26" s="78">
        <v>1551943.2800000003</v>
      </c>
      <c r="G26" s="48">
        <f t="shared" ref="G26:G27" si="5">F26/$F$29</f>
        <v>1.1622581115459616E-2</v>
      </c>
      <c r="H26" s="20">
        <f>(F26-D26)/D26</f>
        <v>0.26884195332014965</v>
      </c>
      <c r="I26" s="21">
        <f t="shared" ref="I26" si="6">(G26-E26)/E26</f>
        <v>0.18072581824796441</v>
      </c>
      <c r="K26" s="85"/>
      <c r="L26" s="85"/>
      <c r="M26" s="74"/>
      <c r="N26" s="76"/>
      <c r="O26" s="74"/>
    </row>
    <row r="27" spans="2:16" s="3" customFormat="1" x14ac:dyDescent="0.25">
      <c r="B27" s="18"/>
      <c r="C27" s="22" t="s">
        <v>7</v>
      </c>
      <c r="D27" s="78">
        <v>0</v>
      </c>
      <c r="E27" s="87">
        <f t="shared" si="4"/>
        <v>0</v>
      </c>
      <c r="F27" s="78">
        <v>0</v>
      </c>
      <c r="G27" s="48">
        <f t="shared" si="5"/>
        <v>0</v>
      </c>
      <c r="H27" s="23" t="s">
        <v>1</v>
      </c>
      <c r="I27" s="24" t="s">
        <v>1</v>
      </c>
      <c r="K27" s="85"/>
      <c r="L27" s="85"/>
      <c r="M27" s="74"/>
      <c r="N27" s="76"/>
      <c r="O27" s="75"/>
    </row>
    <row r="28" spans="2:16" s="17" customFormat="1" x14ac:dyDescent="0.25">
      <c r="B28" s="25"/>
      <c r="C28" s="26" t="s">
        <v>31</v>
      </c>
      <c r="D28" s="62">
        <f>SUM(D25:D27)</f>
        <v>26503181.585999995</v>
      </c>
      <c r="E28" s="88">
        <f>E25+E26+E27</f>
        <v>0.21329625156333804</v>
      </c>
      <c r="F28" s="62">
        <f>SUM(F25:F27)</f>
        <v>28508128.299999997</v>
      </c>
      <c r="G28" s="30">
        <f>SUM(G25:G27)</f>
        <v>0.21349880365259205</v>
      </c>
      <c r="H28" s="31">
        <f t="shared" ref="H28" si="7">(F28-D28)/D28</f>
        <v>7.5649284124404595E-2</v>
      </c>
      <c r="I28" s="32">
        <f t="shared" ref="I28" si="8">(G28-E28)/E28</f>
        <v>9.4962798347099885E-4</v>
      </c>
      <c r="K28" s="85"/>
      <c r="L28" s="85"/>
      <c r="M28" s="74"/>
      <c r="N28" s="76"/>
      <c r="O28" s="77"/>
    </row>
    <row r="29" spans="2:16" s="3" customFormat="1" ht="16.5" thickBot="1" x14ac:dyDescent="0.3">
      <c r="B29" s="33"/>
      <c r="C29" s="34" t="s">
        <v>32</v>
      </c>
      <c r="D29" s="89">
        <f>SUM(D24:D27)</f>
        <v>124255261.83299997</v>
      </c>
      <c r="E29" s="90">
        <f>E24+E28</f>
        <v>1</v>
      </c>
      <c r="F29" s="89">
        <f>SUM(F24:F27)</f>
        <v>133528281.24690001</v>
      </c>
      <c r="G29" s="53">
        <f>G24+G28</f>
        <v>0.99999999999999978</v>
      </c>
      <c r="H29" s="35">
        <f t="shared" ref="H29" si="9">(F29-D29)/D29</f>
        <v>7.4628786556846516E-2</v>
      </c>
      <c r="I29" s="36">
        <f t="shared" ref="I29" si="10">(G29-E29)/E29</f>
        <v>-2.2204460492503131E-16</v>
      </c>
      <c r="K29" s="70"/>
      <c r="L29" s="70"/>
      <c r="M29" s="74"/>
      <c r="N29" s="75"/>
      <c r="O29" s="74"/>
    </row>
    <row r="30" spans="2:16" x14ac:dyDescent="0.25">
      <c r="B30" s="10"/>
      <c r="C30" s="11"/>
      <c r="D30" s="6"/>
      <c r="E30" s="12"/>
      <c r="F30" s="6"/>
      <c r="G30" s="12"/>
      <c r="H30" s="13"/>
      <c r="K30" s="86"/>
      <c r="L30" s="86"/>
      <c r="M30" s="71"/>
    </row>
    <row r="31" spans="2:16" x14ac:dyDescent="0.25">
      <c r="B31" s="51" t="s">
        <v>35</v>
      </c>
      <c r="C31" s="42"/>
      <c r="D31" s="6"/>
      <c r="E31" s="12"/>
      <c r="F31" s="43"/>
      <c r="G31" s="12"/>
      <c r="H31" s="13"/>
      <c r="K31" s="85"/>
      <c r="L31" s="85"/>
      <c r="M31" s="71"/>
    </row>
    <row r="32" spans="2:16" x14ac:dyDescent="0.25">
      <c r="D32" s="64"/>
      <c r="F32" s="43"/>
      <c r="K32" s="85"/>
      <c r="L32" s="85"/>
      <c r="M32" s="71"/>
    </row>
    <row r="33" spans="2:6" x14ac:dyDescent="0.25">
      <c r="B33" s="46" t="s">
        <v>36</v>
      </c>
      <c r="D33" s="64"/>
      <c r="E33" s="65"/>
      <c r="F33" s="44"/>
    </row>
    <row r="34" spans="2:6" x14ac:dyDescent="0.25">
      <c r="B34" s="46"/>
      <c r="C34" s="50"/>
      <c r="D34" s="64"/>
      <c r="E34" s="65"/>
      <c r="F34" s="45"/>
    </row>
    <row r="35" spans="2:6" x14ac:dyDescent="0.25">
      <c r="B35" s="46"/>
      <c r="C35" s="50"/>
      <c r="D35" s="63"/>
      <c r="E35" s="50"/>
      <c r="F35" s="45"/>
    </row>
    <row r="36" spans="2:6" x14ac:dyDescent="0.25">
      <c r="C36" s="50"/>
      <c r="D36" s="50"/>
      <c r="E36" s="4"/>
    </row>
    <row r="37" spans="2:6" x14ac:dyDescent="0.25">
      <c r="C37" s="50"/>
      <c r="D37" s="50"/>
      <c r="E37" s="4"/>
      <c r="F37" s="9"/>
    </row>
    <row r="38" spans="2:6" x14ac:dyDescent="0.25">
      <c r="C38" s="50"/>
      <c r="D38" s="50"/>
      <c r="E38" s="4"/>
    </row>
    <row r="39" spans="2:6" x14ac:dyDescent="0.25">
      <c r="C39" s="50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6" t="s">
        <v>39</v>
      </c>
      <c r="C2" s="97"/>
      <c r="D2" s="97"/>
      <c r="E2" s="97"/>
      <c r="F2" s="97"/>
      <c r="G2" s="97"/>
      <c r="H2" s="97"/>
      <c r="I2" s="98"/>
    </row>
    <row r="3" spans="2:9" ht="16.5" thickBot="1" x14ac:dyDescent="0.3">
      <c r="B3" s="2"/>
      <c r="C3" s="3"/>
    </row>
    <row r="4" spans="2:9" ht="15.75" customHeight="1" x14ac:dyDescent="0.25">
      <c r="B4" s="105"/>
      <c r="C4" s="99" t="s">
        <v>2</v>
      </c>
      <c r="D4" s="109" t="s">
        <v>27</v>
      </c>
      <c r="E4" s="99" t="s">
        <v>3</v>
      </c>
      <c r="F4" s="109" t="s">
        <v>26</v>
      </c>
      <c r="G4" s="99" t="s">
        <v>3</v>
      </c>
      <c r="H4" s="101" t="s">
        <v>40</v>
      </c>
      <c r="I4" s="103" t="s">
        <v>34</v>
      </c>
    </row>
    <row r="5" spans="2:9" x14ac:dyDescent="0.25">
      <c r="B5" s="106"/>
      <c r="C5" s="113"/>
      <c r="D5" s="110"/>
      <c r="E5" s="100" t="s">
        <v>0</v>
      </c>
      <c r="F5" s="110"/>
      <c r="G5" s="100" t="s">
        <v>0</v>
      </c>
      <c r="H5" s="102"/>
      <c r="I5" s="104"/>
    </row>
    <row r="6" spans="2:9" x14ac:dyDescent="0.25">
      <c r="B6" s="81" t="s">
        <v>8</v>
      </c>
      <c r="C6" s="91" t="s">
        <v>41</v>
      </c>
      <c r="D6" s="67">
        <v>3520729.4200000004</v>
      </c>
      <c r="E6" s="59">
        <f t="shared" ref="E6:E23" si="0">D6/$D$28</f>
        <v>5.5592226902403105E-2</v>
      </c>
      <c r="F6" s="67">
        <v>3145373.2100000004</v>
      </c>
      <c r="G6" s="19">
        <f t="shared" ref="G6:G26" si="1">F6/$F$28</f>
        <v>7.1091370129708481E-2</v>
      </c>
      <c r="H6" s="20">
        <f>(F6-D6)/D6</f>
        <v>-0.10661319437606764</v>
      </c>
      <c r="I6" s="21">
        <f>(G6-E6)/E6</f>
        <v>0.27880054624391004</v>
      </c>
    </row>
    <row r="7" spans="2:9" x14ac:dyDescent="0.25">
      <c r="B7" s="81" t="s">
        <v>9</v>
      </c>
      <c r="C7" s="91" t="s">
        <v>4</v>
      </c>
      <c r="D7" s="67">
        <v>442010.56000000006</v>
      </c>
      <c r="E7" s="59">
        <f t="shared" si="0"/>
        <v>6.9793353630618572E-3</v>
      </c>
      <c r="F7" s="67">
        <v>325593.03000000003</v>
      </c>
      <c r="G7" s="19">
        <f t="shared" si="1"/>
        <v>7.3590168994232879E-3</v>
      </c>
      <c r="H7" s="20">
        <f t="shared" ref="H7:H18" si="2">(F7-D7)/D7</f>
        <v>-0.26338178436279897</v>
      </c>
      <c r="I7" s="21">
        <f t="shared" ref="I7:I23" si="3">(G7-E7)/E7</f>
        <v>5.4400815637961147E-2</v>
      </c>
    </row>
    <row r="8" spans="2:9" x14ac:dyDescent="0.25">
      <c r="B8" s="81" t="s">
        <v>10</v>
      </c>
      <c r="C8" s="92" t="s">
        <v>42</v>
      </c>
      <c r="D8" s="67">
        <v>5309433.8800000008</v>
      </c>
      <c r="E8" s="59">
        <f t="shared" si="0"/>
        <v>8.3835824276512136E-2</v>
      </c>
      <c r="F8" s="67">
        <v>5200562.4799999995</v>
      </c>
      <c r="G8" s="19">
        <f t="shared" si="1"/>
        <v>0.11754252594666009</v>
      </c>
      <c r="H8" s="20">
        <f t="shared" si="2"/>
        <v>-2.0505274660280973E-2</v>
      </c>
      <c r="I8" s="21">
        <f t="shared" si="3"/>
        <v>0.40205606566203222</v>
      </c>
    </row>
    <row r="9" spans="2:9" x14ac:dyDescent="0.25">
      <c r="B9" s="81" t="s">
        <v>11</v>
      </c>
      <c r="C9" s="92" t="s">
        <v>43</v>
      </c>
      <c r="D9" s="67">
        <v>0</v>
      </c>
      <c r="E9" s="59">
        <f t="shared" si="0"/>
        <v>0</v>
      </c>
      <c r="F9" s="67">
        <v>0</v>
      </c>
      <c r="G9" s="19">
        <f t="shared" si="1"/>
        <v>0</v>
      </c>
      <c r="H9" s="23" t="s">
        <v>1</v>
      </c>
      <c r="I9" s="24" t="s">
        <v>1</v>
      </c>
    </row>
    <row r="10" spans="2:9" x14ac:dyDescent="0.25">
      <c r="B10" s="81" t="s">
        <v>12</v>
      </c>
      <c r="C10" s="92" t="s">
        <v>44</v>
      </c>
      <c r="D10" s="67">
        <v>0</v>
      </c>
      <c r="E10" s="59">
        <f t="shared" si="0"/>
        <v>0</v>
      </c>
      <c r="F10" s="67">
        <v>10467.77</v>
      </c>
      <c r="G10" s="19">
        <f t="shared" si="1"/>
        <v>2.3659135556211417E-4</v>
      </c>
      <c r="H10" s="23" t="s">
        <v>1</v>
      </c>
      <c r="I10" s="24" t="s">
        <v>1</v>
      </c>
    </row>
    <row r="11" spans="2:9" x14ac:dyDescent="0.25">
      <c r="B11" s="81" t="s">
        <v>13</v>
      </c>
      <c r="C11" s="92" t="s">
        <v>45</v>
      </c>
      <c r="D11" s="67">
        <v>0</v>
      </c>
      <c r="E11" s="59">
        <f t="shared" si="0"/>
        <v>0</v>
      </c>
      <c r="F11" s="67">
        <v>0</v>
      </c>
      <c r="G11" s="19">
        <f t="shared" si="1"/>
        <v>0</v>
      </c>
      <c r="H11" s="23" t="s">
        <v>1</v>
      </c>
      <c r="I11" s="24" t="s">
        <v>1</v>
      </c>
    </row>
    <row r="12" spans="2:9" x14ac:dyDescent="0.25">
      <c r="B12" s="81" t="s">
        <v>14</v>
      </c>
      <c r="C12" s="92" t="s">
        <v>28</v>
      </c>
      <c r="D12" s="67">
        <v>85773.98</v>
      </c>
      <c r="E12" s="59">
        <f t="shared" si="0"/>
        <v>1.3543689359922994E-3</v>
      </c>
      <c r="F12" s="67">
        <v>14797.14</v>
      </c>
      <c r="G12" s="19">
        <f t="shared" si="1"/>
        <v>3.3444328744731511E-4</v>
      </c>
      <c r="H12" s="20">
        <f t="shared" si="2"/>
        <v>-0.82748684391233795</v>
      </c>
      <c r="I12" s="21">
        <f t="shared" si="3"/>
        <v>-0.75306337988158301</v>
      </c>
    </row>
    <row r="13" spans="2:9" x14ac:dyDescent="0.25">
      <c r="B13" s="81" t="s">
        <v>15</v>
      </c>
      <c r="C13" s="92" t="s">
        <v>46</v>
      </c>
      <c r="D13" s="67">
        <v>1190503.1999999997</v>
      </c>
      <c r="E13" s="59">
        <f t="shared" si="0"/>
        <v>1.8798014879097685E-2</v>
      </c>
      <c r="F13" s="67">
        <v>1947082.97</v>
      </c>
      <c r="G13" s="19">
        <f t="shared" si="1"/>
        <v>4.4007749431274022E-2</v>
      </c>
      <c r="H13" s="20">
        <f t="shared" si="2"/>
        <v>0.63551258829039725</v>
      </c>
      <c r="I13" s="21">
        <f t="shared" si="3"/>
        <v>1.3410849344633786</v>
      </c>
    </row>
    <row r="14" spans="2:9" x14ac:dyDescent="0.25">
      <c r="B14" s="81" t="s">
        <v>16</v>
      </c>
      <c r="C14" s="92" t="s">
        <v>47</v>
      </c>
      <c r="D14" s="67">
        <v>27870474.529899999</v>
      </c>
      <c r="E14" s="59">
        <f t="shared" si="0"/>
        <v>0.44007407531586085</v>
      </c>
      <c r="F14" s="67">
        <v>4049682.6900000004</v>
      </c>
      <c r="G14" s="19">
        <f t="shared" si="1"/>
        <v>9.1530470885731061E-2</v>
      </c>
      <c r="H14" s="20">
        <f t="shared" si="2"/>
        <v>-0.8546963136327147</v>
      </c>
      <c r="I14" s="21">
        <f t="shared" si="3"/>
        <v>-0.79201121806587771</v>
      </c>
    </row>
    <row r="15" spans="2:9" x14ac:dyDescent="0.25">
      <c r="B15" s="81" t="s">
        <v>17</v>
      </c>
      <c r="C15" s="92" t="s">
        <v>48</v>
      </c>
      <c r="D15" s="67">
        <v>20185647.550000004</v>
      </c>
      <c r="E15" s="59">
        <f t="shared" si="0"/>
        <v>0.31873085514522087</v>
      </c>
      <c r="F15" s="67">
        <v>24117619.090000004</v>
      </c>
      <c r="G15" s="19">
        <f t="shared" si="1"/>
        <v>0.54510370340901859</v>
      </c>
      <c r="H15" s="20">
        <f t="shared" si="2"/>
        <v>0.19479045843144122</v>
      </c>
      <c r="I15" s="21">
        <f t="shared" si="3"/>
        <v>0.71023198604558446</v>
      </c>
    </row>
    <row r="16" spans="2:9" x14ac:dyDescent="0.25">
      <c r="B16" s="81" t="s">
        <v>18</v>
      </c>
      <c r="C16" s="92" t="s">
        <v>49</v>
      </c>
      <c r="D16" s="67">
        <v>0</v>
      </c>
      <c r="E16" s="59">
        <f t="shared" si="0"/>
        <v>0</v>
      </c>
      <c r="F16" s="67">
        <v>0</v>
      </c>
      <c r="G16" s="19">
        <f t="shared" si="1"/>
        <v>0</v>
      </c>
      <c r="H16" s="23" t="s">
        <v>1</v>
      </c>
      <c r="I16" s="24" t="s">
        <v>1</v>
      </c>
    </row>
    <row r="17" spans="2:9" x14ac:dyDescent="0.25">
      <c r="B17" s="81" t="s">
        <v>19</v>
      </c>
      <c r="C17" s="92" t="s">
        <v>50</v>
      </c>
      <c r="D17" s="67">
        <v>0</v>
      </c>
      <c r="E17" s="59">
        <f t="shared" si="0"/>
        <v>0</v>
      </c>
      <c r="F17" s="67">
        <v>0</v>
      </c>
      <c r="G17" s="19">
        <f t="shared" si="1"/>
        <v>0</v>
      </c>
      <c r="H17" s="23" t="s">
        <v>1</v>
      </c>
      <c r="I17" s="24" t="s">
        <v>1</v>
      </c>
    </row>
    <row r="18" spans="2:9" x14ac:dyDescent="0.25">
      <c r="B18" s="81" t="s">
        <v>20</v>
      </c>
      <c r="C18" s="92" t="s">
        <v>51</v>
      </c>
      <c r="D18" s="67">
        <v>80276</v>
      </c>
      <c r="E18" s="59">
        <f t="shared" si="0"/>
        <v>1.2675559733350116E-3</v>
      </c>
      <c r="F18" s="67">
        <v>126499.82</v>
      </c>
      <c r="G18" s="19">
        <f t="shared" si="1"/>
        <v>2.8591346477963731E-3</v>
      </c>
      <c r="H18" s="20">
        <f t="shared" si="2"/>
        <v>0.57581120135532426</v>
      </c>
      <c r="I18" s="21">
        <f t="shared" si="3"/>
        <v>1.2556279232970105</v>
      </c>
    </row>
    <row r="19" spans="2:9" x14ac:dyDescent="0.25">
      <c r="B19" s="81" t="s">
        <v>21</v>
      </c>
      <c r="C19" s="92" t="s">
        <v>5</v>
      </c>
      <c r="D19" s="67">
        <v>644.88</v>
      </c>
      <c r="E19" s="59">
        <f t="shared" si="0"/>
        <v>1.0182638597890805E-5</v>
      </c>
      <c r="F19" s="67">
        <v>235.34</v>
      </c>
      <c r="G19" s="19">
        <f t="shared" si="1"/>
        <v>5.3191281063672537E-6</v>
      </c>
      <c r="H19" s="20">
        <f t="shared" ref="H19" si="4">(F19-D19)/D19</f>
        <v>-0.63506388785510481</v>
      </c>
      <c r="I19" s="21">
        <f t="shared" ref="I19" si="5">(G19-E19)/E19</f>
        <v>-0.47762772338114418</v>
      </c>
    </row>
    <row r="20" spans="2:9" x14ac:dyDescent="0.25">
      <c r="B20" s="81" t="s">
        <v>22</v>
      </c>
      <c r="C20" s="92" t="s">
        <v>52</v>
      </c>
      <c r="D20" s="67">
        <v>0</v>
      </c>
      <c r="E20" s="59">
        <f t="shared" si="0"/>
        <v>0</v>
      </c>
      <c r="F20" s="67">
        <v>0</v>
      </c>
      <c r="G20" s="19">
        <f t="shared" si="1"/>
        <v>0</v>
      </c>
      <c r="H20" s="23" t="s">
        <v>1</v>
      </c>
      <c r="I20" s="24" t="s">
        <v>1</v>
      </c>
    </row>
    <row r="21" spans="2:9" x14ac:dyDescent="0.25">
      <c r="B21" s="81" t="s">
        <v>23</v>
      </c>
      <c r="C21" s="92" t="s">
        <v>29</v>
      </c>
      <c r="D21" s="67">
        <v>269898.7</v>
      </c>
      <c r="E21" s="59">
        <f t="shared" si="0"/>
        <v>4.2616935245945774E-3</v>
      </c>
      <c r="F21" s="67">
        <v>23158.03</v>
      </c>
      <c r="G21" s="19">
        <f t="shared" si="1"/>
        <v>5.2341517914972397E-4</v>
      </c>
      <c r="H21" s="20">
        <f t="shared" ref="H21" si="6">(F21-D21)/D21</f>
        <v>-0.91419732662661957</v>
      </c>
      <c r="I21" s="21">
        <f t="shared" ref="I21" si="7">(G21-E21)/E21</f>
        <v>-0.87718141247627202</v>
      </c>
    </row>
    <row r="22" spans="2:9" x14ac:dyDescent="0.25">
      <c r="B22" s="81" t="s">
        <v>24</v>
      </c>
      <c r="C22" s="92" t="s">
        <v>53</v>
      </c>
      <c r="D22" s="67">
        <v>0</v>
      </c>
      <c r="E22" s="59">
        <f t="shared" si="0"/>
        <v>0</v>
      </c>
      <c r="F22" s="67">
        <v>0</v>
      </c>
      <c r="G22" s="19">
        <f t="shared" si="1"/>
        <v>0</v>
      </c>
      <c r="H22" s="23" t="s">
        <v>1</v>
      </c>
      <c r="I22" s="24" t="s">
        <v>1</v>
      </c>
    </row>
    <row r="23" spans="2:9" x14ac:dyDescent="0.25">
      <c r="B23" s="81" t="s">
        <v>25</v>
      </c>
      <c r="C23" s="92" t="s">
        <v>54</v>
      </c>
      <c r="D23" s="67">
        <v>2692.14</v>
      </c>
      <c r="E23" s="59">
        <f t="shared" si="0"/>
        <v>4.2508821292218323E-5</v>
      </c>
      <c r="F23" s="67">
        <v>293.37</v>
      </c>
      <c r="G23" s="19">
        <f t="shared" si="1"/>
        <v>6.630715613856383E-6</v>
      </c>
      <c r="H23" s="20">
        <f>(F23-D23)/D23</f>
        <v>-0.89102721255209616</v>
      </c>
      <c r="I23" s="21">
        <f t="shared" si="3"/>
        <v>-0.84401553813325325</v>
      </c>
    </row>
    <row r="24" spans="2:9" s="3" customFormat="1" x14ac:dyDescent="0.25">
      <c r="B24" s="82"/>
      <c r="C24" s="93" t="s">
        <v>30</v>
      </c>
      <c r="D24" s="68">
        <f>SUM(D6:D23)</f>
        <v>58958084.839900009</v>
      </c>
      <c r="E24" s="60">
        <f>SUM(E6:E23)</f>
        <v>0.93094664177596842</v>
      </c>
      <c r="F24" s="68">
        <f>SUM(F6:F23)</f>
        <v>38961364.940000005</v>
      </c>
      <c r="G24" s="27">
        <f>SUM(G6:G23)</f>
        <v>0.88060037101549149</v>
      </c>
      <c r="H24" s="31">
        <f t="shared" ref="H24:H28" si="8">(F24-D24)/D24</f>
        <v>-0.33916841013748772</v>
      </c>
      <c r="I24" s="32">
        <f t="shared" ref="I24:I28" si="9">(G24-E24)/E24</f>
        <v>-5.4080726543501212E-2</v>
      </c>
    </row>
    <row r="25" spans="2:9" ht="15.75" customHeight="1" x14ac:dyDescent="0.25">
      <c r="B25" s="81">
        <v>19</v>
      </c>
      <c r="C25" s="91" t="s">
        <v>6</v>
      </c>
      <c r="D25" s="67">
        <v>3926537.88</v>
      </c>
      <c r="E25" s="59">
        <f>D25/$D$28</f>
        <v>6.1999932038469693E-2</v>
      </c>
      <c r="F25" s="67">
        <v>4457260.33</v>
      </c>
      <c r="G25" s="19">
        <f t="shared" si="1"/>
        <v>0.10074249468300663</v>
      </c>
      <c r="H25" s="20">
        <f>(F25-D25)/D25</f>
        <v>0.13516295174516443</v>
      </c>
      <c r="I25" s="21">
        <f t="shared" si="9"/>
        <v>0.62488072761915225</v>
      </c>
    </row>
    <row r="26" spans="2:9" x14ac:dyDescent="0.25">
      <c r="B26" s="18"/>
      <c r="C26" s="91" t="s">
        <v>55</v>
      </c>
      <c r="D26" s="67">
        <v>446702.82999999996</v>
      </c>
      <c r="E26" s="59">
        <f>D26/$D$28</f>
        <v>7.0534261855617394E-3</v>
      </c>
      <c r="F26" s="67">
        <v>825467.99</v>
      </c>
      <c r="G26" s="19">
        <f t="shared" si="1"/>
        <v>1.865713430150201E-2</v>
      </c>
      <c r="H26" s="20">
        <f>(F26-D26)/D26</f>
        <v>0.84791305217385815</v>
      </c>
      <c r="I26" s="21">
        <f t="shared" si="9"/>
        <v>1.6451165448775649</v>
      </c>
    </row>
    <row r="27" spans="2:9" s="3" customFormat="1" x14ac:dyDescent="0.25">
      <c r="B27" s="25"/>
      <c r="C27" s="26" t="s">
        <v>31</v>
      </c>
      <c r="D27" s="57">
        <f>D25+D26</f>
        <v>4373240.71</v>
      </c>
      <c r="E27" s="60">
        <f>E25+E26</f>
        <v>6.9053358224031428E-2</v>
      </c>
      <c r="F27" s="57">
        <f>F25+F26</f>
        <v>5282728.32</v>
      </c>
      <c r="G27" s="27">
        <f>G25+G26</f>
        <v>0.11939962898450864</v>
      </c>
      <c r="H27" s="31">
        <f t="shared" si="8"/>
        <v>0.20796651049194143</v>
      </c>
      <c r="I27" s="32">
        <f t="shared" si="9"/>
        <v>0.72909228537644211</v>
      </c>
    </row>
    <row r="28" spans="2:9" s="3" customFormat="1" ht="16.5" thickBot="1" x14ac:dyDescent="0.3">
      <c r="B28" s="37"/>
      <c r="C28" s="34" t="s">
        <v>33</v>
      </c>
      <c r="D28" s="69">
        <f>D24+D27</f>
        <v>63331325.54990001</v>
      </c>
      <c r="E28" s="52">
        <f>E24+E27</f>
        <v>0.99999999999999989</v>
      </c>
      <c r="F28" s="69">
        <f>SUM(F24:F26)</f>
        <v>44244093.260000005</v>
      </c>
      <c r="G28" s="52">
        <f>G24+G27</f>
        <v>1.0000000000000002</v>
      </c>
      <c r="H28" s="35">
        <f t="shared" si="8"/>
        <v>-0.30138690646638677</v>
      </c>
      <c r="I28" s="36">
        <f t="shared" si="9"/>
        <v>3.3306690738754701E-16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51" t="s">
        <v>35</v>
      </c>
      <c r="C30" s="42"/>
      <c r="D30" s="6"/>
      <c r="E30" s="16"/>
      <c r="F30" s="41"/>
      <c r="G30" s="16"/>
      <c r="H30" s="41"/>
    </row>
    <row r="31" spans="2:9" x14ac:dyDescent="0.25">
      <c r="D31" s="66"/>
      <c r="G31" s="4"/>
      <c r="H31" s="41"/>
    </row>
    <row r="32" spans="2:9" x14ac:dyDescent="0.25">
      <c r="B32" s="51" t="s">
        <v>36</v>
      </c>
      <c r="G32" s="54"/>
      <c r="H32" s="41"/>
    </row>
    <row r="33" spans="7:8" x14ac:dyDescent="0.25">
      <c r="G33" s="55"/>
      <c r="H33" s="40"/>
    </row>
    <row r="34" spans="7:8" x14ac:dyDescent="0.25">
      <c r="G34" s="54"/>
    </row>
    <row r="35" spans="7:8" x14ac:dyDescent="0.25">
      <c r="G35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G24 F28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2017-03-07T15:09:06Z</cp:lastPrinted>
  <dcterms:created xsi:type="dcterms:W3CDTF">2011-07-19T08:09:31Z</dcterms:created>
  <dcterms:modified xsi:type="dcterms:W3CDTF">2020-02-24T13:34:34Z</dcterms:modified>
</cp:coreProperties>
</file>