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F20" i="2" l="1"/>
  <c r="E20" i="2"/>
  <c r="D20" i="2"/>
  <c r="G33" i="2" l="1"/>
  <c r="I28" i="2"/>
  <c r="I32" i="2" l="1"/>
  <c r="F36" i="2" l="1"/>
  <c r="C36" i="2"/>
  <c r="C20" i="2"/>
  <c r="I24" i="2"/>
  <c r="G28" i="2" l="1"/>
  <c r="G27" i="2"/>
  <c r="D32" i="2"/>
  <c r="D28" i="2"/>
  <c r="N20" i="2"/>
  <c r="M8" i="2"/>
  <c r="O8" i="2" s="1"/>
  <c r="M9" i="2"/>
  <c r="O9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7" i="2"/>
  <c r="O7" i="2" s="1"/>
  <c r="L20" i="2"/>
  <c r="K20" i="2"/>
  <c r="M20" i="2" l="1"/>
  <c r="O20" i="2" s="1"/>
  <c r="G32" i="2" l="1"/>
  <c r="G24" i="2"/>
  <c r="G10" i="2"/>
  <c r="G8" i="2" l="1"/>
  <c r="G11" i="2"/>
  <c r="G13" i="2"/>
  <c r="G15" i="2"/>
  <c r="G17" i="2"/>
  <c r="G19" i="2"/>
  <c r="G7" i="2"/>
  <c r="G9" i="2"/>
  <c r="G12" i="2"/>
  <c r="G14" i="2"/>
  <c r="G16" i="2"/>
  <c r="G18" i="2"/>
  <c r="G26" i="2" l="1"/>
  <c r="G35" i="2"/>
  <c r="G30" i="2"/>
  <c r="G22" i="2"/>
  <c r="G23" i="2"/>
  <c r="G25" i="2"/>
  <c r="G29" i="2"/>
  <c r="G31" i="2"/>
  <c r="G34" i="2"/>
  <c r="F37" i="2"/>
  <c r="G20" i="2"/>
  <c r="D24" i="2"/>
  <c r="I22" i="2"/>
  <c r="I30" i="2"/>
  <c r="I34" i="2"/>
  <c r="I29" i="2"/>
  <c r="I31" i="2"/>
  <c r="I25" i="2"/>
  <c r="I23" i="2"/>
  <c r="I26" i="2"/>
  <c r="I35" i="2"/>
  <c r="I19" i="2"/>
  <c r="I7" i="2"/>
  <c r="I9" i="2"/>
  <c r="I14" i="2"/>
  <c r="I18" i="2"/>
  <c r="I13" i="2"/>
  <c r="I16" i="2"/>
  <c r="I17" i="2"/>
  <c r="I11" i="2"/>
  <c r="I12" i="2"/>
  <c r="I8" i="2"/>
  <c r="I15" i="2"/>
  <c r="H27" i="2" l="1"/>
  <c r="H33" i="2"/>
  <c r="H10" i="2"/>
  <c r="H28" i="2"/>
  <c r="H32" i="2"/>
  <c r="H24" i="2"/>
  <c r="D23" i="2"/>
  <c r="D25" i="2"/>
  <c r="D30" i="2"/>
  <c r="D22" i="2"/>
  <c r="D35" i="2"/>
  <c r="D26" i="2"/>
  <c r="D29" i="2"/>
  <c r="D31" i="2"/>
  <c r="D34" i="2"/>
  <c r="D7" i="2"/>
  <c r="D16" i="2"/>
  <c r="D8" i="2"/>
  <c r="D11" i="2"/>
  <c r="D13" i="2"/>
  <c r="D15" i="2"/>
  <c r="D17" i="2"/>
  <c r="D19" i="2"/>
  <c r="D9" i="2"/>
  <c r="D12" i="2"/>
  <c r="D14" i="2"/>
  <c r="D18" i="2"/>
  <c r="C37" i="2"/>
  <c r="E28" i="2" s="1"/>
  <c r="G36" i="2"/>
  <c r="I36" i="2"/>
  <c r="I20" i="2"/>
  <c r="D36" i="2" l="1"/>
  <c r="E24" i="2"/>
  <c r="E32" i="2"/>
  <c r="E34" i="2"/>
  <c r="E22" i="2"/>
  <c r="E31" i="2"/>
  <c r="E30" i="2"/>
  <c r="E29" i="2"/>
  <c r="E35" i="2"/>
  <c r="E25" i="2"/>
  <c r="E23" i="2"/>
  <c r="E26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E37" i="2"/>
  <c r="H25" i="2"/>
  <c r="H29" i="2"/>
  <c r="H31" i="2"/>
  <c r="H34" i="2"/>
  <c r="H9" i="2"/>
  <c r="H12" i="2"/>
  <c r="H14" i="2"/>
  <c r="H16" i="2"/>
  <c r="H18" i="2"/>
  <c r="H26" i="2"/>
  <c r="H35" i="2"/>
  <c r="H30" i="2"/>
  <c r="H22" i="2"/>
  <c r="H23" i="2"/>
  <c r="H8" i="2"/>
  <c r="H11" i="2"/>
  <c r="H13" i="2"/>
  <c r="H15" i="2"/>
  <c r="H17" i="2"/>
  <c r="H19" i="2"/>
  <c r="H7" i="2"/>
  <c r="H20" i="2"/>
  <c r="I37" i="2"/>
  <c r="H36" i="2"/>
  <c r="H37" i="2" l="1"/>
</calcChain>
</file>

<file path=xl/sharedStrings.xml><?xml version="1.0" encoding="utf-8"?>
<sst xmlns="http://schemas.openxmlformats.org/spreadsheetml/2006/main" count="62" uniqueCount="48">
  <si>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</si>
  <si>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</si>
  <si>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</si>
  <si>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</si>
  <si>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</si>
  <si>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</si>
  <si>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</si>
  <si>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</si>
  <si>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</si>
  <si>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</si>
  <si>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</si>
  <si>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</si>
  <si>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</si>
  <si>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</si>
  <si>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</si>
  <si>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</si>
  <si>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</si>
  <si>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</si>
  <si>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</si>
  <si>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</si>
  <si>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</si>
  <si>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</si>
  <si>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</si>
  <si>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</si>
  <si>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</si>
  <si>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</si>
  <si>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</si>
  <si>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</si>
  <si>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</si>
  <si>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</si>
  <si>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</si>
  <si>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III K 2016.**</t>
  </si>
  <si>
    <t>III K 2015.*</t>
  </si>
  <si>
    <t>Bruto zaračunate premije (u KM) i odgovarajući udjeli društava za treći kvartal 2015. i 2016. godine</t>
  </si>
  <si>
    <t>-</t>
  </si>
  <si>
    <t>Central osiguranje d.d.***</t>
  </si>
  <si>
    <t>Atos osiguranje a.d.****</t>
  </si>
  <si>
    <t>Euros osiguranje a.d.*****</t>
  </si>
  <si>
    <t>SAS - Super P osiguranje a.d.******</t>
  </si>
  <si>
    <t>Wiener osiguranje a.d.</t>
  </si>
  <si>
    <t>Osiguravajuća društva</t>
  </si>
  <si>
    <t>Promjena u ukupnoj premiji (%)</t>
  </si>
  <si>
    <t>*Podatci se odnose na razdoblje od 01.01. do 30.09.2015. godine.</t>
  </si>
  <si>
    <t>**Podatci se odnose na razdoblje od 01.01. do 30.09.2016.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</si>
  <si>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</si>
  <si>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</si>
  <si>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</si>
  <si>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promijenilo je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</si>
</sst>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2" applyFont="1"/>
    <xf numFmtId="0" fontId="10" fillId="0" borderId="0" xfId="2" applyFont="1"/>
    <xf numFmtId="0" fontId="12" fillId="0" borderId="0" xfId="2" applyFont="1" applyBorder="1" applyAlignment="1">
      <alignment vertical="center"/>
    </xf>
    <xf numFmtId="0" fontId="7" fillId="0" borderId="0" xfId="2" applyFont="1" applyBorder="1"/>
    <xf numFmtId="0" fontId="9" fillId="0" borderId="0" xfId="2" applyFont="1"/>
    <xf numFmtId="0" fontId="9" fillId="0" borderId="0" xfId="2" applyFont="1" applyBorder="1"/>
    <xf numFmtId="0" fontId="13" fillId="0" borderId="0" xfId="2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0" fontId="14" fillId="0" borderId="0" xfId="2" applyFont="1"/>
    <xf numFmtId="0" fontId="7" fillId="0" borderId="13" xfId="2" applyFont="1" applyBorder="1"/>
    <xf numFmtId="0" fontId="11" fillId="3" borderId="1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justify" vertical="center" wrapText="1"/>
    </xf>
    <xf numFmtId="10" fontId="9" fillId="0" borderId="9" xfId="2" applyNumberFormat="1" applyFont="1" applyBorder="1" applyAlignment="1">
      <alignment horizontal="right" vertical="center"/>
    </xf>
    <xf numFmtId="0" fontId="15" fillId="3" borderId="8" xfId="2" applyFont="1" applyFill="1" applyBorder="1" applyAlignment="1">
      <alignment horizontal="right" vertical="center" wrapText="1"/>
    </xf>
    <xf numFmtId="10" fontId="9" fillId="3" borderId="1" xfId="2" applyNumberFormat="1" applyFont="1" applyFill="1" applyBorder="1" applyAlignment="1">
      <alignment horizontal="right" vertical="center"/>
    </xf>
    <xf numFmtId="10" fontId="9" fillId="3" borderId="9" xfId="2" applyNumberFormat="1" applyFont="1" applyFill="1" applyBorder="1" applyAlignment="1">
      <alignment horizontal="right" vertical="center"/>
    </xf>
    <xf numFmtId="0" fontId="7" fillId="0" borderId="8" xfId="2" applyFont="1" applyBorder="1" applyAlignment="1">
      <alignment horizontal="justify" vertical="center"/>
    </xf>
    <xf numFmtId="3" fontId="11" fillId="2" borderId="10" xfId="2" applyNumberFormat="1" applyFont="1" applyFill="1" applyBorder="1" applyAlignment="1">
      <alignment horizontal="right" vertical="center" wrapText="1"/>
    </xf>
    <xf numFmtId="10" fontId="16" fillId="2" borderId="11" xfId="2" applyNumberFormat="1" applyFont="1" applyFill="1" applyBorder="1" applyAlignment="1">
      <alignment horizontal="right" vertical="center" wrapText="1"/>
    </xf>
    <xf numFmtId="0" fontId="11" fillId="2" borderId="12" xfId="2" applyFont="1" applyFill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3" fillId="0" borderId="8" xfId="2" applyFont="1" applyBorder="1" applyAlignment="1">
      <alignment horizontal="justify" vertical="center" wrapText="1"/>
    </xf>
    <xf numFmtId="4" fontId="18" fillId="0" borderId="0" xfId="0" applyNumberFormat="1" applyFont="1" applyBorder="1"/>
    <xf numFmtId="0" fontId="17" fillId="0" borderId="0" xfId="0" applyFont="1"/>
    <xf numFmtId="10" fontId="19" fillId="0" borderId="0" xfId="2" applyNumberFormat="1" applyFont="1" applyBorder="1" applyAlignment="1">
      <alignment horizontal="right" vertical="center"/>
    </xf>
    <xf numFmtId="9" fontId="11" fillId="2" borderId="10" xfId="2" applyNumberFormat="1" applyFont="1" applyFill="1" applyBorder="1" applyAlignment="1">
      <alignment horizontal="right" vertical="center" wrapText="1"/>
    </xf>
    <xf numFmtId="9" fontId="9" fillId="3" borderId="1" xfId="2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left"/>
    </xf>
    <xf numFmtId="10" fontId="3" fillId="0" borderId="1" xfId="2" applyNumberFormat="1" applyFont="1" applyBorder="1"/>
    <xf numFmtId="10" fontId="9" fillId="0" borderId="0" xfId="2" applyNumberFormat="1" applyFont="1"/>
    <xf numFmtId="4" fontId="22" fillId="0" borderId="14" xfId="5" applyNumberFormat="1" applyFont="1" applyBorder="1" applyAlignment="1" applyProtection="1">
      <alignment horizontal="right"/>
    </xf>
    <xf numFmtId="4" fontId="7" fillId="0" borderId="0" xfId="2" applyNumberFormat="1" applyFont="1" applyBorder="1"/>
    <xf numFmtId="4" fontId="22" fillId="0" borderId="18" xfId="5" applyNumberFormat="1" applyFont="1" applyBorder="1" applyAlignment="1" applyProtection="1">
      <alignment horizontal="right"/>
    </xf>
    <xf numFmtId="4" fontId="7" fillId="0" borderId="0" xfId="2" applyNumberFormat="1" applyFont="1"/>
    <xf numFmtId="4" fontId="9" fillId="0" borderId="0" xfId="2" applyNumberFormat="1" applyFont="1"/>
    <xf numFmtId="4" fontId="23" fillId="0" borderId="16" xfId="3" applyNumberFormat="1" applyFont="1" applyBorder="1"/>
    <xf numFmtId="4" fontId="23" fillId="0" borderId="15" xfId="3" applyNumberFormat="1" applyFont="1" applyBorder="1"/>
    <xf numFmtId="4" fontId="23" fillId="0" borderId="17" xfId="3" applyNumberFormat="1" applyFont="1" applyBorder="1"/>
    <xf numFmtId="0" fontId="0" fillId="0" borderId="8" xfId="2" applyFont="1" applyBorder="1" applyAlignment="1">
      <alignment horizontal="justify" vertical="center"/>
    </xf>
    <xf numFmtId="3" fontId="3" fillId="0" borderId="1" xfId="2" applyNumberFormat="1" applyFont="1" applyBorder="1" applyAlignment="1">
      <alignment horizontal="right" vertical="center"/>
    </xf>
    <xf numFmtId="3" fontId="20" fillId="2" borderId="10" xfId="2" applyNumberFormat="1" applyFont="1" applyFill="1" applyBorder="1" applyAlignment="1">
      <alignment horizontal="right" vertical="center" wrapText="1"/>
    </xf>
    <xf numFmtId="9" fontId="20" fillId="2" borderId="10" xfId="2" applyNumberFormat="1" applyFont="1" applyFill="1" applyBorder="1" applyAlignment="1">
      <alignment horizontal="right" vertical="center" wrapText="1"/>
    </xf>
    <xf numFmtId="10" fontId="3" fillId="0" borderId="1" xfId="2" applyNumberFormat="1" applyFont="1" applyBorder="1" applyAlignment="1">
      <alignment horizontal="right"/>
    </xf>
    <xf numFmtId="4" fontId="23" fillId="0" borderId="15" xfId="3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3" applyFont="1" applyFill="1" applyBorder="1" applyAlignment="1">
      <alignment horizontal="left"/>
    </xf>
    <xf numFmtId="10" fontId="3" fillId="0" borderId="9" xfId="2" applyNumberFormat="1" applyFont="1" applyBorder="1" applyAlignment="1">
      <alignment horizontal="right"/>
    </xf>
    <xf numFmtId="3" fontId="26" fillId="3" borderId="1" xfId="2" applyNumberFormat="1" applyFont="1" applyFill="1" applyBorder="1" applyAlignment="1">
      <alignment horizontal="right" vertical="center"/>
    </xf>
    <xf numFmtId="0" fontId="3" fillId="0" borderId="8" xfId="2" applyFont="1" applyBorder="1" applyAlignment="1">
      <alignment horizontal="justify" vertical="center"/>
    </xf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11" fillId="0" borderId="8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9" xfId="2" applyFont="1" applyBorder="1" applyAlignment="1">
      <alignment horizontal="left" vertical="center" wrapText="1"/>
    </xf>
    <xf numFmtId="0" fontId="20" fillId="0" borderId="8" xfId="2" applyFont="1" applyBorder="1" applyAlignment="1">
      <alignment horizontal="left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9" xfId="2" applyFont="1" applyBorder="1" applyAlignment="1">
      <alignment horizontal="left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</cellXfs>
  <cellStyles count="14">
    <cellStyle name="Normal" xfId="0" builtinId="0"/>
    <cellStyle name="Normal 2" xfId="4"/>
    <cellStyle name="Normal 3" xfId="11"/>
    <cellStyle name="Normal 4" xfId="1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4" xfId="9"/>
    <cellStyle name="Obično_12a Izvjestaji drustava za osiguranje" xfId="10"/>
    <cellStyle name="Percent 2" xfId="1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1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3.855468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15" x14ac:dyDescent="0.25">
      <c r="B1" s="10"/>
    </row>
    <row r="2" spans="2:15" ht="15.75" x14ac:dyDescent="0.25">
      <c r="B2" s="51" t="s">
        <v>33</v>
      </c>
      <c r="C2" s="52"/>
      <c r="D2" s="52"/>
      <c r="E2" s="52"/>
      <c r="F2" s="52"/>
      <c r="G2" s="52"/>
      <c r="H2" s="52"/>
      <c r="I2" s="53"/>
    </row>
    <row r="3" spans="2:15" ht="15.75" thickBot="1" x14ac:dyDescent="0.3">
      <c r="B3" s="28"/>
      <c r="C3" s="2"/>
      <c r="D3" s="2"/>
      <c r="E3" s="2"/>
      <c r="F3" s="2"/>
      <c r="G3" s="2"/>
    </row>
    <row r="4" spans="2:15" x14ac:dyDescent="0.25">
      <c r="B4" s="60" t="s">
        <v>40</v>
      </c>
      <c r="C4" s="62" t="s">
        <v>32</v>
      </c>
      <c r="D4" s="62"/>
      <c r="E4" s="62"/>
      <c r="F4" s="62" t="s">
        <v>31</v>
      </c>
      <c r="G4" s="62"/>
      <c r="H4" s="62"/>
      <c r="I4" s="63" t="s">
        <v>41</v>
      </c>
      <c r="J4" s="3"/>
      <c r="K4" s="3"/>
      <c r="L4" s="4"/>
      <c r="M4" s="2"/>
    </row>
    <row r="5" spans="2:15" ht="66" customHeight="1" x14ac:dyDescent="0.25">
      <c r="B5" s="61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64"/>
      <c r="J5" s="4"/>
      <c r="K5" s="4"/>
      <c r="L5" s="4"/>
    </row>
    <row r="6" spans="2:15" x14ac:dyDescent="0.25">
      <c r="B6" s="57" t="s">
        <v>4</v>
      </c>
      <c r="C6" s="58"/>
      <c r="D6" s="58"/>
      <c r="E6" s="58"/>
      <c r="F6" s="58"/>
      <c r="G6" s="58"/>
      <c r="H6" s="58"/>
      <c r="I6" s="59"/>
      <c r="J6" s="4"/>
      <c r="K6" s="25"/>
      <c r="L6" s="25"/>
    </row>
    <row r="7" spans="2:15" ht="15.75" x14ac:dyDescent="0.3">
      <c r="B7" s="12" t="s">
        <v>9</v>
      </c>
      <c r="C7" s="40">
        <v>12873030.839999992</v>
      </c>
      <c r="D7" s="29">
        <f t="shared" ref="D7:D19" si="0">C7/C$20</f>
        <v>4.0994893060049296E-2</v>
      </c>
      <c r="E7" s="29">
        <f t="shared" ref="E7:E20" si="1">C7/C$37</f>
        <v>2.8968511693402747E-2</v>
      </c>
      <c r="F7" s="40">
        <v>15102715.731013685</v>
      </c>
      <c r="G7" s="29">
        <f t="shared" ref="G7:G19" si="2">F7/F$20</f>
        <v>4.4669923892715561E-2</v>
      </c>
      <c r="H7" s="29">
        <f t="shared" ref="H7:H20" si="3">F7/F$37</f>
        <v>3.1497379447508543E-2</v>
      </c>
      <c r="I7" s="13">
        <f t="shared" ref="I7:I19" si="4">(F7-C7)/C7</f>
        <v>0.17320589989464319</v>
      </c>
      <c r="J7" s="4"/>
      <c r="K7" s="33">
        <v>11164258.739999987</v>
      </c>
      <c r="L7" s="33">
        <v>1708772.1000000043</v>
      </c>
      <c r="M7" s="32">
        <f>SUM(K7:L7)</f>
        <v>12873030.839999992</v>
      </c>
      <c r="N7" s="36">
        <v>0</v>
      </c>
      <c r="O7" s="34">
        <f>SUM(M7+N7)</f>
        <v>12873030.839999992</v>
      </c>
    </row>
    <row r="8" spans="2:15" ht="15" customHeight="1" x14ac:dyDescent="0.3">
      <c r="B8" s="22" t="s">
        <v>28</v>
      </c>
      <c r="C8" s="40">
        <v>35503156.440000005</v>
      </c>
      <c r="D8" s="29">
        <f t="shared" si="0"/>
        <v>0.1130618049192836</v>
      </c>
      <c r="E8" s="29">
        <f t="shared" si="1"/>
        <v>7.9893664146993351E-2</v>
      </c>
      <c r="F8" s="40">
        <v>37725619.009999998</v>
      </c>
      <c r="G8" s="29">
        <f t="shared" si="2"/>
        <v>0.11158261600075642</v>
      </c>
      <c r="H8" s="29">
        <f t="shared" si="3"/>
        <v>7.8678441547436612E-2</v>
      </c>
      <c r="I8" s="13">
        <f t="shared" si="4"/>
        <v>6.2599013520274832E-2</v>
      </c>
      <c r="J8" s="4"/>
      <c r="K8" s="33">
        <v>30581855.820000004</v>
      </c>
      <c r="L8" s="33">
        <v>1149942.6000000001</v>
      </c>
      <c r="M8" s="32">
        <f t="shared" ref="M8:M19" si="5">SUM(K8:L8)</f>
        <v>31731798.420000006</v>
      </c>
      <c r="N8" s="37">
        <v>3771358.02</v>
      </c>
      <c r="O8" s="34">
        <f t="shared" ref="O8:O19" si="6">SUM(M8+N8)</f>
        <v>35503156.440000005</v>
      </c>
    </row>
    <row r="9" spans="2:15" ht="15.75" x14ac:dyDescent="0.3">
      <c r="B9" s="12" t="s">
        <v>10</v>
      </c>
      <c r="C9" s="40">
        <v>9388517.5799999982</v>
      </c>
      <c r="D9" s="29">
        <f t="shared" si="0"/>
        <v>2.9898263972813796E-2</v>
      </c>
      <c r="E9" s="29">
        <f t="shared" si="1"/>
        <v>2.1127222072276755E-2</v>
      </c>
      <c r="F9" s="40">
        <v>10452325.43</v>
      </c>
      <c r="G9" s="29">
        <f t="shared" si="2"/>
        <v>3.091527310556464E-2</v>
      </c>
      <c r="H9" s="29">
        <f t="shared" si="3"/>
        <v>2.1798785466212028E-2</v>
      </c>
      <c r="I9" s="13">
        <f t="shared" si="4"/>
        <v>0.1133094592341384</v>
      </c>
      <c r="J9" s="4"/>
      <c r="K9" s="33">
        <v>8963623.5399999991</v>
      </c>
      <c r="L9" s="33">
        <v>424894.04</v>
      </c>
      <c r="M9" s="32">
        <f t="shared" si="5"/>
        <v>9388517.5799999982</v>
      </c>
      <c r="N9" s="37">
        <v>0</v>
      </c>
      <c r="O9" s="34">
        <f t="shared" si="6"/>
        <v>9388517.5799999982</v>
      </c>
    </row>
    <row r="10" spans="2:15" ht="15.75" x14ac:dyDescent="0.3">
      <c r="B10" s="12" t="s">
        <v>35</v>
      </c>
      <c r="C10" s="40" t="s">
        <v>34</v>
      </c>
      <c r="D10" s="43" t="s">
        <v>34</v>
      </c>
      <c r="E10" s="43" t="s">
        <v>34</v>
      </c>
      <c r="F10" s="40">
        <v>2082700</v>
      </c>
      <c r="G10" s="29">
        <f t="shared" si="2"/>
        <v>6.1600875066668758E-3</v>
      </c>
      <c r="H10" s="29">
        <f t="shared" si="3"/>
        <v>4.3435626640721415E-3</v>
      </c>
      <c r="I10" s="13" t="s">
        <v>34</v>
      </c>
      <c r="J10" s="4"/>
      <c r="K10" s="33"/>
      <c r="L10" s="33"/>
      <c r="M10" s="32"/>
      <c r="N10" s="44"/>
      <c r="O10" s="34"/>
    </row>
    <row r="11" spans="2:15" ht="15.75" x14ac:dyDescent="0.3">
      <c r="B11" s="12" t="s">
        <v>11</v>
      </c>
      <c r="C11" s="40">
        <v>27385726.250000004</v>
      </c>
      <c r="D11" s="29">
        <f t="shared" si="0"/>
        <v>8.7211390459974655E-2</v>
      </c>
      <c r="E11" s="29">
        <f t="shared" si="1"/>
        <v>6.1626802651663044E-2</v>
      </c>
      <c r="F11" s="40">
        <v>35623439.149999999</v>
      </c>
      <c r="G11" s="29">
        <f t="shared" si="2"/>
        <v>0.10536491211044445</v>
      </c>
      <c r="H11" s="29">
        <f t="shared" si="3"/>
        <v>7.4294252776581277E-2</v>
      </c>
      <c r="I11" s="13">
        <f t="shared" si="4"/>
        <v>0.30080315653487533</v>
      </c>
      <c r="J11" s="4"/>
      <c r="K11" s="33">
        <v>21290323.390000004</v>
      </c>
      <c r="L11" s="33">
        <v>536518.86</v>
      </c>
      <c r="M11" s="32">
        <f t="shared" si="5"/>
        <v>21826842.250000004</v>
      </c>
      <c r="N11" s="37">
        <v>5558884.0000000009</v>
      </c>
      <c r="O11" s="34">
        <f t="shared" si="6"/>
        <v>27385726.250000004</v>
      </c>
    </row>
    <row r="12" spans="2:15" ht="15.75" x14ac:dyDescent="0.3">
      <c r="B12" s="12" t="s">
        <v>12</v>
      </c>
      <c r="C12" s="40">
        <v>40725993.835300006</v>
      </c>
      <c r="D12" s="29">
        <f t="shared" si="0"/>
        <v>0.12969422529887698</v>
      </c>
      <c r="E12" s="29">
        <f t="shared" si="1"/>
        <v>9.1646749184929099E-2</v>
      </c>
      <c r="F12" s="40">
        <v>41272436.510000005</v>
      </c>
      <c r="G12" s="29">
        <f t="shared" si="2"/>
        <v>0.1220731840951423</v>
      </c>
      <c r="H12" s="29">
        <f t="shared" si="3"/>
        <v>8.6075485802143345E-2</v>
      </c>
      <c r="I12" s="13">
        <f t="shared" si="4"/>
        <v>1.3417540573960411E-2</v>
      </c>
      <c r="J12" s="4"/>
      <c r="K12" s="33">
        <v>35106452.510600008</v>
      </c>
      <c r="L12" s="33">
        <v>5619541.3246999998</v>
      </c>
      <c r="M12" s="32">
        <f t="shared" si="5"/>
        <v>40725993.835300006</v>
      </c>
      <c r="N12" s="37">
        <v>0</v>
      </c>
      <c r="O12" s="34">
        <f t="shared" si="6"/>
        <v>40725993.835300006</v>
      </c>
    </row>
    <row r="13" spans="2:15" ht="15.75" x14ac:dyDescent="0.3">
      <c r="B13" s="12" t="s">
        <v>13</v>
      </c>
      <c r="C13" s="40">
        <v>21918220.18000003</v>
      </c>
      <c r="D13" s="29">
        <f t="shared" si="0"/>
        <v>6.9799808880572536E-2</v>
      </c>
      <c r="E13" s="29">
        <f t="shared" si="1"/>
        <v>4.9323133415479899E-2</v>
      </c>
      <c r="F13" s="40">
        <v>23738909.600000035</v>
      </c>
      <c r="G13" s="29">
        <f t="shared" si="2"/>
        <v>7.0213549934630332E-2</v>
      </c>
      <c r="H13" s="29">
        <f t="shared" si="3"/>
        <v>4.9508542480599167E-2</v>
      </c>
      <c r="I13" s="13">
        <f t="shared" si="4"/>
        <v>8.3067393476654233E-2</v>
      </c>
      <c r="J13" s="4"/>
      <c r="K13" s="33">
        <v>5980076.7599999756</v>
      </c>
      <c r="L13" s="33">
        <v>0</v>
      </c>
      <c r="M13" s="32">
        <f t="shared" si="5"/>
        <v>5980076.7599999756</v>
      </c>
      <c r="N13" s="37">
        <v>15938143.420000056</v>
      </c>
      <c r="O13" s="34">
        <f t="shared" si="6"/>
        <v>21918220.18000003</v>
      </c>
    </row>
    <row r="14" spans="2:15" ht="15.75" x14ac:dyDescent="0.3">
      <c r="B14" s="12" t="s">
        <v>14</v>
      </c>
      <c r="C14" s="40">
        <v>21506038.819999911</v>
      </c>
      <c r="D14" s="29">
        <f t="shared" si="0"/>
        <v>6.8487194082661393E-2</v>
      </c>
      <c r="E14" s="29">
        <f t="shared" si="1"/>
        <v>4.8395591122186825E-2</v>
      </c>
      <c r="F14" s="40">
        <v>20394481.400000192</v>
      </c>
      <c r="G14" s="29">
        <f t="shared" si="2"/>
        <v>6.0321597002492511E-2</v>
      </c>
      <c r="H14" s="29">
        <f t="shared" si="3"/>
        <v>4.253359003320429E-2</v>
      </c>
      <c r="I14" s="13">
        <f t="shared" si="4"/>
        <v>-5.168582784134132E-2</v>
      </c>
      <c r="J14" s="4"/>
      <c r="K14" s="33">
        <v>361536.90000000031</v>
      </c>
      <c r="L14" s="33">
        <v>164513.07</v>
      </c>
      <c r="M14" s="32">
        <f t="shared" si="5"/>
        <v>526049.97000000032</v>
      </c>
      <c r="N14" s="37">
        <v>20979988.849999912</v>
      </c>
      <c r="O14" s="34">
        <f t="shared" si="6"/>
        <v>21506038.819999911</v>
      </c>
    </row>
    <row r="15" spans="2:15" ht="15.75" x14ac:dyDescent="0.3">
      <c r="B15" s="12" t="s">
        <v>29</v>
      </c>
      <c r="C15" s="40">
        <v>45910239.839999996</v>
      </c>
      <c r="D15" s="29">
        <f t="shared" si="0"/>
        <v>0.14620374921761747</v>
      </c>
      <c r="E15" s="29">
        <f t="shared" si="1"/>
        <v>0.10331299102612616</v>
      </c>
      <c r="F15" s="40">
        <v>42782535.045899995</v>
      </c>
      <c r="G15" s="29">
        <f t="shared" si="2"/>
        <v>0.12653966468516173</v>
      </c>
      <c r="H15" s="29">
        <f t="shared" si="3"/>
        <v>8.9224862870182525E-2</v>
      </c>
      <c r="I15" s="13">
        <f t="shared" si="4"/>
        <v>-6.8126518288735685E-2</v>
      </c>
      <c r="J15" s="4"/>
      <c r="K15" s="33">
        <v>40513088.600000001</v>
      </c>
      <c r="L15" s="33">
        <v>2678868.0100000002</v>
      </c>
      <c r="M15" s="32">
        <f t="shared" si="5"/>
        <v>43191956.609999999</v>
      </c>
      <c r="N15" s="37">
        <v>2718283.23</v>
      </c>
      <c r="O15" s="34">
        <f t="shared" si="6"/>
        <v>45910239.839999996</v>
      </c>
    </row>
    <row r="16" spans="2:15" ht="15.75" x14ac:dyDescent="0.3">
      <c r="B16" s="12" t="s">
        <v>25</v>
      </c>
      <c r="C16" s="40">
        <v>28163378.239999991</v>
      </c>
      <c r="D16" s="29">
        <f t="shared" si="0"/>
        <v>8.9687867100497032E-2</v>
      </c>
      <c r="E16" s="29">
        <f t="shared" si="1"/>
        <v>6.3376772883670385E-2</v>
      </c>
      <c r="F16" s="40">
        <v>31067465.769999973</v>
      </c>
      <c r="G16" s="29">
        <f t="shared" si="2"/>
        <v>9.1889522136446744E-2</v>
      </c>
      <c r="H16" s="29">
        <f t="shared" si="3"/>
        <v>6.4792569446349049E-2</v>
      </c>
      <c r="I16" s="13">
        <f t="shared" si="4"/>
        <v>0.10311573793641539</v>
      </c>
      <c r="J16" s="4"/>
      <c r="K16" s="33">
        <v>22331730.319999997</v>
      </c>
      <c r="L16" s="33">
        <v>0</v>
      </c>
      <c r="M16" s="32">
        <f t="shared" si="5"/>
        <v>22331730.319999997</v>
      </c>
      <c r="N16" s="37">
        <v>5831647.9199999934</v>
      </c>
      <c r="O16" s="34">
        <f t="shared" si="6"/>
        <v>28163378.239999991</v>
      </c>
    </row>
    <row r="17" spans="2:15" ht="15.75" x14ac:dyDescent="0.3">
      <c r="B17" s="12" t="s">
        <v>15</v>
      </c>
      <c r="C17" s="40">
        <v>38470236.689999998</v>
      </c>
      <c r="D17" s="29">
        <f t="shared" si="0"/>
        <v>0.12251063939044642</v>
      </c>
      <c r="E17" s="29">
        <f t="shared" si="1"/>
        <v>8.6570560985484046E-2</v>
      </c>
      <c r="F17" s="40">
        <v>43218325.509999998</v>
      </c>
      <c r="G17" s="29">
        <f t="shared" si="2"/>
        <v>0.12782862007644563</v>
      </c>
      <c r="H17" s="29">
        <f t="shared" si="3"/>
        <v>9.0133723094517976E-2</v>
      </c>
      <c r="I17" s="13">
        <f t="shared" si="4"/>
        <v>0.12342239685866618</v>
      </c>
      <c r="J17" s="4"/>
      <c r="K17" s="33">
        <v>13486590.51</v>
      </c>
      <c r="L17" s="33">
        <v>3401538.35</v>
      </c>
      <c r="M17" s="32">
        <f t="shared" si="5"/>
        <v>16888128.859999999</v>
      </c>
      <c r="N17" s="37">
        <v>21582107.830000002</v>
      </c>
      <c r="O17" s="34">
        <f t="shared" si="6"/>
        <v>38470236.689999998</v>
      </c>
    </row>
    <row r="18" spans="2:15" ht="15.75" x14ac:dyDescent="0.3">
      <c r="B18" s="12" t="s">
        <v>16</v>
      </c>
      <c r="C18" s="40">
        <v>17660621.210000001</v>
      </c>
      <c r="D18" s="29">
        <f t="shared" si="0"/>
        <v>5.6241244729123077E-2</v>
      </c>
      <c r="E18" s="29">
        <f t="shared" si="1"/>
        <v>3.9742149179426797E-2</v>
      </c>
      <c r="F18" s="40">
        <v>19602613.370000001</v>
      </c>
      <c r="G18" s="29">
        <f t="shared" si="2"/>
        <v>5.7979456339635124E-2</v>
      </c>
      <c r="H18" s="29">
        <f t="shared" si="3"/>
        <v>4.0882114347804956E-2</v>
      </c>
      <c r="I18" s="13">
        <f t="shared" si="4"/>
        <v>0.1099617129492808</v>
      </c>
      <c r="J18" s="4"/>
      <c r="K18" s="33">
        <v>17172754.32</v>
      </c>
      <c r="L18" s="33">
        <v>487866.89</v>
      </c>
      <c r="M18" s="32">
        <f t="shared" si="5"/>
        <v>17660621.210000001</v>
      </c>
      <c r="N18" s="37">
        <v>0</v>
      </c>
      <c r="O18" s="34">
        <f t="shared" si="6"/>
        <v>17660621.210000001</v>
      </c>
    </row>
    <row r="19" spans="2:15" ht="15.75" x14ac:dyDescent="0.3">
      <c r="B19" s="12" t="s">
        <v>17</v>
      </c>
      <c r="C19" s="40">
        <v>14510315.640000001</v>
      </c>
      <c r="D19" s="29">
        <f t="shared" si="0"/>
        <v>4.6208918888083789E-2</v>
      </c>
      <c r="E19" s="29">
        <f t="shared" si="1"/>
        <v>3.2652935700751028E-2</v>
      </c>
      <c r="F19" s="40">
        <v>15032279.960000001</v>
      </c>
      <c r="G19" s="29">
        <f t="shared" si="2"/>
        <v>4.4461593113897753E-2</v>
      </c>
      <c r="H19" s="29">
        <f t="shared" si="3"/>
        <v>3.1350482541957971E-2</v>
      </c>
      <c r="I19" s="13">
        <f t="shared" si="4"/>
        <v>3.5971948023041093E-2</v>
      </c>
      <c r="J19" s="4"/>
      <c r="K19" s="33">
        <v>10719378.42</v>
      </c>
      <c r="L19" s="33">
        <v>3790937.2199999997</v>
      </c>
      <c r="M19" s="32">
        <f t="shared" si="5"/>
        <v>14510315.640000001</v>
      </c>
      <c r="N19" s="38">
        <v>0</v>
      </c>
      <c r="O19" s="34">
        <f t="shared" si="6"/>
        <v>14510315.640000001</v>
      </c>
    </row>
    <row r="20" spans="2:15" s="5" customFormat="1" ht="30" customHeight="1" x14ac:dyDescent="0.25">
      <c r="B20" s="14" t="s">
        <v>5</v>
      </c>
      <c r="C20" s="49">
        <f>SUM(C7:C19)</f>
        <v>314015475.56529993</v>
      </c>
      <c r="D20" s="27">
        <f>SUM(D7:D19)</f>
        <v>0.99999999999999989</v>
      </c>
      <c r="E20" s="15">
        <f t="shared" si="1"/>
        <v>0.70663708406239012</v>
      </c>
      <c r="F20" s="49">
        <f>SUM(F7:F19)</f>
        <v>338095846.48691386</v>
      </c>
      <c r="G20" s="27">
        <f>SUM(G7:G19)</f>
        <v>1</v>
      </c>
      <c r="H20" s="15">
        <f t="shared" si="3"/>
        <v>0.70511379251856987</v>
      </c>
      <c r="I20" s="16">
        <f t="shared" ref="I20" si="7">(F20-C20)/C20</f>
        <v>7.6685299914801136E-2</v>
      </c>
      <c r="J20" s="6"/>
      <c r="K20" s="31">
        <f>SUM(K7:K19)</f>
        <v>217671669.83059996</v>
      </c>
      <c r="L20" s="33">
        <f>SUM(L7:L19)</f>
        <v>19963392.464700002</v>
      </c>
      <c r="M20" s="32">
        <f>SUM(K20:L20)</f>
        <v>237635062.29529998</v>
      </c>
      <c r="N20" s="35">
        <f>SUM(N7:N19)</f>
        <v>76380413.269999966</v>
      </c>
      <c r="O20" s="35">
        <f>SUM(M20:N20)</f>
        <v>314015475.56529993</v>
      </c>
    </row>
    <row r="21" spans="2:15" x14ac:dyDescent="0.25">
      <c r="B21" s="54" t="s">
        <v>7</v>
      </c>
      <c r="C21" s="55"/>
      <c r="D21" s="55"/>
      <c r="E21" s="55"/>
      <c r="F21" s="55"/>
      <c r="G21" s="55"/>
      <c r="H21" s="55"/>
      <c r="I21" s="56"/>
      <c r="J21" s="7"/>
      <c r="K21" s="7"/>
      <c r="M21" s="32"/>
    </row>
    <row r="22" spans="2:15" x14ac:dyDescent="0.25">
      <c r="B22" s="17" t="s">
        <v>26</v>
      </c>
      <c r="C22" s="40">
        <v>6456955.1099999994</v>
      </c>
      <c r="D22" s="29">
        <f t="shared" ref="D22:D32" si="8">C22/C$36</f>
        <v>4.9529954252280524E-2</v>
      </c>
      <c r="E22" s="29">
        <f t="shared" ref="E22:E32" si="9">C22/C$37</f>
        <v>1.4530251805705432E-2</v>
      </c>
      <c r="F22" s="40">
        <v>9049851.0199999996</v>
      </c>
      <c r="G22" s="29">
        <f t="shared" ref="G22:G35" si="10">F22/F$36</f>
        <v>6.4003886158155138E-2</v>
      </c>
      <c r="H22" s="29">
        <f t="shared" ref="H22:H35" si="11">F22/F$37</f>
        <v>1.8873863257256054E-2</v>
      </c>
      <c r="I22" s="13">
        <f>(F22-C22)/C22</f>
        <v>0.40156635222449305</v>
      </c>
      <c r="J22" s="8" t="s">
        <v>0</v>
      </c>
      <c r="K22" s="25"/>
      <c r="L22" s="25"/>
    </row>
    <row r="23" spans="2:15" x14ac:dyDescent="0.25">
      <c r="B23" s="50" t="s">
        <v>36</v>
      </c>
      <c r="C23" s="40">
        <v>7592385.6399999997</v>
      </c>
      <c r="D23" s="29">
        <f t="shared" si="8"/>
        <v>5.8239604737606983E-2</v>
      </c>
      <c r="E23" s="29">
        <f t="shared" si="9"/>
        <v>1.7085340268878219E-2</v>
      </c>
      <c r="F23" s="40">
        <v>9401666.7400000002</v>
      </c>
      <c r="G23" s="29">
        <f t="shared" si="10"/>
        <v>6.6492056763590074E-2</v>
      </c>
      <c r="H23" s="29">
        <f t="shared" si="11"/>
        <v>1.9607590450815216E-2</v>
      </c>
      <c r="I23" s="13">
        <f>(F23-C23)/C23</f>
        <v>0.23830205495199275</v>
      </c>
      <c r="K23" s="25"/>
      <c r="L23" s="25"/>
    </row>
    <row r="24" spans="2:15" x14ac:dyDescent="0.25">
      <c r="B24" s="17" t="s">
        <v>27</v>
      </c>
      <c r="C24" s="40">
        <v>11597918.870000001</v>
      </c>
      <c r="D24" s="29">
        <f t="shared" si="8"/>
        <v>8.8965213675267621E-2</v>
      </c>
      <c r="E24" s="29">
        <f t="shared" si="9"/>
        <v>2.6099094500789032E-2</v>
      </c>
      <c r="F24" s="40">
        <v>11672147.550000001</v>
      </c>
      <c r="G24" s="29">
        <f t="shared" si="10"/>
        <v>8.2549734947060985E-2</v>
      </c>
      <c r="H24" s="29">
        <f t="shared" si="11"/>
        <v>2.434277827230092E-2</v>
      </c>
      <c r="I24" s="13">
        <f t="shared" ref="I24:I32" si="12">(F24-C24)/C24</f>
        <v>6.4001723785122233E-3</v>
      </c>
      <c r="K24" s="25"/>
      <c r="L24" s="25"/>
    </row>
    <row r="25" spans="2:15" x14ac:dyDescent="0.25">
      <c r="B25" s="17" t="s">
        <v>18</v>
      </c>
      <c r="C25" s="40">
        <v>17384673.960000001</v>
      </c>
      <c r="D25" s="29">
        <f t="shared" si="8"/>
        <v>0.13335420353102201</v>
      </c>
      <c r="E25" s="29">
        <f t="shared" si="9"/>
        <v>3.9121178000398119E-2</v>
      </c>
      <c r="F25" s="40">
        <v>18863668.73</v>
      </c>
      <c r="G25" s="29">
        <f t="shared" si="10"/>
        <v>0.13341082668121879</v>
      </c>
      <c r="H25" s="29">
        <f t="shared" si="11"/>
        <v>3.9341012725334017E-2</v>
      </c>
      <c r="I25" s="13">
        <f t="shared" si="12"/>
        <v>8.5074633749415429E-2</v>
      </c>
      <c r="K25" s="25"/>
      <c r="L25" s="25"/>
    </row>
    <row r="26" spans="2:15" x14ac:dyDescent="0.25">
      <c r="B26" s="17" t="s">
        <v>19</v>
      </c>
      <c r="C26" s="40">
        <v>13862440.23</v>
      </c>
      <c r="D26" s="29">
        <f t="shared" si="8"/>
        <v>0.10633588413113085</v>
      </c>
      <c r="E26" s="29">
        <f t="shared" si="9"/>
        <v>3.1195005037512356E-2</v>
      </c>
      <c r="F26" s="40">
        <v>16341677.51</v>
      </c>
      <c r="G26" s="29">
        <f>F26/F$36</f>
        <v>0.11557437406116815</v>
      </c>
      <c r="H26" s="29">
        <f t="shared" si="11"/>
        <v>3.4081288856169109E-2</v>
      </c>
      <c r="I26" s="13">
        <f t="shared" si="12"/>
        <v>0.17884566056664608</v>
      </c>
      <c r="K26" s="25"/>
      <c r="L26" s="25"/>
    </row>
    <row r="27" spans="2:15" x14ac:dyDescent="0.25">
      <c r="B27" s="17" t="s">
        <v>37</v>
      </c>
      <c r="C27" s="40" t="s">
        <v>34</v>
      </c>
      <c r="D27" s="43" t="s">
        <v>34</v>
      </c>
      <c r="E27" s="43" t="s">
        <v>34</v>
      </c>
      <c r="F27" s="40">
        <v>4036154.12</v>
      </c>
      <c r="G27" s="29">
        <f>F27/F$36</f>
        <v>2.8545171433468398E-2</v>
      </c>
      <c r="H27" s="29">
        <f t="shared" si="11"/>
        <v>8.4175773477087202E-3</v>
      </c>
      <c r="I27" s="48" t="s">
        <v>34</v>
      </c>
      <c r="K27" s="25"/>
      <c r="L27" s="25"/>
    </row>
    <row r="28" spans="2:15" x14ac:dyDescent="0.25">
      <c r="B28" s="17" t="s">
        <v>20</v>
      </c>
      <c r="C28" s="40">
        <v>10441981</v>
      </c>
      <c r="D28" s="29">
        <f t="shared" si="8"/>
        <v>8.0098255667319096E-2</v>
      </c>
      <c r="E28" s="29">
        <f t="shared" si="9"/>
        <v>2.349785784408091E-2</v>
      </c>
      <c r="F28" s="40">
        <v>10882616.48</v>
      </c>
      <c r="G28" s="29">
        <f t="shared" si="10"/>
        <v>7.6965879852548449E-2</v>
      </c>
      <c r="H28" s="29">
        <f t="shared" si="11"/>
        <v>2.2696176420004894E-2</v>
      </c>
      <c r="I28" s="13">
        <f t="shared" si="12"/>
        <v>4.2198456404009974E-2</v>
      </c>
      <c r="K28" s="25"/>
      <c r="L28" s="25"/>
    </row>
    <row r="29" spans="2:15" x14ac:dyDescent="0.25">
      <c r="B29" s="17" t="s">
        <v>21</v>
      </c>
      <c r="C29" s="40">
        <v>8027511.9699999997</v>
      </c>
      <c r="D29" s="29">
        <f t="shared" si="8"/>
        <v>6.1577367948239356E-2</v>
      </c>
      <c r="E29" s="29">
        <f t="shared" si="9"/>
        <v>1.8064516217058613E-2</v>
      </c>
      <c r="F29" s="40">
        <v>3993386.83</v>
      </c>
      <c r="G29" s="29">
        <f t="shared" si="10"/>
        <v>2.8242705375805848E-2</v>
      </c>
      <c r="H29" s="29">
        <f t="shared" si="11"/>
        <v>8.3283842790538264E-3</v>
      </c>
      <c r="I29" s="13">
        <f t="shared" si="12"/>
        <v>-0.5025374182033141</v>
      </c>
      <c r="K29" s="25"/>
      <c r="L29" s="25"/>
    </row>
    <row r="30" spans="2:15" x14ac:dyDescent="0.25">
      <c r="B30" s="17" t="s">
        <v>22</v>
      </c>
      <c r="C30" s="40">
        <v>5469068.3500000006</v>
      </c>
      <c r="D30" s="29">
        <f t="shared" si="8"/>
        <v>4.1952081215273523E-2</v>
      </c>
      <c r="E30" s="29">
        <f t="shared" si="9"/>
        <v>1.2307184874964067E-2</v>
      </c>
      <c r="F30" s="40">
        <v>6425738.4199999999</v>
      </c>
      <c r="G30" s="29">
        <f t="shared" si="10"/>
        <v>4.54451934520093E-2</v>
      </c>
      <c r="H30" s="29">
        <f t="shared" si="11"/>
        <v>1.3401160748166281E-2</v>
      </c>
      <c r="I30" s="13">
        <f t="shared" si="12"/>
        <v>0.17492377289451855</v>
      </c>
      <c r="K30" s="25"/>
      <c r="L30" s="25"/>
    </row>
    <row r="31" spans="2:15" x14ac:dyDescent="0.25">
      <c r="B31" s="17" t="s">
        <v>23</v>
      </c>
      <c r="C31" s="40">
        <v>11610737.51</v>
      </c>
      <c r="D31" s="29">
        <f t="shared" si="8"/>
        <v>8.9063542785809691E-2</v>
      </c>
      <c r="E31" s="29">
        <f t="shared" si="9"/>
        <v>2.6127940615379205E-2</v>
      </c>
      <c r="F31" s="40">
        <v>11972286.01</v>
      </c>
      <c r="G31" s="29">
        <f t="shared" si="10"/>
        <v>8.4672424898870155E-2</v>
      </c>
      <c r="H31" s="29">
        <f t="shared" si="11"/>
        <v>2.4968730261981674E-2</v>
      </c>
      <c r="I31" s="13">
        <f t="shared" si="12"/>
        <v>3.1139150264021427E-2</v>
      </c>
      <c r="K31" s="25"/>
      <c r="L31" s="25"/>
    </row>
    <row r="32" spans="2:15" x14ac:dyDescent="0.25">
      <c r="B32" s="17" t="s">
        <v>30</v>
      </c>
      <c r="C32" s="40">
        <v>4205352.43</v>
      </c>
      <c r="D32" s="29">
        <f t="shared" si="8"/>
        <v>3.2258380292908173E-2</v>
      </c>
      <c r="E32" s="29">
        <f t="shared" si="9"/>
        <v>9.4634125061518713E-3</v>
      </c>
      <c r="F32" s="40">
        <v>5722976.29</v>
      </c>
      <c r="G32" s="29">
        <f t="shared" si="10"/>
        <v>4.0475000322268403E-2</v>
      </c>
      <c r="H32" s="29">
        <f t="shared" si="11"/>
        <v>1.1935519345375763E-2</v>
      </c>
      <c r="I32" s="13">
        <f t="shared" si="12"/>
        <v>0.3608791142387085</v>
      </c>
      <c r="K32" s="25"/>
      <c r="L32" s="25"/>
    </row>
    <row r="33" spans="2:12" x14ac:dyDescent="0.25">
      <c r="B33" s="50" t="s">
        <v>38</v>
      </c>
      <c r="C33" s="40" t="s">
        <v>34</v>
      </c>
      <c r="D33" s="43" t="s">
        <v>34</v>
      </c>
      <c r="E33" s="43" t="s">
        <v>34</v>
      </c>
      <c r="F33" s="40">
        <v>394773.52</v>
      </c>
      <c r="G33" s="29">
        <f t="shared" si="10"/>
        <v>2.7919840201230386E-3</v>
      </c>
      <c r="H33" s="29">
        <f t="shared" si="11"/>
        <v>8.2331757921752383E-4</v>
      </c>
      <c r="I33" s="48" t="s">
        <v>34</v>
      </c>
      <c r="K33" s="25"/>
      <c r="L33" s="25"/>
    </row>
    <row r="34" spans="2:12" ht="15" customHeight="1" x14ac:dyDescent="0.25">
      <c r="B34" s="17" t="s">
        <v>24</v>
      </c>
      <c r="C34" s="40">
        <v>7698690.6699999999</v>
      </c>
      <c r="D34" s="29">
        <f>C34/C$36</f>
        <v>5.9055048423212429E-2</v>
      </c>
      <c r="E34" s="29">
        <f>C34/C$37</f>
        <v>1.7324561206270347E-2</v>
      </c>
      <c r="F34" s="40">
        <v>7486091.0700000003</v>
      </c>
      <c r="G34" s="29">
        <f t="shared" si="10"/>
        <v>5.2944398703909476E-2</v>
      </c>
      <c r="H34" s="29">
        <f t="shared" si="11"/>
        <v>1.5612572944493143E-2</v>
      </c>
      <c r="I34" s="13">
        <f>(F34-C34)/C34</f>
        <v>-2.7615033401517303E-2</v>
      </c>
      <c r="K34" s="25"/>
      <c r="L34" s="25"/>
    </row>
    <row r="35" spans="2:12" x14ac:dyDescent="0.25">
      <c r="B35" s="39" t="s">
        <v>39</v>
      </c>
      <c r="C35" s="40">
        <v>26016933.439999998</v>
      </c>
      <c r="D35" s="29">
        <f>C35/C$36</f>
        <v>0.19957046333992981</v>
      </c>
      <c r="E35" s="29">
        <f>C35/C$37</f>
        <v>5.8546573060421665E-2</v>
      </c>
      <c r="F35" s="40">
        <v>25152302.199999999</v>
      </c>
      <c r="G35" s="29">
        <f t="shared" si="10"/>
        <v>0.17788636332980376</v>
      </c>
      <c r="H35" s="29">
        <f t="shared" si="11"/>
        <v>5.2456235056119259E-2</v>
      </c>
      <c r="I35" s="13">
        <f>(F35-C35)/C35</f>
        <v>-3.3233403236934231E-2</v>
      </c>
      <c r="K35" s="25"/>
      <c r="L35" s="25"/>
    </row>
    <row r="36" spans="2:12" s="5" customFormat="1" ht="30" x14ac:dyDescent="0.25">
      <c r="B36" s="14" t="s">
        <v>6</v>
      </c>
      <c r="C36" s="49">
        <f>SUM(C22:C35)</f>
        <v>130364649.17999999</v>
      </c>
      <c r="D36" s="27">
        <f>SUM(D22:D35)</f>
        <v>1</v>
      </c>
      <c r="E36" s="15">
        <f t="shared" ref="E36" si="13">C36/C$37</f>
        <v>0.29336291593760982</v>
      </c>
      <c r="F36" s="49">
        <f>SUM(F22:F35)</f>
        <v>141395336.49000001</v>
      </c>
      <c r="G36" s="27">
        <f>SUM(G22:G35)</f>
        <v>0.99999999999999989</v>
      </c>
      <c r="H36" s="15">
        <f t="shared" ref="H36" si="14">F36/F$37</f>
        <v>0.29488620754399641</v>
      </c>
      <c r="I36" s="16">
        <f t="shared" ref="I36" si="15">(F36-C36)/C36</f>
        <v>8.4614098832648102E-2</v>
      </c>
      <c r="K36" s="30"/>
    </row>
    <row r="37" spans="2:12" s="9" customFormat="1" ht="16.5" thickBot="1" x14ac:dyDescent="0.3">
      <c r="B37" s="20" t="s">
        <v>8</v>
      </c>
      <c r="C37" s="41">
        <f>C20+C36</f>
        <v>444380124.74529994</v>
      </c>
      <c r="D37" s="41"/>
      <c r="E37" s="42">
        <f>E20+E36</f>
        <v>1</v>
      </c>
      <c r="F37" s="41">
        <f>F20+F36-0.03</f>
        <v>479491182.9469139</v>
      </c>
      <c r="G37" s="18"/>
      <c r="H37" s="26">
        <f>H20+H36</f>
        <v>1.0000000000625664</v>
      </c>
      <c r="I37" s="19">
        <f>(F37-C37)/C37</f>
        <v>7.9011315417713945E-2</v>
      </c>
    </row>
    <row r="39" spans="2:12" x14ac:dyDescent="0.25">
      <c r="B39" s="24" t="s">
        <v>42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2:12" ht="15" customHeight="1" x14ac:dyDescent="0.25"/>
    <row r="41" spans="2:12" x14ac:dyDescent="0.25">
      <c r="B41" s="24" t="s">
        <v>43</v>
      </c>
      <c r="F41" s="23"/>
      <c r="G41" s="4"/>
    </row>
    <row r="43" spans="2:12" x14ac:dyDescent="0.25">
      <c r="B43" s="45" t="s">
        <v>44</v>
      </c>
    </row>
    <row r="44" spans="2:12" x14ac:dyDescent="0.25">
      <c r="B44" s="46"/>
    </row>
    <row r="45" spans="2:12" x14ac:dyDescent="0.25">
      <c r="B45" s="45" t="s">
        <v>47</v>
      </c>
    </row>
    <row r="46" spans="2:12" x14ac:dyDescent="0.25">
      <c r="B46" s="46"/>
    </row>
    <row r="47" spans="2:12" x14ac:dyDescent="0.25">
      <c r="B47" s="45" t="s">
        <v>45</v>
      </c>
    </row>
    <row r="48" spans="2:12" x14ac:dyDescent="0.25">
      <c r="B48" s="46"/>
    </row>
    <row r="49" spans="2:2" x14ac:dyDescent="0.25">
      <c r="B49" s="45" t="s">
        <v>46</v>
      </c>
    </row>
    <row r="50" spans="2:2" x14ac:dyDescent="0.25">
      <c r="B50" s="47"/>
    </row>
    <row r="51" spans="2:2" x14ac:dyDescent="0.25">
      <c r="B51" s="45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67" orientation="landscape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2020-02-24T13:25:28Z</dcterms:modified>
</cp:coreProperties>
</file>