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3" i="5" l="1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8" i="5"/>
  <c r="H8" i="5"/>
  <c r="I7" i="5"/>
  <c r="H7" i="5"/>
  <c r="H26" i="6"/>
  <c r="I26" i="6"/>
  <c r="H7" i="6"/>
  <c r="I7" i="6"/>
  <c r="H8" i="6"/>
  <c r="I8" i="6"/>
  <c r="H11" i="6"/>
  <c r="I11" i="6"/>
  <c r="H12" i="6"/>
  <c r="I12" i="6"/>
  <c r="H13" i="6"/>
  <c r="I13" i="6"/>
  <c r="H14" i="6"/>
  <c r="I14" i="6"/>
  <c r="H15" i="6"/>
  <c r="I15" i="6"/>
  <c r="H16" i="6"/>
  <c r="I16" i="6"/>
  <c r="H18" i="6"/>
  <c r="I18" i="6"/>
  <c r="H19" i="6"/>
  <c r="I19" i="6"/>
  <c r="H21" i="6"/>
  <c r="I21" i="6"/>
  <c r="H23" i="6"/>
  <c r="I23" i="6"/>
  <c r="F29" i="4" l="1"/>
  <c r="F27" i="4" l="1"/>
  <c r="F26" i="4"/>
  <c r="D28" i="4"/>
  <c r="F24" i="6"/>
  <c r="E28" i="6"/>
  <c r="D28" i="6"/>
  <c r="F28" i="6"/>
  <c r="H25" i="6" l="1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4" i="4"/>
  <c r="H26" i="4" l="1"/>
  <c r="F25" i="4"/>
  <c r="H25" i="4" l="1"/>
  <c r="F28" i="4"/>
  <c r="F7" i="4"/>
  <c r="H7" i="4" s="1"/>
  <c r="F8" i="4"/>
  <c r="H8" i="4" s="1"/>
  <c r="F9" i="4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D24" i="6"/>
  <c r="D29" i="6" s="1"/>
  <c r="E27" i="6" s="1"/>
  <c r="F6" i="4"/>
  <c r="H6" i="4" s="1"/>
  <c r="F24" i="5"/>
  <c r="E25" i="6" l="1"/>
  <c r="E26" i="6"/>
  <c r="D29" i="4"/>
  <c r="F24" i="4"/>
  <c r="F29" i="6"/>
  <c r="G27" i="6" s="1"/>
  <c r="E26" i="4" l="1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F29" i="5" l="1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G9" i="5"/>
  <c r="G11" i="5"/>
  <c r="G13" i="5"/>
  <c r="G15" i="5"/>
  <c r="G17" i="5"/>
  <c r="G19" i="5"/>
  <c r="G21" i="5"/>
  <c r="G23" i="5"/>
  <c r="G8" i="5"/>
  <c r="G10" i="5"/>
  <c r="G12" i="5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H29" i="6"/>
  <c r="G7" i="6"/>
  <c r="G9" i="6"/>
  <c r="G11" i="6"/>
  <c r="G13" i="6"/>
  <c r="G15" i="6"/>
  <c r="G17" i="6"/>
  <c r="G19" i="6"/>
  <c r="G21" i="6"/>
  <c r="G23" i="6"/>
  <c r="G6" i="6"/>
  <c r="G8" i="6"/>
  <c r="G10" i="6"/>
  <c r="G12" i="6"/>
  <c r="G14" i="6"/>
  <c r="G16" i="6"/>
  <c r="G18" i="6"/>
  <c r="G20" i="6"/>
  <c r="G22" i="6"/>
  <c r="H24" i="4"/>
  <c r="I6" i="5"/>
  <c r="H28" i="4"/>
  <c r="E24" i="6" l="1"/>
  <c r="E29" i="6" s="1"/>
  <c r="G24" i="6"/>
  <c r="G29" i="6" s="1"/>
  <c r="I25" i="5"/>
  <c r="E28" i="5"/>
  <c r="I28" i="5" s="1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I10" i="4" s="1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11" i="4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<sst xmlns="http://schemas.openxmlformats.org/spreadsheetml/2006/main" count="182" uniqueCount="55">
  <si>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</si>
  <si>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</si>
  <si>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</si>
  <si>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</si>
  <si>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</si>
  <si>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</si>
  <si>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</si>
  <si>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</si>
  <si>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</si>
  <si>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</si>
  <si>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</si>
  <si>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</si>
  <si>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</si>
  <si>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</si>
  <si>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</si>
  <si>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</si>
  <si>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</si>
  <si>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</si>
  <si>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</si>
  <si>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</si>
  <si>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</si>
  <si>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</si>
  <si>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</si>
  <si>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</si>
  <si>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</si>
  <si>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</si>
  <si>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</si>
  <si>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</si>
  <si>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III K 2016.**</t>
  </si>
  <si>
    <t>III K 2015.*</t>
  </si>
  <si>
    <t>Osiguranje robe u prijevozu</t>
  </si>
  <si>
    <t>Osiguranje od različitih financijskih gubitaka</t>
  </si>
  <si>
    <t>Ukupno (neživotna osiguranja - skupine osiguranja)</t>
  </si>
  <si>
    <t>*Podatci se odnose na razdoblje od 01.01. do 30.09.2015. godine.</t>
  </si>
  <si>
    <t>**Podatci se odnose na razdoblje od 01.01. do 30.09.2016. godine.</t>
  </si>
  <si>
    <t>Ukupno (životna osiguranja - skupine osiguranja)</t>
  </si>
  <si>
    <t>Sveukupno (skupine osiguranja 1-19)</t>
  </si>
  <si>
    <t>Promjena u udjelu</t>
  </si>
  <si>
    <t>Premije po skupinama/vrstama osiguranja u BiH (u KM) za treći kvartal 2015. i 2016. godine</t>
  </si>
  <si>
    <t>Premije po skupinama/vrstama osiguranja u FBiH (u KM) za treći kvartal 2015. i 2016. godine</t>
  </si>
  <si>
    <t>Premije po skupinama/vrstama osiguranja u RS (u KM) za treći kvartal 2015. i 2016. godine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</si>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</sst>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5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9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5" fillId="0" borderId="0"/>
    <xf numFmtId="0" fontId="45" fillId="0" borderId="0"/>
    <xf numFmtId="0" fontId="9" fillId="20" borderId="28" applyNumberFormat="0" applyAlignment="0" applyProtection="0"/>
    <xf numFmtId="0" fontId="19" fillId="7" borderId="28" applyNumberFormat="0" applyAlignment="0" applyProtection="0"/>
    <xf numFmtId="0" fontId="25" fillId="0" borderId="41" applyNumberFormat="0" applyFill="0" applyAlignment="0" applyProtection="0"/>
    <xf numFmtId="0" fontId="25" fillId="0" borderId="41" applyNumberFormat="0" applyFill="0" applyAlignment="0" applyProtection="0"/>
    <xf numFmtId="0" fontId="23" fillId="20" borderId="29" applyNumberFormat="0" applyAlignment="0" applyProtection="0"/>
    <xf numFmtId="0" fontId="19" fillId="7" borderId="39" applyNumberFormat="0" applyAlignment="0" applyProtection="0"/>
    <xf numFmtId="0" fontId="19" fillId="7" borderId="39" applyNumberFormat="0" applyAlignment="0" applyProtection="0"/>
    <xf numFmtId="0" fontId="25" fillId="0" borderId="30" applyNumberFormat="0" applyFill="0" applyAlignment="0" applyProtection="0"/>
    <xf numFmtId="0" fontId="23" fillId="20" borderId="40" applyNumberFormat="0" applyAlignment="0" applyProtection="0"/>
    <xf numFmtId="0" fontId="1" fillId="0" borderId="0"/>
    <xf numFmtId="0" fontId="11" fillId="23" borderId="42" applyNumberFormat="0" applyFont="0" applyAlignment="0" applyProtection="0"/>
    <xf numFmtId="0" fontId="1" fillId="0" borderId="0"/>
    <xf numFmtId="0" fontId="9" fillId="20" borderId="39" applyNumberFormat="0" applyAlignment="0" applyProtection="0"/>
    <xf numFmtId="0" fontId="1" fillId="0" borderId="0"/>
    <xf numFmtId="0" fontId="23" fillId="20" borderId="40" applyNumberFormat="0" applyAlignment="0" applyProtection="0"/>
    <xf numFmtId="0" fontId="11" fillId="23" borderId="42" applyNumberFormat="0" applyFont="0" applyAlignment="0" applyProtection="0"/>
    <xf numFmtId="0" fontId="1" fillId="0" borderId="0"/>
    <xf numFmtId="0" fontId="9" fillId="20" borderId="3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33" applyNumberFormat="0" applyFill="0" applyAlignment="0" applyProtection="0"/>
    <xf numFmtId="0" fontId="23" fillId="20" borderId="32" applyNumberFormat="0" applyAlignment="0" applyProtection="0"/>
    <xf numFmtId="0" fontId="11" fillId="23" borderId="34" applyNumberFormat="0" applyFont="0" applyAlignment="0" applyProtection="0"/>
    <xf numFmtId="0" fontId="25" fillId="0" borderId="33" applyNumberFormat="0" applyFill="0" applyAlignment="0" applyProtection="0"/>
    <xf numFmtId="0" fontId="23" fillId="20" borderId="32" applyNumberFormat="0" applyAlignment="0" applyProtection="0"/>
    <xf numFmtId="0" fontId="11" fillId="23" borderId="34" applyNumberFormat="0" applyFont="0" applyAlignment="0" applyProtection="0"/>
    <xf numFmtId="0" fontId="9" fillId="20" borderId="31" applyNumberFormat="0" applyAlignment="0" applyProtection="0"/>
    <xf numFmtId="0" fontId="9" fillId="20" borderId="31" applyNumberFormat="0" applyAlignment="0" applyProtection="0"/>
    <xf numFmtId="0" fontId="19" fillId="7" borderId="31" applyNumberFormat="0" applyAlignment="0" applyProtection="0"/>
    <xf numFmtId="0" fontId="19" fillId="7" borderId="31" applyNumberFormat="0" applyAlignment="0" applyProtection="0"/>
    <xf numFmtId="0" fontId="19" fillId="7" borderId="31" applyNumberFormat="0" applyAlignment="0" applyProtection="0"/>
    <xf numFmtId="0" fontId="9" fillId="20" borderId="31" applyNumberFormat="0" applyAlignment="0" applyProtection="0"/>
    <xf numFmtId="0" fontId="9" fillId="20" borderId="31" applyNumberFormat="0" applyAlignment="0" applyProtection="0"/>
    <xf numFmtId="0" fontId="11" fillId="23" borderId="34" applyNumberFormat="0" applyFont="0" applyAlignment="0" applyProtection="0"/>
    <xf numFmtId="0" fontId="23" fillId="20" borderId="32" applyNumberFormat="0" applyAlignment="0" applyProtection="0"/>
    <xf numFmtId="0" fontId="25" fillId="0" borderId="33" applyNumberFormat="0" applyFill="0" applyAlignment="0" applyProtection="0"/>
    <xf numFmtId="0" fontId="19" fillId="7" borderId="3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37" applyNumberFormat="0" applyFill="0" applyAlignment="0" applyProtection="0"/>
    <xf numFmtId="0" fontId="23" fillId="20" borderId="36" applyNumberFormat="0" applyAlignment="0" applyProtection="0"/>
    <xf numFmtId="0" fontId="11" fillId="23" borderId="38" applyNumberFormat="0" applyFont="0" applyAlignment="0" applyProtection="0"/>
    <xf numFmtId="0" fontId="25" fillId="0" borderId="37" applyNumberFormat="0" applyFill="0" applyAlignment="0" applyProtection="0"/>
    <xf numFmtId="0" fontId="23" fillId="20" borderId="36" applyNumberFormat="0" applyAlignment="0" applyProtection="0"/>
    <xf numFmtId="0" fontId="11" fillId="23" borderId="38" applyNumberFormat="0" applyFont="0" applyAlignment="0" applyProtection="0"/>
    <xf numFmtId="0" fontId="9" fillId="20" borderId="35" applyNumberFormat="0" applyAlignment="0" applyProtection="0"/>
    <xf numFmtId="0" fontId="9" fillId="20" borderId="35" applyNumberFormat="0" applyAlignment="0" applyProtection="0"/>
    <xf numFmtId="0" fontId="19" fillId="7" borderId="35" applyNumberFormat="0" applyAlignment="0" applyProtection="0"/>
    <xf numFmtId="0" fontId="19" fillId="7" borderId="35" applyNumberFormat="0" applyAlignment="0" applyProtection="0"/>
    <xf numFmtId="0" fontId="19" fillId="7" borderId="35" applyNumberFormat="0" applyAlignment="0" applyProtection="0"/>
    <xf numFmtId="0" fontId="9" fillId="20" borderId="35" applyNumberFormat="0" applyAlignment="0" applyProtection="0"/>
    <xf numFmtId="0" fontId="9" fillId="20" borderId="35" applyNumberFormat="0" applyAlignment="0" applyProtection="0"/>
    <xf numFmtId="0" fontId="11" fillId="23" borderId="38" applyNumberFormat="0" applyFont="0" applyAlignment="0" applyProtection="0"/>
    <xf numFmtId="0" fontId="23" fillId="20" borderId="36" applyNumberFormat="0" applyAlignment="0" applyProtection="0"/>
    <xf numFmtId="0" fontId="25" fillId="0" borderId="37" applyNumberFormat="0" applyFill="0" applyAlignment="0" applyProtection="0"/>
    <xf numFmtId="0" fontId="19" fillId="7" borderId="35" applyNumberFormat="0" applyAlignment="0" applyProtection="0"/>
    <xf numFmtId="0" fontId="19" fillId="7" borderId="39" applyNumberFormat="0" applyAlignment="0" applyProtection="0"/>
    <xf numFmtId="0" fontId="9" fillId="20" borderId="39" applyNumberFormat="0" applyAlignment="0" applyProtection="0"/>
    <xf numFmtId="0" fontId="9" fillId="20" borderId="39" applyNumberFormat="0" applyAlignment="0" applyProtection="0"/>
    <xf numFmtId="0" fontId="11" fillId="23" borderId="42" applyNumberFormat="0" applyFont="0" applyAlignment="0" applyProtection="0"/>
    <xf numFmtId="0" fontId="23" fillId="20" borderId="40" applyNumberFormat="0" applyAlignment="0" applyProtection="0"/>
    <xf numFmtId="0" fontId="25" fillId="0" borderId="41" applyNumberFormat="0" applyFill="0" applyAlignment="0" applyProtection="0"/>
    <xf numFmtId="0" fontId="19" fillId="7" borderId="39" applyNumberFormat="0" applyAlignment="0" applyProtection="0"/>
  </cellStyleXfs>
  <cellXfs count="108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0" fontId="33" fillId="0" borderId="0" xfId="197" applyFont="1"/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4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4" xfId="197" applyNumberFormat="1" applyFont="1" applyBorder="1" applyAlignment="1">
      <alignment horizontal="right" vertical="center" wrapText="1"/>
    </xf>
    <xf numFmtId="0" fontId="34" fillId="24" borderId="12" xfId="197" applyFont="1" applyFill="1" applyBorder="1" applyAlignment="1">
      <alignment horizontal="right" vertical="center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4" xfId="197" applyNumberFormat="1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4" xfId="197" applyNumberFormat="1" applyFont="1" applyFill="1" applyBorder="1" applyAlignment="1">
      <alignment vertical="center" wrapText="1"/>
    </xf>
    <xf numFmtId="0" fontId="34" fillId="25" borderId="16" xfId="197" applyFont="1" applyFill="1" applyBorder="1" applyAlignment="1">
      <alignment horizontal="justify" vertical="center"/>
    </xf>
    <xf numFmtId="0" fontId="34" fillId="25" borderId="13" xfId="197" applyFont="1" applyFill="1" applyBorder="1" applyAlignment="1">
      <alignment horizontal="right" vertical="center" wrapText="1"/>
    </xf>
    <xf numFmtId="10" fontId="36" fillId="25" borderId="13" xfId="197" applyNumberFormat="1" applyFont="1" applyFill="1" applyBorder="1" applyAlignment="1">
      <alignment vertical="center" wrapText="1"/>
    </xf>
    <xf numFmtId="10" fontId="36" fillId="25" borderId="15" xfId="197" applyNumberFormat="1" applyFont="1" applyFill="1" applyBorder="1" applyAlignment="1">
      <alignment vertical="center" wrapText="1"/>
    </xf>
    <xf numFmtId="0" fontId="34" fillId="25" borderId="16" xfId="197" applyFont="1" applyFill="1" applyBorder="1" applyAlignment="1">
      <alignment horizontal="right" vertical="center"/>
    </xf>
    <xf numFmtId="10" fontId="37" fillId="0" borderId="10" xfId="197" applyNumberFormat="1" applyFont="1" applyFill="1" applyBorder="1" applyAlignment="1">
      <alignment horizontal="right" vertical="center"/>
    </xf>
    <xf numFmtId="10" fontId="34" fillId="24" borderId="10" xfId="197" applyNumberFormat="1" applyFont="1" applyFill="1" applyBorder="1" applyAlignment="1">
      <alignment horizontal="right" vertical="center"/>
    </xf>
    <xf numFmtId="0" fontId="37" fillId="0" borderId="11" xfId="197" applyFont="1" applyBorder="1" applyAlignment="1">
      <alignment horizontal="left" vertical="center" wrapText="1"/>
    </xf>
    <xf numFmtId="4" fontId="28" fillId="0" borderId="0" xfId="197" applyNumberFormat="1" applyFont="1"/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9" fontId="34" fillId="25" borderId="13" xfId="197" applyNumberFormat="1" applyFont="1" applyFill="1" applyBorder="1" applyAlignment="1">
      <alignment horizontal="right" vertical="center"/>
    </xf>
    <xf numFmtId="10" fontId="37" fillId="0" borderId="25" xfId="197" applyNumberFormat="1" applyFont="1" applyBorder="1" applyAlignment="1">
      <alignment horizontal="right" vertical="center" wrapText="1"/>
    </xf>
    <xf numFmtId="0" fontId="29" fillId="0" borderId="0" xfId="197" applyFont="1" applyBorder="1"/>
    <xf numFmtId="4" fontId="46" fillId="0" borderId="0" xfId="205" applyNumberFormat="1" applyFont="1" applyBorder="1" applyAlignment="1"/>
    <xf numFmtId="0" fontId="44" fillId="0" borderId="0" xfId="197" applyFont="1" applyBorder="1"/>
    <xf numFmtId="9" fontId="34" fillId="25" borderId="13" xfId="197" applyNumberFormat="1" applyFont="1" applyFill="1" applyBorder="1" applyAlignment="1">
      <alignment vertical="center"/>
    </xf>
    <xf numFmtId="9" fontId="34" fillId="25" borderId="13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38" fillId="0" borderId="26" xfId="197" applyNumberFormat="1" applyFont="1" applyBorder="1" applyAlignment="1">
      <alignment horizontal="right" vertical="center" wrapText="1"/>
    </xf>
    <xf numFmtId="3" fontId="48" fillId="24" borderId="10" xfId="197" applyNumberFormat="1" applyFont="1" applyFill="1" applyBorder="1" applyAlignment="1">
      <alignment horizontal="right" vertical="center"/>
    </xf>
    <xf numFmtId="4" fontId="49" fillId="0" borderId="0" xfId="197" applyNumberFormat="1" applyFont="1" applyBorder="1"/>
    <xf numFmtId="4" fontId="28" fillId="0" borderId="0" xfId="197" applyNumberFormat="1" applyFont="1" applyBorder="1"/>
    <xf numFmtId="3" fontId="48" fillId="25" borderId="13" xfId="197" applyNumberFormat="1" applyFont="1" applyFill="1" applyBorder="1" applyAlignment="1">
      <alignment horizontal="right" vertical="center"/>
    </xf>
    <xf numFmtId="3" fontId="48" fillId="24" borderId="10" xfId="197" applyNumberFormat="1" applyFont="1" applyFill="1" applyBorder="1" applyAlignment="1">
      <alignment horizontal="right" vertical="center" wrapText="1"/>
    </xf>
    <xf numFmtId="3" fontId="47" fillId="0" borderId="10" xfId="0" applyNumberFormat="1" applyFon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50" fillId="0" borderId="10" xfId="205" applyNumberFormat="1" applyFont="1" applyBorder="1"/>
    <xf numFmtId="3" fontId="51" fillId="24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vertical="center" wrapText="1"/>
    </xf>
    <xf numFmtId="3" fontId="51" fillId="25" borderId="13" xfId="197" applyNumberFormat="1" applyFont="1" applyFill="1" applyBorder="1" applyAlignment="1">
      <alignment horizontal="right" vertical="center"/>
    </xf>
    <xf numFmtId="3" fontId="47" fillId="0" borderId="10" xfId="197" applyNumberFormat="1" applyFont="1" applyFill="1" applyBorder="1" applyAlignment="1">
      <alignment horizontal="right" vertical="center"/>
    </xf>
    <xf numFmtId="3" fontId="52" fillId="0" borderId="10" xfId="0" applyNumberFormat="1" applyFont="1" applyBorder="1"/>
    <xf numFmtId="10" fontId="37" fillId="0" borderId="20" xfId="197" applyNumberFormat="1" applyFont="1" applyFill="1" applyBorder="1" applyAlignment="1">
      <alignment horizontal="right" vertical="center"/>
    </xf>
    <xf numFmtId="10" fontId="38" fillId="0" borderId="26" xfId="197" applyNumberFormat="1" applyFont="1" applyBorder="1" applyAlignment="1">
      <alignment vertical="center" wrapText="1"/>
    </xf>
    <xf numFmtId="10" fontId="38" fillId="0" borderId="11" xfId="197" applyNumberFormat="1" applyFont="1" applyBorder="1" applyAlignment="1">
      <alignment vertical="center" wrapText="1"/>
    </xf>
    <xf numFmtId="10" fontId="38" fillId="0" borderId="27" xfId="197" applyNumberFormat="1" applyFont="1" applyBorder="1" applyAlignment="1">
      <alignment vertical="center" wrapText="1"/>
    </xf>
    <xf numFmtId="49" fontId="37" fillId="0" borderId="12" xfId="197" applyNumberFormat="1" applyFont="1" applyBorder="1" applyAlignment="1">
      <alignment horizontal="center" vertical="center"/>
    </xf>
    <xf numFmtId="0" fontId="34" fillId="24" borderId="12" xfId="197" applyFont="1" applyFill="1" applyBorder="1" applyAlignment="1">
      <alignment horizontal="center" vertical="center"/>
    </xf>
    <xf numFmtId="0" fontId="37" fillId="0" borderId="12" xfId="197" applyFont="1" applyBorder="1" applyAlignment="1">
      <alignment horizontal="center" vertical="center"/>
    </xf>
    <xf numFmtId="4" fontId="29" fillId="0" borderId="0" xfId="197" applyNumberFormat="1" applyFont="1" applyFill="1" applyBorder="1"/>
    <xf numFmtId="4" fontId="46" fillId="0" borderId="0" xfId="205" applyNumberFormat="1" applyFont="1" applyFill="1" applyBorder="1" applyAlignment="1"/>
    <xf numFmtId="0" fontId="29" fillId="0" borderId="0" xfId="197" applyFont="1" applyFill="1" applyBorder="1"/>
    <xf numFmtId="3" fontId="53" fillId="0" borderId="0" xfId="211" applyNumberFormat="1" applyFont="1" applyFill="1" applyBorder="1" applyAlignment="1" applyProtection="1">
      <alignment horizontal="right" vertical="center"/>
    </xf>
    <xf numFmtId="0" fontId="33" fillId="0" borderId="0" xfId="197" applyFont="1" applyFill="1" applyBorder="1"/>
    <xf numFmtId="3" fontId="28" fillId="0" borderId="0" xfId="197" applyNumberFormat="1" applyFont="1" applyFill="1" applyBorder="1"/>
    <xf numFmtId="9" fontId="48" fillId="25" borderId="13" xfId="197" applyNumberFormat="1" applyFont="1" applyFill="1" applyBorder="1" applyAlignment="1">
      <alignment vertical="center"/>
    </xf>
    <xf numFmtId="0" fontId="29" fillId="0" borderId="20" xfId="197" applyFont="1" applyBorder="1" applyAlignment="1">
      <alignment horizontal="center"/>
    </xf>
    <xf numFmtId="0" fontId="29" fillId="0" borderId="21" xfId="197" applyFont="1" applyBorder="1" applyAlignment="1">
      <alignment horizontal="center"/>
    </xf>
    <xf numFmtId="0" fontId="29" fillId="0" borderId="22" xfId="197" applyFont="1" applyBorder="1" applyAlignment="1">
      <alignment horizontal="center"/>
    </xf>
    <xf numFmtId="0" fontId="34" fillId="25" borderId="18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9" xfId="197" applyFont="1" applyFill="1" applyBorder="1" applyAlignment="1">
      <alignment horizontal="center" vertical="center" wrapText="1"/>
    </xf>
    <xf numFmtId="0" fontId="38" fillId="25" borderId="14" xfId="197" applyFont="1" applyFill="1" applyBorder="1" applyAlignment="1">
      <alignment horizontal="center" vertical="center" wrapText="1"/>
    </xf>
    <xf numFmtId="0" fontId="34" fillId="25" borderId="17" xfId="197" applyFont="1" applyFill="1" applyBorder="1" applyAlignment="1">
      <alignment horizontal="center" vertical="center" wrapText="1"/>
    </xf>
    <xf numFmtId="0" fontId="34" fillId="25" borderId="12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35" fillId="25" borderId="18" xfId="197" applyFont="1" applyFill="1" applyBorder="1" applyAlignment="1">
      <alignment horizontal="center" vertical="center"/>
    </xf>
    <xf numFmtId="0" fontId="35" fillId="25" borderId="10" xfId="197" applyFont="1" applyFill="1" applyBorder="1" applyAlignment="1">
      <alignment horizontal="center" vertical="center"/>
    </xf>
    <xf numFmtId="0" fontId="34" fillId="25" borderId="24" xfId="197" applyFont="1" applyFill="1" applyBorder="1" applyAlignment="1">
      <alignment horizontal="center" vertical="center" wrapText="1"/>
    </xf>
    <xf numFmtId="0" fontId="34" fillId="25" borderId="23" xfId="197" applyFont="1" applyFill="1" applyBorder="1" applyAlignment="1">
      <alignment horizontal="center" vertical="center" wrapText="1"/>
    </xf>
    <xf numFmtId="0" fontId="47" fillId="0" borderId="10" xfId="197" applyFont="1" applyBorder="1" applyAlignment="1">
      <alignment horizontal="left" vertical="center" wrapText="1"/>
    </xf>
    <xf numFmtId="0" fontId="47" fillId="0" borderId="10" xfId="197" applyFont="1" applyFill="1" applyBorder="1" applyAlignment="1">
      <alignment horizontal="left" vertical="center" wrapText="1"/>
    </xf>
    <xf numFmtId="0" fontId="48" fillId="24" borderId="10" xfId="197" applyFont="1" applyFill="1" applyBorder="1" applyAlignment="1">
      <alignment horizontal="right" vertical="center" wrapText="1"/>
    </xf>
    <xf numFmtId="9" fontId="38" fillId="0" borderId="10" xfId="197" applyNumberFormat="1" applyFont="1" applyBorder="1" applyAlignment="1">
      <alignment vertical="center" wrapText="1"/>
    </xf>
    <xf numFmtId="9" fontId="38" fillId="0" borderId="14" xfId="197" applyNumberFormat="1" applyFont="1" applyBorder="1" applyAlignment="1">
      <alignment vertical="center" wrapText="1"/>
    </xf>
    <xf numFmtId="9" fontId="38" fillId="0" borderId="26" xfId="197" applyNumberFormat="1" applyFont="1" applyBorder="1" applyAlignment="1">
      <alignment vertical="center" wrapText="1"/>
    </xf>
  </cellXfs>
  <cellStyles count="2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55"/>
    <cellStyle name="Calculation 2 2" xfId="282"/>
    <cellStyle name="Calculation 2 3" xfId="239"/>
    <cellStyle name="Calculation 3" xfId="260"/>
    <cellStyle name="Calculation 3 2" xfId="287"/>
    <cellStyle name="Calculation 3 3" xfId="294"/>
    <cellStyle name="Calculation 4" xfId="254"/>
    <cellStyle name="Calculation 4 2" xfId="281"/>
    <cellStyle name="Calculation 4 3" xfId="234"/>
    <cellStyle name="Calculation 5" xfId="259"/>
    <cellStyle name="Calculation 5 2" xfId="286"/>
    <cellStyle name="Calculation 5 3" xfId="293"/>
    <cellStyle name="Calculation 6" xfId="222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57"/>
    <cellStyle name="Input 2 2" xfId="284"/>
    <cellStyle name="Input 2 3" xfId="228"/>
    <cellStyle name="Input 3" xfId="258"/>
    <cellStyle name="Input 3 2" xfId="285"/>
    <cellStyle name="Input 3 3" xfId="292"/>
    <cellStyle name="Input 4" xfId="256"/>
    <cellStyle name="Input 4 2" xfId="283"/>
    <cellStyle name="Input 4 3" xfId="227"/>
    <cellStyle name="Input 5" xfId="264"/>
    <cellStyle name="Input 5 2" xfId="291"/>
    <cellStyle name="Input 5 3" xfId="298"/>
    <cellStyle name="Input 6" xfId="223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65"/>
    <cellStyle name="Normal 152 3" xfId="231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67"/>
    <cellStyle name="Normal 160 3" xfId="235"/>
    <cellStyle name="Normal 161" xfId="215"/>
    <cellStyle name="Normal 161 2" xfId="269"/>
    <cellStyle name="Normal 161 3" xfId="240"/>
    <cellStyle name="Normal 162" xfId="217"/>
    <cellStyle name="Normal 162 2" xfId="271"/>
    <cellStyle name="Normal 162 3" xfId="242"/>
    <cellStyle name="Normal 163" xfId="244"/>
    <cellStyle name="Normal 163 2" xfId="273"/>
    <cellStyle name="Normal 164" xfId="246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0"/>
    <cellStyle name="Normalno 3" xfId="212"/>
    <cellStyle name="Note" xfId="199" builtinId="10" customBuiltin="1"/>
    <cellStyle name="Note 2" xfId="250"/>
    <cellStyle name="Note 2 2" xfId="277"/>
    <cellStyle name="Note 2 3" xfId="237"/>
    <cellStyle name="Note 3" xfId="261"/>
    <cellStyle name="Note 3 2" xfId="288"/>
    <cellStyle name="Note 3 3" xfId="295"/>
    <cellStyle name="Note 4" xfId="253"/>
    <cellStyle name="Note 4 2" xfId="280"/>
    <cellStyle name="Note 4 3" xfId="232"/>
    <cellStyle name="Obično 2" xfId="205"/>
    <cellStyle name="Obično 2 2" xfId="207"/>
    <cellStyle name="Obično 3" xfId="208"/>
    <cellStyle name="Obično 3 2" xfId="213"/>
    <cellStyle name="Obično 3 2 2" xfId="268"/>
    <cellStyle name="Obično 3 2 3" xfId="238"/>
    <cellStyle name="Obično 3 3" xfId="216"/>
    <cellStyle name="Obično 3 3 2" xfId="270"/>
    <cellStyle name="Obično 3 3 3" xfId="241"/>
    <cellStyle name="Obično 3 4" xfId="218"/>
    <cellStyle name="Obično 3 4 2" xfId="272"/>
    <cellStyle name="Obično 3 4 3" xfId="243"/>
    <cellStyle name="Obično 3 5" xfId="245"/>
    <cellStyle name="Obično 3 5 2" xfId="274"/>
    <cellStyle name="Obično 3 6" xfId="247"/>
    <cellStyle name="Obično 3 7" xfId="266"/>
    <cellStyle name="Obično 3 8" xfId="233"/>
    <cellStyle name="Obično 4" xfId="209"/>
    <cellStyle name="Obično 4 2" xfId="221"/>
    <cellStyle name="Obično_12a Izvjestaji drustava za osiguranje" xfId="214"/>
    <cellStyle name="Output" xfId="200" builtinId="21" customBuiltin="1"/>
    <cellStyle name="Output 2" xfId="262"/>
    <cellStyle name="Output 2 2" xfId="289"/>
    <cellStyle name="Output 2 3" xfId="296"/>
    <cellStyle name="Output 3" xfId="249"/>
    <cellStyle name="Output 3 2" xfId="276"/>
    <cellStyle name="Output 3 3" xfId="236"/>
    <cellStyle name="Output 4" xfId="252"/>
    <cellStyle name="Output 4 2" xfId="279"/>
    <cellStyle name="Output 4 3" xfId="230"/>
    <cellStyle name="Output 5" xfId="226"/>
    <cellStyle name="Percent 2" xfId="219"/>
    <cellStyle name="Standard_0103_s Versicherung" xfId="201"/>
    <cellStyle name="Title" xfId="202" builtinId="15" customBuiltin="1"/>
    <cellStyle name="Total" xfId="203" builtinId="25" customBuiltin="1"/>
    <cellStyle name="Total 2" xfId="263"/>
    <cellStyle name="Total 2 2" xfId="290"/>
    <cellStyle name="Total 2 3" xfId="297"/>
    <cellStyle name="Total 3" xfId="248"/>
    <cellStyle name="Total 3 2" xfId="275"/>
    <cellStyle name="Total 3 3" xfId="224"/>
    <cellStyle name="Total 4" xfId="251"/>
    <cellStyle name="Total 4 2" xfId="278"/>
    <cellStyle name="Total 4 3" xfId="225"/>
    <cellStyle name="Total 5" xfId="229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86" t="s">
        <v>38</v>
      </c>
      <c r="C2" s="87"/>
      <c r="D2" s="87"/>
      <c r="E2" s="87"/>
      <c r="F2" s="87"/>
      <c r="G2" s="87"/>
      <c r="H2" s="87"/>
      <c r="I2" s="88"/>
    </row>
    <row r="3" spans="2:9" ht="16.5" thickBot="1" x14ac:dyDescent="0.3">
      <c r="B3" s="2"/>
      <c r="C3" s="3"/>
    </row>
    <row r="4" spans="2:9" x14ac:dyDescent="0.25">
      <c r="B4" s="95"/>
      <c r="C4" s="89" t="s">
        <v>2</v>
      </c>
      <c r="D4" s="98" t="s">
        <v>29</v>
      </c>
      <c r="E4" s="89" t="s">
        <v>3</v>
      </c>
      <c r="F4" s="98" t="s">
        <v>28</v>
      </c>
      <c r="G4" s="89" t="s">
        <v>3</v>
      </c>
      <c r="H4" s="91" t="s">
        <v>8</v>
      </c>
      <c r="I4" s="93" t="s">
        <v>37</v>
      </c>
    </row>
    <row r="5" spans="2:9" x14ac:dyDescent="0.25">
      <c r="B5" s="96"/>
      <c r="C5" s="97"/>
      <c r="D5" s="99"/>
      <c r="E5" s="90" t="s">
        <v>0</v>
      </c>
      <c r="F5" s="99"/>
      <c r="G5" s="90" t="s">
        <v>0</v>
      </c>
      <c r="H5" s="92"/>
      <c r="I5" s="94"/>
    </row>
    <row r="6" spans="2:9" x14ac:dyDescent="0.25">
      <c r="B6" s="76" t="s">
        <v>9</v>
      </c>
      <c r="C6" s="102" t="s">
        <v>41</v>
      </c>
      <c r="D6" s="70">
        <f>'FBiH '!D6+RS!D6</f>
        <v>29499448.779999997</v>
      </c>
      <c r="E6" s="37">
        <f>D6/$D$29</f>
        <v>6.6383366670560093E-2</v>
      </c>
      <c r="F6" s="70">
        <f>'FBiH '!F6+RS!F6</f>
        <v>32708118.756813698</v>
      </c>
      <c r="G6" s="37">
        <f t="shared" ref="G6:G23" si="0">F6/$F$29</f>
        <v>6.8214223572883717E-2</v>
      </c>
      <c r="H6" s="19">
        <f>(F6-D6)/D6</f>
        <v>0.10877050621329272</v>
      </c>
      <c r="I6" s="20">
        <f>(G6-E6)/E6</f>
        <v>2.758005497686785E-2</v>
      </c>
    </row>
    <row r="7" spans="2:9" x14ac:dyDescent="0.25">
      <c r="B7" s="76" t="s">
        <v>10</v>
      </c>
      <c r="C7" s="102" t="s">
        <v>4</v>
      </c>
      <c r="D7" s="70">
        <f>'FBiH '!D7+RS!D7</f>
        <v>5357319.2100000009</v>
      </c>
      <c r="E7" s="37">
        <f t="shared" ref="E7:E27" si="1">D7/$D$29</f>
        <v>1.2055712909787646E-2</v>
      </c>
      <c r="F7" s="70">
        <f>'FBiH '!F7+RS!F7</f>
        <v>6028676.9300000006</v>
      </c>
      <c r="G7" s="37">
        <f t="shared" si="0"/>
        <v>1.2573071505863882E-2</v>
      </c>
      <c r="H7" s="74">
        <f t="shared" ref="H7:H26" si="2">(F7-D7)/D7</f>
        <v>0.1253159824314444</v>
      </c>
      <c r="I7" s="20">
        <f t="shared" ref="I7:I23" si="3">(G7-E7)/E7</f>
        <v>4.2913977791907205E-2</v>
      </c>
    </row>
    <row r="8" spans="2:9" x14ac:dyDescent="0.25">
      <c r="B8" s="76" t="s">
        <v>11</v>
      </c>
      <c r="C8" s="103" t="s">
        <v>42</v>
      </c>
      <c r="D8" s="70">
        <f>'FBiH '!D8+RS!D8</f>
        <v>42942312.089999996</v>
      </c>
      <c r="E8" s="37">
        <f t="shared" si="1"/>
        <v>9.6634186977920061E-2</v>
      </c>
      <c r="F8" s="70">
        <f>'FBiH '!F8+RS!F8</f>
        <v>44421978.060000002</v>
      </c>
      <c r="G8" s="72">
        <f t="shared" si="0"/>
        <v>9.2643993543753633E-2</v>
      </c>
      <c r="H8" s="19">
        <f t="shared" si="2"/>
        <v>3.4457063394697299E-2</v>
      </c>
      <c r="I8" s="73">
        <f t="shared" si="3"/>
        <v>-4.1291737002745695E-2</v>
      </c>
    </row>
    <row r="9" spans="2:9" x14ac:dyDescent="0.25">
      <c r="B9" s="76" t="s">
        <v>12</v>
      </c>
      <c r="C9" s="103" t="s">
        <v>43</v>
      </c>
      <c r="D9" s="70">
        <f>'FBiH '!D9+RS!D9</f>
        <v>0</v>
      </c>
      <c r="E9" s="37">
        <f t="shared" si="1"/>
        <v>0</v>
      </c>
      <c r="F9" s="70">
        <f>'FBiH '!F9+RS!F9</f>
        <v>6000</v>
      </c>
      <c r="G9" s="72">
        <f t="shared" si="0"/>
        <v>1.251326450415436E-5</v>
      </c>
      <c r="H9" s="22" t="s">
        <v>1</v>
      </c>
      <c r="I9" s="57" t="s">
        <v>1</v>
      </c>
    </row>
    <row r="10" spans="2:9" x14ac:dyDescent="0.25">
      <c r="B10" s="76" t="s">
        <v>13</v>
      </c>
      <c r="C10" s="103" t="s">
        <v>44</v>
      </c>
      <c r="D10" s="70">
        <f>'FBiH '!D10+RS!D10</f>
        <v>84901.73</v>
      </c>
      <c r="E10" s="37">
        <f t="shared" si="1"/>
        <v>1.9105654195735423E-4</v>
      </c>
      <c r="F10" s="70">
        <f>'FBiH '!F10+RS!F10</f>
        <v>0</v>
      </c>
      <c r="G10" s="72">
        <f t="shared" si="0"/>
        <v>0</v>
      </c>
      <c r="H10" s="105">
        <f t="shared" si="2"/>
        <v>-1</v>
      </c>
      <c r="I10" s="107">
        <f t="shared" si="3"/>
        <v>-1</v>
      </c>
    </row>
    <row r="11" spans="2:9" x14ac:dyDescent="0.25">
      <c r="B11" s="76" t="s">
        <v>14</v>
      </c>
      <c r="C11" s="103" t="s">
        <v>45</v>
      </c>
      <c r="D11" s="70">
        <f>'FBiH '!D11+RS!D11</f>
        <v>13137.48</v>
      </c>
      <c r="E11" s="37">
        <f t="shared" si="1"/>
        <v>2.9563608407436483E-5</v>
      </c>
      <c r="F11" s="70">
        <f>'FBiH '!F11+RS!F11</f>
        <v>9230.4000000000015</v>
      </c>
      <c r="G11" s="37">
        <f t="shared" si="0"/>
        <v>1.925040611319107E-5</v>
      </c>
      <c r="H11" s="75">
        <f t="shared" si="2"/>
        <v>-0.29739950127421683</v>
      </c>
      <c r="I11" s="20">
        <f t="shared" si="3"/>
        <v>-0.34884788595871169</v>
      </c>
    </row>
    <row r="12" spans="2:9" x14ac:dyDescent="0.25">
      <c r="B12" s="76" t="s">
        <v>15</v>
      </c>
      <c r="C12" s="103" t="s">
        <v>30</v>
      </c>
      <c r="D12" s="70">
        <f>'FBiH '!D12+RS!D12</f>
        <v>2946824.7599000004</v>
      </c>
      <c r="E12" s="37">
        <f t="shared" si="1"/>
        <v>6.6313153852201219E-3</v>
      </c>
      <c r="F12" s="70">
        <f>'FBiH '!F12+RS!F12</f>
        <v>3040627.87</v>
      </c>
      <c r="G12" s="37">
        <f t="shared" si="0"/>
        <v>6.3413634660022472E-3</v>
      </c>
      <c r="H12" s="19">
        <f t="shared" si="2"/>
        <v>3.1831926817115136E-2</v>
      </c>
      <c r="I12" s="20">
        <f t="shared" si="3"/>
        <v>-4.3724646223902965E-2</v>
      </c>
    </row>
    <row r="13" spans="2:9" x14ac:dyDescent="0.25">
      <c r="B13" s="76" t="s">
        <v>16</v>
      </c>
      <c r="C13" s="103" t="s">
        <v>27</v>
      </c>
      <c r="D13" s="70">
        <f>'FBiH '!D13+RS!D13</f>
        <v>21665382.700199999</v>
      </c>
      <c r="E13" s="37">
        <f t="shared" si="1"/>
        <v>4.8754166715836038E-2</v>
      </c>
      <c r="F13" s="70">
        <f>'FBiH '!F13+RS!F13</f>
        <v>20489478.780100003</v>
      </c>
      <c r="G13" s="37">
        <f t="shared" si="0"/>
        <v>4.2731711254608229E-2</v>
      </c>
      <c r="H13" s="19">
        <f t="shared" si="2"/>
        <v>-5.427570499777698E-2</v>
      </c>
      <c r="I13" s="20">
        <f t="shared" si="3"/>
        <v>-0.12352698993564443</v>
      </c>
    </row>
    <row r="14" spans="2:9" x14ac:dyDescent="0.25">
      <c r="B14" s="76" t="s">
        <v>17</v>
      </c>
      <c r="C14" s="103" t="s">
        <v>46</v>
      </c>
      <c r="D14" s="70">
        <f>'FBiH '!D14+RS!D14</f>
        <v>25935062.963500001</v>
      </c>
      <c r="E14" s="37">
        <f t="shared" si="1"/>
        <v>5.8362337790437986E-2</v>
      </c>
      <c r="F14" s="70">
        <f>'FBiH '!F14+RS!F14</f>
        <v>23544146.07</v>
      </c>
      <c r="G14" s="37">
        <f t="shared" si="0"/>
        <v>4.9102354549726064E-2</v>
      </c>
      <c r="H14" s="19">
        <f t="shared" si="2"/>
        <v>-9.2188590282772154E-2</v>
      </c>
      <c r="I14" s="20">
        <f t="shared" si="3"/>
        <v>-0.15866367920287569</v>
      </c>
    </row>
    <row r="15" spans="2:9" x14ac:dyDescent="0.25">
      <c r="B15" s="76" t="s">
        <v>18</v>
      </c>
      <c r="C15" s="103" t="s">
        <v>47</v>
      </c>
      <c r="D15" s="70">
        <f>'FBiH '!D15+RS!D15</f>
        <v>219340894.39969999</v>
      </c>
      <c r="E15" s="37">
        <f t="shared" si="1"/>
        <v>0.4935884438849466</v>
      </c>
      <c r="F15" s="70">
        <f>'FBiH '!F15+RS!F15</f>
        <v>241491957.25999999</v>
      </c>
      <c r="G15" s="37">
        <f t="shared" si="0"/>
        <v>0.5036421228033866</v>
      </c>
      <c r="H15" s="19">
        <f t="shared" si="2"/>
        <v>0.10098920641736155</v>
      </c>
      <c r="I15" s="20">
        <f t="shared" si="3"/>
        <v>2.0368545988048842E-2</v>
      </c>
    </row>
    <row r="16" spans="2:9" x14ac:dyDescent="0.25">
      <c r="B16" s="76" t="s">
        <v>19</v>
      </c>
      <c r="C16" s="103" t="s">
        <v>48</v>
      </c>
      <c r="D16" s="70">
        <f>'FBiH '!D16+RS!D16</f>
        <v>116980.41</v>
      </c>
      <c r="E16" s="37">
        <f t="shared" si="1"/>
        <v>2.632440188362888E-4</v>
      </c>
      <c r="F16" s="70">
        <f>'FBiH '!F16+RS!F16</f>
        <v>51006.749999999993</v>
      </c>
      <c r="G16" s="37">
        <f t="shared" si="0"/>
        <v>1.0637682570787923E-4</v>
      </c>
      <c r="H16" s="19">
        <f t="shared" si="2"/>
        <v>-0.56397186503278629</v>
      </c>
      <c r="I16" s="20">
        <f t="shared" si="3"/>
        <v>-0.59590031265236509</v>
      </c>
    </row>
    <row r="17" spans="2:9" x14ac:dyDescent="0.25">
      <c r="B17" s="76" t="s">
        <v>20</v>
      </c>
      <c r="C17" s="103" t="s">
        <v>49</v>
      </c>
      <c r="D17" s="70">
        <f>'FBiH '!D17+RS!D17</f>
        <v>20617.11</v>
      </c>
      <c r="E17" s="37">
        <f t="shared" si="1"/>
        <v>4.6395211755454079E-5</v>
      </c>
      <c r="F17" s="70">
        <f>'FBiH '!F17+RS!F17</f>
        <v>37629.72</v>
      </c>
      <c r="G17" s="37">
        <f t="shared" si="0"/>
        <v>7.8478439929544579E-5</v>
      </c>
      <c r="H17" s="19">
        <f t="shared" si="2"/>
        <v>0.82516948301677584</v>
      </c>
      <c r="I17" s="20">
        <f t="shared" si="3"/>
        <v>0.69152024444244276</v>
      </c>
    </row>
    <row r="18" spans="2:9" x14ac:dyDescent="0.25">
      <c r="B18" s="76" t="s">
        <v>21</v>
      </c>
      <c r="C18" s="103" t="s">
        <v>50</v>
      </c>
      <c r="D18" s="70">
        <f>'FBiH '!D18+RS!D18</f>
        <v>5153814.9820000008</v>
      </c>
      <c r="E18" s="37">
        <f t="shared" si="1"/>
        <v>1.1597762122737948E-2</v>
      </c>
      <c r="F18" s="70">
        <f>'FBiH '!F18+RS!F18</f>
        <v>5388118.9299999997</v>
      </c>
      <c r="G18" s="37">
        <f t="shared" si="0"/>
        <v>1.1237159558488528E-2</v>
      </c>
      <c r="H18" s="19">
        <f t="shared" si="2"/>
        <v>4.5462235027512461E-2</v>
      </c>
      <c r="I18" s="20">
        <f t="shared" si="3"/>
        <v>-3.1092426317525654E-2</v>
      </c>
    </row>
    <row r="19" spans="2:9" x14ac:dyDescent="0.25">
      <c r="B19" s="76" t="s">
        <v>22</v>
      </c>
      <c r="C19" s="103" t="s">
        <v>5</v>
      </c>
      <c r="D19" s="70">
        <f>'FBiH '!D19+RS!D19</f>
        <v>508993.5</v>
      </c>
      <c r="E19" s="37">
        <f t="shared" si="1"/>
        <v>1.1454011359812173E-3</v>
      </c>
      <c r="F19" s="70">
        <f>'FBiH '!F19+RS!F19</f>
        <v>7173192.290000001</v>
      </c>
      <c r="G19" s="37">
        <f t="shared" si="0"/>
        <v>1.4960008743988458E-2</v>
      </c>
      <c r="H19" s="19">
        <f t="shared" si="2"/>
        <v>13.092895665661745</v>
      </c>
      <c r="I19" s="20">
        <f t="shared" si="3"/>
        <v>12.060934090285185</v>
      </c>
    </row>
    <row r="20" spans="2:9" x14ac:dyDescent="0.25">
      <c r="B20" s="76" t="s">
        <v>23</v>
      </c>
      <c r="C20" s="103" t="s">
        <v>51</v>
      </c>
      <c r="D20" s="70">
        <f>'FBiH '!D20+RS!D20</f>
        <v>205210.5</v>
      </c>
      <c r="E20" s="37">
        <f t="shared" si="1"/>
        <v>4.6179045472147207E-4</v>
      </c>
      <c r="F20" s="70">
        <f>'FBiH '!F20+RS!F20</f>
        <v>172780.45</v>
      </c>
      <c r="G20" s="37">
        <f t="shared" si="0"/>
        <v>3.6034124533280293E-4</v>
      </c>
      <c r="H20" s="19">
        <f t="shared" si="2"/>
        <v>-0.15803309284856276</v>
      </c>
      <c r="I20" s="20">
        <f t="shared" si="3"/>
        <v>-0.21968667466255451</v>
      </c>
    </row>
    <row r="21" spans="2:9" x14ac:dyDescent="0.25">
      <c r="B21" s="76" t="s">
        <v>24</v>
      </c>
      <c r="C21" s="103" t="s">
        <v>31</v>
      </c>
      <c r="D21" s="70">
        <f>'FBiH '!D21+RS!D21</f>
        <v>1638384.4100000001</v>
      </c>
      <c r="E21" s="37">
        <f t="shared" si="1"/>
        <v>3.6868984857133078E-3</v>
      </c>
      <c r="F21" s="70">
        <f>'FBiH '!F21+RS!F21</f>
        <v>1861635.96</v>
      </c>
      <c r="G21" s="37">
        <f t="shared" si="0"/>
        <v>3.8825238629875544E-3</v>
      </c>
      <c r="H21" s="19">
        <f t="shared" si="2"/>
        <v>0.13626322896956752</v>
      </c>
      <c r="I21" s="20">
        <f t="shared" si="3"/>
        <v>5.3059604985679118E-2</v>
      </c>
    </row>
    <row r="22" spans="2:9" x14ac:dyDescent="0.25">
      <c r="B22" s="76" t="s">
        <v>25</v>
      </c>
      <c r="C22" s="103" t="s">
        <v>52</v>
      </c>
      <c r="D22" s="70">
        <f>'FBiH '!D22+RS!D22</f>
        <v>2339.8000000000002</v>
      </c>
      <c r="E22" s="37">
        <f t="shared" si="1"/>
        <v>5.2653119891881772E-6</v>
      </c>
      <c r="F22" s="70">
        <f>'FBiH '!F22+RS!F22</f>
        <v>1789</v>
      </c>
      <c r="G22" s="37">
        <f t="shared" si="0"/>
        <v>3.7310383663220254E-6</v>
      </c>
      <c r="H22" s="19">
        <f t="shared" si="2"/>
        <v>-0.2354047354474742</v>
      </c>
      <c r="I22" s="20">
        <f t="shared" si="3"/>
        <v>-0.29139272772755698</v>
      </c>
    </row>
    <row r="23" spans="2:9" x14ac:dyDescent="0.25">
      <c r="B23" s="76" t="s">
        <v>26</v>
      </c>
      <c r="C23" s="103" t="s">
        <v>53</v>
      </c>
      <c r="D23" s="70">
        <f>'FBiH '!D23+RS!D23</f>
        <v>26891.47</v>
      </c>
      <c r="E23" s="37">
        <f t="shared" si="1"/>
        <v>6.0514565090133422E-5</v>
      </c>
      <c r="F23" s="70">
        <f>'FBiH '!F23+RS!F23</f>
        <v>191058.2</v>
      </c>
      <c r="G23" s="37">
        <f t="shared" si="0"/>
        <v>3.9846029871460416E-4</v>
      </c>
      <c r="H23" s="19">
        <f t="shared" si="2"/>
        <v>6.1047882469794326</v>
      </c>
      <c r="I23" s="20">
        <f t="shared" si="3"/>
        <v>5.5845354440062058</v>
      </c>
    </row>
    <row r="24" spans="2:9" s="3" customFormat="1" x14ac:dyDescent="0.25">
      <c r="B24" s="77"/>
      <c r="C24" s="104" t="s">
        <v>32</v>
      </c>
      <c r="D24" s="58">
        <f>SUM(D6:D23)</f>
        <v>355458516.29530007</v>
      </c>
      <c r="E24" s="38">
        <f>SUM(E6:E23)</f>
        <v>0.7998974217918986</v>
      </c>
      <c r="F24" s="58">
        <f>SUM(F6:F23)</f>
        <v>386617425.42691368</v>
      </c>
      <c r="G24" s="38">
        <f>SUM(G6:G23)</f>
        <v>0.8063076843803576</v>
      </c>
      <c r="H24" s="30">
        <f t="shared" ref="H24:I29" si="4">(F24-D24)/D24</f>
        <v>8.7658355907073257E-2</v>
      </c>
      <c r="I24" s="31">
        <f t="shared" si="4"/>
        <v>8.0138557942829557E-3</v>
      </c>
    </row>
    <row r="25" spans="2:9" ht="15.75" customHeight="1" x14ac:dyDescent="0.25">
      <c r="B25" s="78">
        <v>19</v>
      </c>
      <c r="C25" s="102" t="s">
        <v>6</v>
      </c>
      <c r="D25" s="70">
        <f>'FBiH '!D25+RS!D25</f>
        <v>82091298.509000182</v>
      </c>
      <c r="E25" s="37">
        <f t="shared" si="1"/>
        <v>0.18473215584556976</v>
      </c>
      <c r="F25" s="70">
        <f>'FBiH '!F25+RS!F25</f>
        <v>85981400.090000287</v>
      </c>
      <c r="G25" s="37">
        <f>F25/$F$29</f>
        <v>0.1793180002939492</v>
      </c>
      <c r="H25" s="19">
        <f t="shared" si="2"/>
        <v>4.7387502106250742E-2</v>
      </c>
      <c r="I25" s="20">
        <f t="shared" si="4"/>
        <v>-2.9308138189794209E-2</v>
      </c>
    </row>
    <row r="26" spans="2:9" x14ac:dyDescent="0.25">
      <c r="B26" s="78"/>
      <c r="C26" s="102" t="s">
        <v>54</v>
      </c>
      <c r="D26" s="70">
        <f>'FBiH '!D26+RS!D26</f>
        <v>6830310.2109997757</v>
      </c>
      <c r="E26" s="37">
        <f t="shared" si="1"/>
        <v>1.5370422362531645E-2</v>
      </c>
      <c r="F26" s="70">
        <f>'FBiH '!F26+RS!F26</f>
        <v>6737809.5499998908</v>
      </c>
      <c r="G26" s="37">
        <f>F26/$F$29</f>
        <v>1.4051998846294317E-2</v>
      </c>
      <c r="H26" s="19">
        <f t="shared" si="2"/>
        <v>-1.3542673486618289E-2</v>
      </c>
      <c r="I26" s="20">
        <f>(G26-E26)/E26</f>
        <v>-8.5776661508745425E-2</v>
      </c>
    </row>
    <row r="27" spans="2:9" x14ac:dyDescent="0.25">
      <c r="B27" s="78"/>
      <c r="C27" s="39" t="s">
        <v>7</v>
      </c>
      <c r="D27" s="71">
        <f>'FBiH '!D27</f>
        <v>0</v>
      </c>
      <c r="E27" s="37">
        <f t="shared" si="1"/>
        <v>0</v>
      </c>
      <c r="F27" s="70">
        <f>'FBiH '!F27+RS!F27</f>
        <v>154547.91</v>
      </c>
      <c r="G27" s="37">
        <f>F27/$F$29</f>
        <v>3.2231647939904049E-4</v>
      </c>
      <c r="H27" s="22" t="s">
        <v>1</v>
      </c>
      <c r="I27" s="57" t="s">
        <v>1</v>
      </c>
    </row>
    <row r="28" spans="2:9" s="3" customFormat="1" x14ac:dyDescent="0.25">
      <c r="B28" s="77"/>
      <c r="C28" s="25" t="s">
        <v>35</v>
      </c>
      <c r="D28" s="58">
        <f>SUM(D25:D27)</f>
        <v>88921608.719999954</v>
      </c>
      <c r="E28" s="38">
        <f>SUM(E25:E26)</f>
        <v>0.2001025782081014</v>
      </c>
      <c r="F28" s="58">
        <f>SUM(F25:F27)</f>
        <v>92873757.550000176</v>
      </c>
      <c r="G28" s="38">
        <f>SUM(G25:G26)</f>
        <v>0.19336999914024353</v>
      </c>
      <c r="H28" s="30">
        <f t="shared" si="4"/>
        <v>4.4445314101827733E-2</v>
      </c>
      <c r="I28" s="31">
        <f t="shared" si="4"/>
        <v>-3.3645638792600512E-2</v>
      </c>
    </row>
    <row r="29" spans="2:9" s="3" customFormat="1" ht="16.5" thickBot="1" x14ac:dyDescent="0.3">
      <c r="B29" s="36"/>
      <c r="C29" s="33" t="s">
        <v>36</v>
      </c>
      <c r="D29" s="61">
        <f>D24+D28</f>
        <v>444380125.01530004</v>
      </c>
      <c r="E29" s="48">
        <f>E24+E28</f>
        <v>1</v>
      </c>
      <c r="F29" s="61">
        <f>SUM(F24:F27)</f>
        <v>479491182.97691387</v>
      </c>
      <c r="G29" s="48">
        <f>G24+G28</f>
        <v>0.99967768352060116</v>
      </c>
      <c r="H29" s="34">
        <f>(F29-D29)/D29</f>
        <v>7.9011314829629156E-2</v>
      </c>
      <c r="I29" s="35">
        <f t="shared" si="4"/>
        <v>-3.2231647939884311E-4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2" t="s">
        <v>33</v>
      </c>
      <c r="C31" s="42"/>
      <c r="D31" s="7"/>
      <c r="E31" s="7"/>
      <c r="F31" s="7"/>
      <c r="G31" s="4"/>
    </row>
    <row r="32" spans="2:9" x14ac:dyDescent="0.25">
      <c r="F32" s="7"/>
    </row>
    <row r="33" spans="2:6" x14ac:dyDescent="0.25">
      <c r="B33" s="52" t="s">
        <v>34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10.28515625" style="1"/>
    <col min="15" max="15" width="14.5703125" style="1" customWidth="1"/>
    <col min="16" max="16" width="14.28515625" style="1" bestFit="1" customWidth="1"/>
    <col min="17" max="16384" width="10.28515625" style="1"/>
  </cols>
  <sheetData>
    <row r="2" spans="2:16" x14ac:dyDescent="0.25">
      <c r="B2" s="86" t="s">
        <v>39</v>
      </c>
      <c r="C2" s="87"/>
      <c r="D2" s="87"/>
      <c r="E2" s="87"/>
      <c r="F2" s="87"/>
      <c r="G2" s="87"/>
      <c r="H2" s="87"/>
      <c r="I2" s="88"/>
    </row>
    <row r="3" spans="2:16" ht="16.5" thickBot="1" x14ac:dyDescent="0.3">
      <c r="C3" s="3"/>
    </row>
    <row r="4" spans="2:16" ht="15.75" customHeight="1" x14ac:dyDescent="0.25">
      <c r="B4" s="100"/>
      <c r="C4" s="89" t="s">
        <v>2</v>
      </c>
      <c r="D4" s="98" t="s">
        <v>29</v>
      </c>
      <c r="E4" s="89" t="s">
        <v>3</v>
      </c>
      <c r="F4" s="98" t="s">
        <v>28</v>
      </c>
      <c r="G4" s="89" t="s">
        <v>3</v>
      </c>
      <c r="H4" s="91" t="s">
        <v>8</v>
      </c>
      <c r="I4" s="93" t="s">
        <v>37</v>
      </c>
      <c r="K4" s="47"/>
    </row>
    <row r="5" spans="2:16" x14ac:dyDescent="0.25">
      <c r="B5" s="101"/>
      <c r="C5" s="97"/>
      <c r="D5" s="99"/>
      <c r="E5" s="90" t="s">
        <v>0</v>
      </c>
      <c r="F5" s="99"/>
      <c r="G5" s="90" t="s">
        <v>0</v>
      </c>
      <c r="H5" s="92"/>
      <c r="I5" s="94"/>
      <c r="K5" s="47"/>
    </row>
    <row r="6" spans="2:16" x14ac:dyDescent="0.25">
      <c r="B6" s="78" t="s">
        <v>9</v>
      </c>
      <c r="C6" s="102" t="s">
        <v>41</v>
      </c>
      <c r="D6" s="66">
        <v>21143801.779999997</v>
      </c>
      <c r="E6" s="18">
        <f>D6/$D$29</f>
        <v>6.7333629789857657E-2</v>
      </c>
      <c r="F6" s="66">
        <v>23939507.6368137</v>
      </c>
      <c r="G6" s="49">
        <f>F6/$F$29</f>
        <v>7.0806867004029536E-2</v>
      </c>
      <c r="H6" s="19">
        <f>(F6-D6)/D6</f>
        <v>0.13222342348376401</v>
      </c>
      <c r="I6" s="20">
        <f>(G6-E6)/E6</f>
        <v>5.158250379508051E-2</v>
      </c>
      <c r="K6" s="82"/>
      <c r="L6" s="82"/>
      <c r="M6" s="79"/>
      <c r="N6" s="4"/>
      <c r="O6" s="4"/>
      <c r="P6" s="4"/>
    </row>
    <row r="7" spans="2:16" x14ac:dyDescent="0.25">
      <c r="B7" s="78" t="s">
        <v>10</v>
      </c>
      <c r="C7" s="102" t="s">
        <v>4</v>
      </c>
      <c r="D7" s="66">
        <v>4423188.2100000009</v>
      </c>
      <c r="E7" s="18">
        <f t="shared" ref="E7:E23" si="0">D7/$D$29</f>
        <v>1.4085892429464652E-2</v>
      </c>
      <c r="F7" s="66">
        <v>4957644.1500000004</v>
      </c>
      <c r="G7" s="49">
        <f t="shared" ref="G7:G23" si="1">F7/$F$29</f>
        <v>1.4663428141794364E-2</v>
      </c>
      <c r="H7" s="19">
        <f t="shared" ref="H7:H23" si="2">(F7-D7)/D7</f>
        <v>0.12083047671172902</v>
      </c>
      <c r="I7" s="20">
        <f t="shared" ref="I7:I23" si="3">(G7-E7)/E7</f>
        <v>4.1001002614618233E-2</v>
      </c>
      <c r="K7" s="82"/>
      <c r="L7" s="82"/>
      <c r="M7" s="79"/>
      <c r="N7" s="4"/>
      <c r="O7" s="4"/>
      <c r="P7" s="4"/>
    </row>
    <row r="8" spans="2:16" x14ac:dyDescent="0.25">
      <c r="B8" s="78" t="s">
        <v>11</v>
      </c>
      <c r="C8" s="103" t="s">
        <v>42</v>
      </c>
      <c r="D8" s="66">
        <v>35378177.089999996</v>
      </c>
      <c r="E8" s="18">
        <f t="shared" si="0"/>
        <v>0.11266380112735258</v>
      </c>
      <c r="F8" s="66">
        <v>36712465.140000001</v>
      </c>
      <c r="G8" s="49">
        <f t="shared" si="1"/>
        <v>0.10858596910157832</v>
      </c>
      <c r="H8" s="19">
        <f t="shared" si="2"/>
        <v>3.7715002856299078E-2</v>
      </c>
      <c r="I8" s="20">
        <f t="shared" si="3"/>
        <v>-3.6194695944660814E-2</v>
      </c>
      <c r="K8" s="82"/>
      <c r="L8" s="82"/>
      <c r="M8" s="79"/>
      <c r="N8" s="4"/>
      <c r="O8" s="4"/>
      <c r="P8" s="4"/>
    </row>
    <row r="9" spans="2:16" x14ac:dyDescent="0.25">
      <c r="B9" s="78" t="s">
        <v>12</v>
      </c>
      <c r="C9" s="103" t="s">
        <v>43</v>
      </c>
      <c r="D9" s="66">
        <v>0</v>
      </c>
      <c r="E9" s="18">
        <f t="shared" si="0"/>
        <v>0</v>
      </c>
      <c r="F9" s="66">
        <v>6000</v>
      </c>
      <c r="G9" s="49">
        <f t="shared" si="1"/>
        <v>1.7746446939070076E-5</v>
      </c>
      <c r="H9" s="22" t="s">
        <v>1</v>
      </c>
      <c r="I9" s="23" t="s">
        <v>1</v>
      </c>
      <c r="K9" s="82"/>
      <c r="L9" s="82"/>
      <c r="M9" s="79"/>
      <c r="N9" s="4"/>
      <c r="O9" s="4"/>
      <c r="P9" s="4"/>
    </row>
    <row r="10" spans="2:16" x14ac:dyDescent="0.25">
      <c r="B10" s="78" t="s">
        <v>13</v>
      </c>
      <c r="C10" s="103" t="s">
        <v>44</v>
      </c>
      <c r="D10" s="66">
        <v>84901.73</v>
      </c>
      <c r="E10" s="18">
        <f t="shared" si="0"/>
        <v>2.7037434969457282E-4</v>
      </c>
      <c r="F10" s="66">
        <v>0</v>
      </c>
      <c r="G10" s="49">
        <f t="shared" si="1"/>
        <v>0</v>
      </c>
      <c r="H10" s="105">
        <f t="shared" si="2"/>
        <v>-1</v>
      </c>
      <c r="I10" s="106">
        <f t="shared" si="3"/>
        <v>-1</v>
      </c>
      <c r="K10" s="82"/>
      <c r="L10" s="82"/>
      <c r="M10" s="79"/>
      <c r="N10" s="4"/>
      <c r="O10" s="4"/>
      <c r="P10" s="4"/>
    </row>
    <row r="11" spans="2:16" x14ac:dyDescent="0.25">
      <c r="B11" s="78" t="s">
        <v>14</v>
      </c>
      <c r="C11" s="103" t="s">
        <v>45</v>
      </c>
      <c r="D11" s="66">
        <v>11317.48</v>
      </c>
      <c r="E11" s="18">
        <f t="shared" si="0"/>
        <v>3.604115363940563E-5</v>
      </c>
      <c r="F11" s="66">
        <v>9099.1500000000015</v>
      </c>
      <c r="G11" s="49">
        <f t="shared" si="1"/>
        <v>2.6912930444273253E-5</v>
      </c>
      <c r="H11" s="19">
        <f t="shared" si="2"/>
        <v>-0.19600918225612046</v>
      </c>
      <c r="I11" s="20">
        <f t="shared" si="3"/>
        <v>-0.25327222559135915</v>
      </c>
      <c r="K11" s="82"/>
      <c r="L11" s="82"/>
      <c r="M11" s="79"/>
      <c r="N11" s="4"/>
      <c r="O11" s="4"/>
      <c r="P11" s="4"/>
    </row>
    <row r="12" spans="2:16" x14ac:dyDescent="0.25">
      <c r="B12" s="78" t="s">
        <v>15</v>
      </c>
      <c r="C12" s="103" t="s">
        <v>30</v>
      </c>
      <c r="D12" s="66">
        <v>2082296.7599000004</v>
      </c>
      <c r="E12" s="18">
        <f t="shared" si="0"/>
        <v>6.6311915237661084E-3</v>
      </c>
      <c r="F12" s="66">
        <v>2365137.3600000003</v>
      </c>
      <c r="G12" s="49">
        <f t="shared" si="1"/>
        <v>6.9954641104753813E-3</v>
      </c>
      <c r="H12" s="19">
        <f t="shared" si="2"/>
        <v>0.13583107151047144</v>
      </c>
      <c r="I12" s="20">
        <f t="shared" si="3"/>
        <v>5.4933202487626002E-2</v>
      </c>
      <c r="K12" s="82"/>
      <c r="L12" s="82"/>
      <c r="M12" s="79"/>
      <c r="N12" s="4"/>
      <c r="O12" s="4"/>
      <c r="P12" s="4"/>
    </row>
    <row r="13" spans="2:16" x14ac:dyDescent="0.25">
      <c r="B13" s="78" t="s">
        <v>16</v>
      </c>
      <c r="C13" s="103" t="s">
        <v>27</v>
      </c>
      <c r="D13" s="66">
        <v>16583088.700199997</v>
      </c>
      <c r="E13" s="18">
        <f t="shared" si="0"/>
        <v>5.2809781652788393E-2</v>
      </c>
      <c r="F13" s="66">
        <v>15277916.440099999</v>
      </c>
      <c r="G13" s="49">
        <f t="shared" si="1"/>
        <v>4.5188122240630173E-2</v>
      </c>
      <c r="H13" s="19">
        <f t="shared" si="2"/>
        <v>-7.8705015916863366E-2</v>
      </c>
      <c r="I13" s="20">
        <f t="shared" si="3"/>
        <v>-0.14432287302887933</v>
      </c>
      <c r="K13" s="82"/>
      <c r="L13" s="82"/>
      <c r="M13" s="79"/>
      <c r="N13" s="4"/>
      <c r="O13" s="4"/>
      <c r="P13" s="4"/>
    </row>
    <row r="14" spans="2:16" x14ac:dyDescent="0.25">
      <c r="B14" s="78" t="s">
        <v>17</v>
      </c>
      <c r="C14" s="103" t="s">
        <v>46</v>
      </c>
      <c r="D14" s="66">
        <v>14169743.963499999</v>
      </c>
      <c r="E14" s="18">
        <f t="shared" si="0"/>
        <v>4.5124349167795653E-2</v>
      </c>
      <c r="F14" s="66">
        <v>12924050.529999999</v>
      </c>
      <c r="G14" s="49">
        <f t="shared" si="1"/>
        <v>3.8225996161417579E-2</v>
      </c>
      <c r="H14" s="19">
        <f t="shared" si="2"/>
        <v>-8.7912204815330117E-2</v>
      </c>
      <c r="I14" s="20">
        <f t="shared" si="3"/>
        <v>-0.15287429367072825</v>
      </c>
      <c r="K14" s="82"/>
      <c r="L14" s="82"/>
      <c r="M14" s="79"/>
      <c r="N14" s="4"/>
      <c r="O14" s="4"/>
      <c r="P14" s="4"/>
    </row>
    <row r="15" spans="2:16" x14ac:dyDescent="0.25">
      <c r="B15" s="78" t="s">
        <v>18</v>
      </c>
      <c r="C15" s="103" t="s">
        <v>47</v>
      </c>
      <c r="D15" s="66">
        <v>137347307.39969999</v>
      </c>
      <c r="E15" s="18">
        <f t="shared" si="0"/>
        <v>0.43739025012204674</v>
      </c>
      <c r="F15" s="66">
        <v>149577160.36000001</v>
      </c>
      <c r="G15" s="49">
        <f t="shared" si="1"/>
        <v>0.4424105232709194</v>
      </c>
      <c r="H15" s="19">
        <f t="shared" si="2"/>
        <v>8.9043266969256532E-2</v>
      </c>
      <c r="I15" s="20">
        <f t="shared" si="3"/>
        <v>1.1477789336803528E-2</v>
      </c>
      <c r="K15" s="82"/>
      <c r="L15" s="82"/>
      <c r="M15" s="79"/>
      <c r="N15" s="4"/>
      <c r="O15" s="4"/>
      <c r="P15" s="4"/>
    </row>
    <row r="16" spans="2:16" x14ac:dyDescent="0.25">
      <c r="B16" s="78" t="s">
        <v>19</v>
      </c>
      <c r="C16" s="103" t="s">
        <v>48</v>
      </c>
      <c r="D16" s="66">
        <v>111182.41</v>
      </c>
      <c r="E16" s="18">
        <f t="shared" si="0"/>
        <v>3.5406665802010601E-4</v>
      </c>
      <c r="F16" s="66">
        <v>45384.329999999994</v>
      </c>
      <c r="G16" s="49">
        <f>F16/$F$29</f>
        <v>1.3423510070170768E-4</v>
      </c>
      <c r="H16" s="19">
        <f t="shared" si="2"/>
        <v>-0.59180296595477666</v>
      </c>
      <c r="I16" s="20">
        <f t="shared" si="3"/>
        <v>-0.62087618909859332</v>
      </c>
      <c r="K16" s="82"/>
      <c r="L16" s="82"/>
      <c r="M16" s="79"/>
      <c r="N16" s="4"/>
      <c r="O16" s="4"/>
      <c r="P16" s="4"/>
    </row>
    <row r="17" spans="2:16" x14ac:dyDescent="0.25">
      <c r="B17" s="78" t="s">
        <v>20</v>
      </c>
      <c r="C17" s="103" t="s">
        <v>49</v>
      </c>
      <c r="D17" s="66">
        <v>20617.11</v>
      </c>
      <c r="E17" s="18">
        <f t="shared" si="0"/>
        <v>6.5656350098301596E-5</v>
      </c>
      <c r="F17" s="66">
        <v>26716.22</v>
      </c>
      <c r="G17" s="49">
        <f t="shared" si="1"/>
        <v>7.9019663440420463E-5</v>
      </c>
      <c r="H17" s="19">
        <f t="shared" si="2"/>
        <v>0.29582759174297468</v>
      </c>
      <c r="I17" s="20">
        <f t="shared" si="3"/>
        <v>0.20353420989913587</v>
      </c>
      <c r="K17" s="82"/>
      <c r="L17" s="82"/>
      <c r="M17" s="79"/>
      <c r="N17" s="4"/>
      <c r="O17" s="4"/>
      <c r="P17" s="4"/>
    </row>
    <row r="18" spans="2:16" x14ac:dyDescent="0.25">
      <c r="B18" s="78" t="s">
        <v>21</v>
      </c>
      <c r="C18" s="103" t="s">
        <v>50</v>
      </c>
      <c r="D18" s="66">
        <v>4319505.9820000008</v>
      </c>
      <c r="E18" s="18">
        <f t="shared" si="0"/>
        <v>1.3755710524215084E-2</v>
      </c>
      <c r="F18" s="66">
        <v>4346325.63</v>
      </c>
      <c r="G18" s="49">
        <f t="shared" si="1"/>
        <v>1.2855306195452554E-2</v>
      </c>
      <c r="H18" s="19">
        <f t="shared" si="2"/>
        <v>6.208961884011834E-3</v>
      </c>
      <c r="I18" s="20">
        <f t="shared" si="3"/>
        <v>-6.5456766277357234E-2</v>
      </c>
      <c r="K18" s="82"/>
      <c r="L18" s="82"/>
      <c r="M18" s="79"/>
      <c r="N18" s="4"/>
      <c r="O18" s="4"/>
      <c r="P18" s="4"/>
    </row>
    <row r="19" spans="2:16" x14ac:dyDescent="0.25">
      <c r="B19" s="78" t="s">
        <v>22</v>
      </c>
      <c r="C19" s="103" t="s">
        <v>5</v>
      </c>
      <c r="D19" s="66">
        <v>507493.5</v>
      </c>
      <c r="E19" s="18">
        <f t="shared" si="0"/>
        <v>1.6161416856490759E-3</v>
      </c>
      <c r="F19" s="66">
        <v>7170192.290000001</v>
      </c>
      <c r="G19" s="49">
        <f t="shared" si="1"/>
        <v>2.1207572836235731E-2</v>
      </c>
      <c r="H19" s="19">
        <f t="shared" si="2"/>
        <v>13.128638672219449</v>
      </c>
      <c r="I19" s="20">
        <f t="shared" si="3"/>
        <v>12.122347517271253</v>
      </c>
      <c r="K19" s="82"/>
      <c r="L19" s="82"/>
      <c r="M19" s="79"/>
      <c r="N19" s="4"/>
      <c r="O19" s="4"/>
      <c r="P19" s="4"/>
    </row>
    <row r="20" spans="2:16" x14ac:dyDescent="0.25">
      <c r="B20" s="78" t="s">
        <v>23</v>
      </c>
      <c r="C20" s="103" t="s">
        <v>51</v>
      </c>
      <c r="D20" s="66">
        <v>202302.5</v>
      </c>
      <c r="E20" s="18">
        <f t="shared" si="0"/>
        <v>6.442437260004752E-4</v>
      </c>
      <c r="F20" s="66">
        <v>165288.33000000002</v>
      </c>
      <c r="G20" s="49">
        <f t="shared" si="1"/>
        <v>4.8888009633208415E-4</v>
      </c>
      <c r="H20" s="19">
        <f t="shared" si="2"/>
        <v>-0.18296447152160741</v>
      </c>
      <c r="I20" s="20">
        <f t="shared" si="3"/>
        <v>-0.24115660486583684</v>
      </c>
      <c r="K20" s="82"/>
      <c r="L20" s="82"/>
      <c r="M20" s="79"/>
      <c r="N20" s="4"/>
      <c r="O20" s="51"/>
      <c r="P20" s="60"/>
    </row>
    <row r="21" spans="2:16" x14ac:dyDescent="0.25">
      <c r="B21" s="78" t="s">
        <v>24</v>
      </c>
      <c r="C21" s="103" t="s">
        <v>31</v>
      </c>
      <c r="D21" s="66">
        <v>1222873.4100000001</v>
      </c>
      <c r="E21" s="18">
        <f t="shared" si="0"/>
        <v>3.8943093737611096E-3</v>
      </c>
      <c r="F21" s="66">
        <v>1357238.89</v>
      </c>
      <c r="G21" s="49">
        <f t="shared" si="1"/>
        <v>4.0143613241712273E-3</v>
      </c>
      <c r="H21" s="19">
        <f t="shared" si="2"/>
        <v>0.10987685143959401</v>
      </c>
      <c r="I21" s="20">
        <f t="shared" si="3"/>
        <v>3.0827532917389145E-2</v>
      </c>
      <c r="K21" s="82"/>
      <c r="L21" s="82"/>
      <c r="M21" s="79"/>
      <c r="N21" s="4"/>
      <c r="O21" s="51"/>
      <c r="P21" s="4"/>
    </row>
    <row r="22" spans="2:16" x14ac:dyDescent="0.25">
      <c r="B22" s="78" t="s">
        <v>25</v>
      </c>
      <c r="C22" s="103" t="s">
        <v>52</v>
      </c>
      <c r="D22" s="66">
        <v>2339.8000000000002</v>
      </c>
      <c r="E22" s="18">
        <f t="shared" si="0"/>
        <v>7.4512251212709284E-6</v>
      </c>
      <c r="F22" s="66">
        <v>1789</v>
      </c>
      <c r="G22" s="49">
        <f t="shared" si="1"/>
        <v>5.2913989289993949E-6</v>
      </c>
      <c r="H22" s="19">
        <f t="shared" si="2"/>
        <v>-0.2354047354474742</v>
      </c>
      <c r="I22" s="20">
        <f t="shared" si="3"/>
        <v>-0.28986188943693325</v>
      </c>
      <c r="K22" s="82"/>
      <c r="L22" s="82"/>
      <c r="M22" s="79"/>
      <c r="N22" s="4"/>
      <c r="O22" s="51"/>
      <c r="P22" s="4"/>
    </row>
    <row r="23" spans="2:16" x14ac:dyDescent="0.25">
      <c r="B23" s="78" t="s">
        <v>26</v>
      </c>
      <c r="C23" s="103" t="s">
        <v>53</v>
      </c>
      <c r="D23" s="66">
        <v>24924.47</v>
      </c>
      <c r="E23" s="18">
        <f t="shared" si="0"/>
        <v>7.9373381057510728E-5</v>
      </c>
      <c r="F23" s="66">
        <v>187583.76</v>
      </c>
      <c r="G23" s="49">
        <f t="shared" si="1"/>
        <v>5.5482420724520937E-4</v>
      </c>
      <c r="H23" s="19">
        <f t="shared" si="2"/>
        <v>6.5260882177233857</v>
      </c>
      <c r="I23" s="20">
        <f t="shared" si="3"/>
        <v>5.990053842398452</v>
      </c>
      <c r="K23" s="82"/>
      <c r="L23" s="82"/>
      <c r="M23" s="79"/>
      <c r="N23" s="4"/>
      <c r="O23" s="51"/>
      <c r="P23" s="4"/>
    </row>
    <row r="24" spans="2:16" s="3" customFormat="1" x14ac:dyDescent="0.25">
      <c r="B24" s="77"/>
      <c r="C24" s="104" t="s">
        <v>32</v>
      </c>
      <c r="D24" s="67">
        <f>SUM(D6:D23)</f>
        <v>237635062.29529998</v>
      </c>
      <c r="E24" s="26">
        <f>SUM(E6:E23)</f>
        <v>0.75676226424032855</v>
      </c>
      <c r="F24" s="67">
        <f>SUM(F6:F23)</f>
        <v>259069499.2169137</v>
      </c>
      <c r="G24" s="26">
        <f>SUM(G6:G23)</f>
        <v>0.7662605202307361</v>
      </c>
      <c r="H24" s="27">
        <f>(F24-D24)/D24</f>
        <v>9.0198966072514888E-2</v>
      </c>
      <c r="I24" s="28">
        <f>(G24-E24)/E24</f>
        <v>1.2551175500197957E-2</v>
      </c>
      <c r="K24" s="80"/>
      <c r="L24" s="79"/>
      <c r="M24" s="79"/>
      <c r="N24" s="50"/>
      <c r="O24" s="50"/>
      <c r="P24" s="50"/>
    </row>
    <row r="25" spans="2:16" s="3" customFormat="1" ht="15.75" customHeight="1" x14ac:dyDescent="0.25">
      <c r="B25" s="78">
        <v>19</v>
      </c>
      <c r="C25" s="102" t="s">
        <v>6</v>
      </c>
      <c r="D25" s="66">
        <v>70792183.729000181</v>
      </c>
      <c r="E25" s="18">
        <f>D25/$D$29</f>
        <v>0.2254417034751488</v>
      </c>
      <c r="F25" s="66">
        <v>73610848.80000028</v>
      </c>
      <c r="G25" s="49">
        <f>F25/$F$29</f>
        <v>0.21772183706151921</v>
      </c>
      <c r="H25" s="19">
        <f>(F25-D25)/D25</f>
        <v>3.9816049209475457E-2</v>
      </c>
      <c r="I25" s="20">
        <f>(G25-E25)/E25</f>
        <v>-3.4243293475115982E-2</v>
      </c>
      <c r="K25" s="82"/>
      <c r="L25" s="82"/>
      <c r="M25" s="81"/>
    </row>
    <row r="26" spans="2:16" s="3" customFormat="1" x14ac:dyDescent="0.25">
      <c r="B26" s="78"/>
      <c r="C26" s="102" t="s">
        <v>54</v>
      </c>
      <c r="D26" s="66">
        <v>5588229.5409997758</v>
      </c>
      <c r="E26" s="18">
        <f t="shared" ref="E26:E27" si="4">D26/$D$29</f>
        <v>1.7796032284522537E-2</v>
      </c>
      <c r="F26" s="66">
        <v>5415498.4699998908</v>
      </c>
      <c r="G26" s="49">
        <f t="shared" ref="G26:G27" si="5">F26/$F$29</f>
        <v>1.6017642707744709E-2</v>
      </c>
      <c r="H26" s="19">
        <f>(F26-D26)/D26</f>
        <v>-3.0909802421784933E-2</v>
      </c>
      <c r="I26" s="20">
        <f t="shared" ref="I26" si="6">(G26-E26)/E26</f>
        <v>-9.9931802119988256E-2</v>
      </c>
      <c r="K26" s="82"/>
      <c r="L26" s="82"/>
      <c r="M26" s="81"/>
    </row>
    <row r="27" spans="2:16" s="3" customFormat="1" x14ac:dyDescent="0.25">
      <c r="B27" s="78"/>
      <c r="C27" s="21" t="s">
        <v>7</v>
      </c>
      <c r="D27" s="66">
        <v>0</v>
      </c>
      <c r="E27" s="18">
        <f t="shared" si="4"/>
        <v>0</v>
      </c>
      <c r="F27" s="66">
        <v>0</v>
      </c>
      <c r="G27" s="49">
        <f t="shared" si="5"/>
        <v>0</v>
      </c>
      <c r="H27" s="22" t="s">
        <v>1</v>
      </c>
      <c r="I27" s="23" t="s">
        <v>1</v>
      </c>
      <c r="K27" s="82"/>
      <c r="L27" s="82"/>
      <c r="M27" s="81"/>
    </row>
    <row r="28" spans="2:16" s="17" customFormat="1" x14ac:dyDescent="0.25">
      <c r="B28" s="24"/>
      <c r="C28" s="25" t="s">
        <v>35</v>
      </c>
      <c r="D28" s="68">
        <f>SUM(D25:D27)</f>
        <v>76380413.269999951</v>
      </c>
      <c r="E28" s="26">
        <f>E25+E26+E27</f>
        <v>0.24323773575967134</v>
      </c>
      <c r="F28" s="68">
        <f>SUM(F25:F27)</f>
        <v>79026347.270000175</v>
      </c>
      <c r="G28" s="29">
        <f>SUM(G25:G27)</f>
        <v>0.2337394797692639</v>
      </c>
      <c r="H28" s="30">
        <f t="shared" ref="H28" si="7">(F28-D28)/D28</f>
        <v>3.4641525054951113E-2</v>
      </c>
      <c r="I28" s="31">
        <f t="shared" ref="I28" si="8">(G28-E28)/E28</f>
        <v>-3.9049269887103756E-2</v>
      </c>
      <c r="K28" s="82"/>
      <c r="L28" s="82"/>
      <c r="M28" s="83"/>
    </row>
    <row r="29" spans="2:16" s="3" customFormat="1" ht="16.5" thickBot="1" x14ac:dyDescent="0.3">
      <c r="B29" s="32"/>
      <c r="C29" s="33" t="s">
        <v>36</v>
      </c>
      <c r="D29" s="69">
        <f>SUM(D24:D27)</f>
        <v>314015475.56529993</v>
      </c>
      <c r="E29" s="54">
        <f>E24+E28</f>
        <v>0.99999999999999989</v>
      </c>
      <c r="F29" s="69">
        <f>SUM(F24:F27)</f>
        <v>338095846.48691392</v>
      </c>
      <c r="G29" s="54">
        <f>G24+G28</f>
        <v>1</v>
      </c>
      <c r="H29" s="34">
        <f t="shared" ref="H29" si="9">(F29-D29)/D29</f>
        <v>7.6685299914801316E-2</v>
      </c>
      <c r="I29" s="35">
        <f t="shared" ref="I29" si="10">(G29-E29)/E29</f>
        <v>1.1102230246251565E-16</v>
      </c>
      <c r="K29" s="81"/>
      <c r="L29" s="81"/>
      <c r="M29" s="81"/>
    </row>
    <row r="30" spans="2:16" x14ac:dyDescent="0.25">
      <c r="B30" s="10"/>
      <c r="C30" s="11"/>
      <c r="D30" s="6"/>
      <c r="E30" s="12"/>
      <c r="F30" s="6"/>
      <c r="G30" s="12"/>
      <c r="H30" s="13"/>
      <c r="K30" s="84"/>
      <c r="L30" s="84"/>
      <c r="M30" s="79"/>
    </row>
    <row r="31" spans="2:16" x14ac:dyDescent="0.25">
      <c r="B31" s="52" t="s">
        <v>33</v>
      </c>
      <c r="C31" s="42"/>
      <c r="D31" s="6"/>
      <c r="E31" s="12"/>
      <c r="F31" s="43"/>
      <c r="G31" s="12"/>
      <c r="H31" s="13"/>
      <c r="K31" s="82"/>
      <c r="L31" s="82"/>
      <c r="M31" s="79"/>
    </row>
    <row r="32" spans="2:16" x14ac:dyDescent="0.25">
      <c r="F32" s="43"/>
      <c r="K32" s="82"/>
      <c r="L32" s="82"/>
      <c r="M32" s="79"/>
    </row>
    <row r="33" spans="2:6" x14ac:dyDescent="0.25">
      <c r="B33" s="46" t="s">
        <v>34</v>
      </c>
      <c r="F33" s="44"/>
    </row>
    <row r="34" spans="2:6" x14ac:dyDescent="0.25">
      <c r="B34" s="46"/>
      <c r="C34" s="51"/>
      <c r="F34" s="45"/>
    </row>
    <row r="35" spans="2:6" x14ac:dyDescent="0.25">
      <c r="B35" s="46"/>
      <c r="C35" s="51"/>
      <c r="D35" s="51"/>
      <c r="E35" s="59"/>
      <c r="F35" s="45"/>
    </row>
    <row r="36" spans="2:6" x14ac:dyDescent="0.25">
      <c r="C36" s="51"/>
      <c r="D36" s="51"/>
      <c r="E36" s="4"/>
    </row>
    <row r="37" spans="2:6" x14ac:dyDescent="0.25">
      <c r="C37" s="51"/>
      <c r="D37" s="51"/>
      <c r="E37" s="4"/>
      <c r="F37" s="9"/>
    </row>
    <row r="38" spans="2:6" x14ac:dyDescent="0.25">
      <c r="C38" s="51"/>
      <c r="D38" s="51"/>
      <c r="E38" s="4"/>
    </row>
    <row r="39" spans="2:6" x14ac:dyDescent="0.25">
      <c r="C39" s="51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E24 E29:F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0.28515625" style="1" customWidth="1"/>
    <col min="12" max="16384" width="10.28515625" style="1"/>
  </cols>
  <sheetData>
    <row r="2" spans="2:11" x14ac:dyDescent="0.25">
      <c r="B2" s="86" t="s">
        <v>40</v>
      </c>
      <c r="C2" s="87"/>
      <c r="D2" s="87"/>
      <c r="E2" s="87"/>
      <c r="F2" s="87"/>
      <c r="G2" s="87"/>
      <c r="H2" s="87"/>
      <c r="I2" s="88"/>
    </row>
    <row r="3" spans="2:11" ht="16.5" thickBot="1" x14ac:dyDescent="0.3">
      <c r="B3" s="2"/>
      <c r="C3" s="3"/>
    </row>
    <row r="4" spans="2:11" ht="15.75" customHeight="1" x14ac:dyDescent="0.25">
      <c r="B4" s="95"/>
      <c r="C4" s="89" t="s">
        <v>2</v>
      </c>
      <c r="D4" s="98" t="s">
        <v>29</v>
      </c>
      <c r="E4" s="89" t="s">
        <v>3</v>
      </c>
      <c r="F4" s="98" t="s">
        <v>28</v>
      </c>
      <c r="G4" s="89" t="s">
        <v>3</v>
      </c>
      <c r="H4" s="91" t="s">
        <v>8</v>
      </c>
      <c r="I4" s="93" t="s">
        <v>37</v>
      </c>
    </row>
    <row r="5" spans="2:11" x14ac:dyDescent="0.25">
      <c r="B5" s="96"/>
      <c r="C5" s="97"/>
      <c r="D5" s="99"/>
      <c r="E5" s="90" t="s">
        <v>0</v>
      </c>
      <c r="F5" s="99"/>
      <c r="G5" s="90" t="s">
        <v>0</v>
      </c>
      <c r="H5" s="92"/>
      <c r="I5" s="94"/>
    </row>
    <row r="6" spans="2:11" x14ac:dyDescent="0.25">
      <c r="B6" s="78" t="s">
        <v>9</v>
      </c>
      <c r="C6" s="102" t="s">
        <v>41</v>
      </c>
      <c r="D6" s="63">
        <v>8355647</v>
      </c>
      <c r="E6" s="64">
        <f t="shared" ref="E6:E23" si="0">D6/$D$29</f>
        <v>6.4094423106662218E-2</v>
      </c>
      <c r="F6" s="63">
        <v>8768611.1199999973</v>
      </c>
      <c r="G6" s="18">
        <f t="shared" ref="G6:G26" si="1">F6/$F$29</f>
        <v>6.2014853796964836E-2</v>
      </c>
      <c r="H6" s="19">
        <f>(F6-D6)/D6</f>
        <v>4.9423356443851367E-2</v>
      </c>
      <c r="I6" s="20">
        <f>(G6-E6)/E6</f>
        <v>-3.2445401782253094E-2</v>
      </c>
      <c r="K6" s="41"/>
    </row>
    <row r="7" spans="2:11" x14ac:dyDescent="0.25">
      <c r="B7" s="78" t="s">
        <v>10</v>
      </c>
      <c r="C7" s="102" t="s">
        <v>4</v>
      </c>
      <c r="D7" s="63">
        <v>934131</v>
      </c>
      <c r="E7" s="64">
        <f t="shared" si="0"/>
        <v>7.1655238129434478E-3</v>
      </c>
      <c r="F7" s="63">
        <v>1071032.78</v>
      </c>
      <c r="G7" s="18">
        <f t="shared" si="1"/>
        <v>7.5747390726408244E-3</v>
      </c>
      <c r="H7" s="19">
        <f t="shared" ref="H7:H21" si="2">(F7-D7)/D7</f>
        <v>0.14655522619418479</v>
      </c>
      <c r="I7" s="20">
        <f t="shared" ref="I7:I23" si="3">(G7-E7)/E7</f>
        <v>5.7108910720272861E-2</v>
      </c>
      <c r="K7" s="41"/>
    </row>
    <row r="8" spans="2:11" x14ac:dyDescent="0.25">
      <c r="B8" s="78" t="s">
        <v>11</v>
      </c>
      <c r="C8" s="103" t="s">
        <v>42</v>
      </c>
      <c r="D8" s="63">
        <v>7564135</v>
      </c>
      <c r="E8" s="64">
        <f t="shared" si="0"/>
        <v>5.8022899857534956E-2</v>
      </c>
      <c r="F8" s="63">
        <v>7709512.9199999999</v>
      </c>
      <c r="G8" s="18">
        <f t="shared" si="1"/>
        <v>5.4524520478405204E-2</v>
      </c>
      <c r="H8" s="19">
        <f t="shared" si="2"/>
        <v>1.9219371415237819E-2</v>
      </c>
      <c r="I8" s="20">
        <f t="shared" si="3"/>
        <v>-6.0293080623674576E-2</v>
      </c>
      <c r="K8" s="40"/>
    </row>
    <row r="9" spans="2:11" x14ac:dyDescent="0.25">
      <c r="B9" s="78" t="s">
        <v>12</v>
      </c>
      <c r="C9" s="103" t="s">
        <v>43</v>
      </c>
      <c r="D9" s="63">
        <v>0</v>
      </c>
      <c r="E9" s="64">
        <f t="shared" si="0"/>
        <v>0</v>
      </c>
      <c r="F9" s="63">
        <v>0</v>
      </c>
      <c r="G9" s="18">
        <f t="shared" si="1"/>
        <v>0</v>
      </c>
      <c r="H9" s="22" t="s">
        <v>1</v>
      </c>
      <c r="I9" s="23" t="s">
        <v>1</v>
      </c>
    </row>
    <row r="10" spans="2:11" x14ac:dyDescent="0.25">
      <c r="B10" s="78" t="s">
        <v>13</v>
      </c>
      <c r="C10" s="103" t="s">
        <v>44</v>
      </c>
      <c r="D10" s="63">
        <v>0</v>
      </c>
      <c r="E10" s="64">
        <f t="shared" si="0"/>
        <v>0</v>
      </c>
      <c r="F10" s="63">
        <v>0</v>
      </c>
      <c r="G10" s="18">
        <f t="shared" si="1"/>
        <v>0</v>
      </c>
      <c r="H10" s="22" t="s">
        <v>1</v>
      </c>
      <c r="I10" s="23" t="s">
        <v>1</v>
      </c>
    </row>
    <row r="11" spans="2:11" x14ac:dyDescent="0.25">
      <c r="B11" s="78" t="s">
        <v>14</v>
      </c>
      <c r="C11" s="103" t="s">
        <v>45</v>
      </c>
      <c r="D11" s="63">
        <v>1820</v>
      </c>
      <c r="E11" s="64">
        <f t="shared" si="0"/>
        <v>1.3960839903136793E-5</v>
      </c>
      <c r="F11" s="63">
        <v>131.25</v>
      </c>
      <c r="G11" s="18">
        <f t="shared" si="1"/>
        <v>9.2824843632153647E-7</v>
      </c>
      <c r="H11" s="19">
        <f t="shared" si="2"/>
        <v>-0.92788461538461542</v>
      </c>
      <c r="I11" s="20">
        <f t="shared" si="3"/>
        <v>-0.93351055933869898</v>
      </c>
    </row>
    <row r="12" spans="2:11" x14ac:dyDescent="0.25">
      <c r="B12" s="78" t="s">
        <v>15</v>
      </c>
      <c r="C12" s="103" t="s">
        <v>30</v>
      </c>
      <c r="D12" s="63">
        <v>864528</v>
      </c>
      <c r="E12" s="64">
        <f t="shared" si="0"/>
        <v>6.6316137361423326E-3</v>
      </c>
      <c r="F12" s="63">
        <v>675490.51</v>
      </c>
      <c r="G12" s="18">
        <f t="shared" si="1"/>
        <v>4.7773181688193309E-3</v>
      </c>
      <c r="H12" s="19">
        <f t="shared" si="2"/>
        <v>-0.21865976579127569</v>
      </c>
      <c r="I12" s="20">
        <f t="shared" si="3"/>
        <v>-0.27961453140991616</v>
      </c>
    </row>
    <row r="13" spans="2:11" x14ac:dyDescent="0.25">
      <c r="B13" s="78" t="s">
        <v>16</v>
      </c>
      <c r="C13" s="103" t="s">
        <v>27</v>
      </c>
      <c r="D13" s="63">
        <v>5082294</v>
      </c>
      <c r="E13" s="64">
        <f t="shared" si="0"/>
        <v>3.8985215865204779E-2</v>
      </c>
      <c r="F13" s="63">
        <v>5211562.3400000017</v>
      </c>
      <c r="G13" s="18">
        <f t="shared" si="1"/>
        <v>3.6858092136359689E-2</v>
      </c>
      <c r="H13" s="19">
        <f t="shared" si="2"/>
        <v>2.5435037799860005E-2</v>
      </c>
      <c r="I13" s="20">
        <f t="shared" si="3"/>
        <v>-5.456231757699713E-2</v>
      </c>
    </row>
    <row r="14" spans="2:11" x14ac:dyDescent="0.25">
      <c r="B14" s="78" t="s">
        <v>17</v>
      </c>
      <c r="C14" s="103" t="s">
        <v>46</v>
      </c>
      <c r="D14" s="63">
        <v>11765319</v>
      </c>
      <c r="E14" s="64">
        <f t="shared" si="0"/>
        <v>9.0249304927655746E-2</v>
      </c>
      <c r="F14" s="63">
        <v>10620095.540000003</v>
      </c>
      <c r="G14" s="18">
        <f t="shared" si="1"/>
        <v>7.5109234884497722E-2</v>
      </c>
      <c r="H14" s="19">
        <f t="shared" si="2"/>
        <v>-9.7338921282117144E-2</v>
      </c>
      <c r="I14" s="20">
        <f t="shared" si="3"/>
        <v>-0.16775830080125684</v>
      </c>
    </row>
    <row r="15" spans="2:11" x14ac:dyDescent="0.25">
      <c r="B15" s="78" t="s">
        <v>18</v>
      </c>
      <c r="C15" s="103" t="s">
        <v>47</v>
      </c>
      <c r="D15" s="63">
        <v>81993587</v>
      </c>
      <c r="E15" s="64">
        <f t="shared" si="0"/>
        <v>0.62895568197303198</v>
      </c>
      <c r="F15" s="63">
        <v>91914796.899999991</v>
      </c>
      <c r="G15" s="18">
        <f t="shared" si="1"/>
        <v>0.6500553637884694</v>
      </c>
      <c r="H15" s="19">
        <f t="shared" si="2"/>
        <v>0.12099982770603744</v>
      </c>
      <c r="I15" s="20">
        <f t="shared" si="3"/>
        <v>3.3547167821503396E-2</v>
      </c>
    </row>
    <row r="16" spans="2:11" x14ac:dyDescent="0.25">
      <c r="B16" s="78" t="s">
        <v>19</v>
      </c>
      <c r="C16" s="103" t="s">
        <v>48</v>
      </c>
      <c r="D16" s="63">
        <v>5798</v>
      </c>
      <c r="E16" s="64">
        <f t="shared" si="0"/>
        <v>4.4475247119992923E-5</v>
      </c>
      <c r="F16" s="63">
        <v>5622.42</v>
      </c>
      <c r="G16" s="18">
        <f t="shared" si="1"/>
        <v>3.9763829130231871E-5</v>
      </c>
      <c r="H16" s="19">
        <f t="shared" si="2"/>
        <v>-3.0282856157295607E-2</v>
      </c>
      <c r="I16" s="20">
        <f t="shared" si="3"/>
        <v>-0.10593348648630964</v>
      </c>
    </row>
    <row r="17" spans="2:9" x14ac:dyDescent="0.25">
      <c r="B17" s="78" t="s">
        <v>20</v>
      </c>
      <c r="C17" s="103" t="s">
        <v>49</v>
      </c>
      <c r="D17" s="63">
        <v>0</v>
      </c>
      <c r="E17" s="64">
        <f t="shared" si="0"/>
        <v>0</v>
      </c>
      <c r="F17" s="63">
        <v>10913.5</v>
      </c>
      <c r="G17" s="18">
        <f t="shared" si="1"/>
        <v>7.7184299503200681E-5</v>
      </c>
      <c r="H17" s="22" t="s">
        <v>1</v>
      </c>
      <c r="I17" s="23" t="s">
        <v>1</v>
      </c>
    </row>
    <row r="18" spans="2:9" x14ac:dyDescent="0.25">
      <c r="B18" s="78" t="s">
        <v>21</v>
      </c>
      <c r="C18" s="103" t="s">
        <v>50</v>
      </c>
      <c r="D18" s="63">
        <v>834309</v>
      </c>
      <c r="E18" s="64">
        <f t="shared" si="0"/>
        <v>6.3998100982121725E-3</v>
      </c>
      <c r="F18" s="63">
        <v>1041793.2999999999</v>
      </c>
      <c r="G18" s="18">
        <f t="shared" si="1"/>
        <v>7.3679466795828824E-3</v>
      </c>
      <c r="H18" s="19">
        <f t="shared" si="2"/>
        <v>0.2486899937553112</v>
      </c>
      <c r="I18" s="20">
        <f t="shared" si="3"/>
        <v>0.15127582951893603</v>
      </c>
    </row>
    <row r="19" spans="2:9" x14ac:dyDescent="0.25">
      <c r="B19" s="78" t="s">
        <v>22</v>
      </c>
      <c r="C19" s="103" t="s">
        <v>5</v>
      </c>
      <c r="D19" s="63">
        <v>1500</v>
      </c>
      <c r="E19" s="64">
        <f t="shared" si="0"/>
        <v>1.15061867333545E-5</v>
      </c>
      <c r="F19" s="63">
        <v>3000</v>
      </c>
      <c r="G19" s="18">
        <f t="shared" si="1"/>
        <v>2.1217107115920833E-5</v>
      </c>
      <c r="H19" s="105">
        <f t="shared" si="2"/>
        <v>1</v>
      </c>
      <c r="I19" s="20">
        <f t="shared" si="3"/>
        <v>0.84397382100674645</v>
      </c>
    </row>
    <row r="20" spans="2:9" x14ac:dyDescent="0.25">
      <c r="B20" s="78" t="s">
        <v>23</v>
      </c>
      <c r="C20" s="103" t="s">
        <v>51</v>
      </c>
      <c r="D20" s="63">
        <v>2908</v>
      </c>
      <c r="E20" s="64">
        <f t="shared" si="0"/>
        <v>2.2306660680396591E-5</v>
      </c>
      <c r="F20" s="63">
        <v>7492.12</v>
      </c>
      <c r="G20" s="18">
        <f t="shared" si="1"/>
        <v>5.2987037521777602E-5</v>
      </c>
      <c r="H20" s="22" t="s">
        <v>1</v>
      </c>
      <c r="I20" s="23" t="s">
        <v>1</v>
      </c>
    </row>
    <row r="21" spans="2:9" x14ac:dyDescent="0.25">
      <c r="B21" s="78" t="s">
        <v>24</v>
      </c>
      <c r="C21" s="103" t="s">
        <v>31</v>
      </c>
      <c r="D21" s="63">
        <v>415511</v>
      </c>
      <c r="E21" s="64">
        <f t="shared" si="0"/>
        <v>3.1872981038419076E-3</v>
      </c>
      <c r="F21" s="63">
        <v>504397.07</v>
      </c>
      <c r="G21" s="18">
        <f t="shared" si="1"/>
        <v>3.567282221048873E-3</v>
      </c>
      <c r="H21" s="19">
        <f t="shared" si="2"/>
        <v>0.21391989622416738</v>
      </c>
      <c r="I21" s="20">
        <f t="shared" si="3"/>
        <v>0.11921825471829568</v>
      </c>
    </row>
    <row r="22" spans="2:9" x14ac:dyDescent="0.25">
      <c r="B22" s="78" t="s">
        <v>25</v>
      </c>
      <c r="C22" s="103" t="s">
        <v>52</v>
      </c>
      <c r="D22" s="63">
        <v>0</v>
      </c>
      <c r="E22" s="64">
        <f t="shared" si="0"/>
        <v>0</v>
      </c>
      <c r="F22" s="63">
        <v>0</v>
      </c>
      <c r="G22" s="18">
        <f t="shared" si="1"/>
        <v>0</v>
      </c>
      <c r="H22" s="22" t="s">
        <v>1</v>
      </c>
      <c r="I22" s="23" t="s">
        <v>1</v>
      </c>
    </row>
    <row r="23" spans="2:9" x14ac:dyDescent="0.25">
      <c r="B23" s="78" t="s">
        <v>26</v>
      </c>
      <c r="C23" s="103" t="s">
        <v>53</v>
      </c>
      <c r="D23" s="63">
        <v>1967</v>
      </c>
      <c r="E23" s="64">
        <f t="shared" si="0"/>
        <v>1.5088446203005534E-5</v>
      </c>
      <c r="F23" s="63">
        <v>3474.44</v>
      </c>
      <c r="G23" s="18">
        <f t="shared" si="1"/>
        <v>2.4572521882613328E-5</v>
      </c>
      <c r="H23" s="19">
        <f>(F23-D23)/D23</f>
        <v>0.76636502287747843</v>
      </c>
      <c r="I23" s="20">
        <f t="shared" si="3"/>
        <v>0.62856543026402678</v>
      </c>
    </row>
    <row r="24" spans="2:9" s="3" customFormat="1" x14ac:dyDescent="0.25">
      <c r="B24" s="77"/>
      <c r="C24" s="104" t="s">
        <v>32</v>
      </c>
      <c r="D24" s="62">
        <f>SUM(D6:D23)</f>
        <v>117823454</v>
      </c>
      <c r="E24" s="65">
        <f>SUM(E6:E23)</f>
        <v>0.90379910886186954</v>
      </c>
      <c r="F24" s="62">
        <f>SUM(F6:F23)</f>
        <v>127547926.20999999</v>
      </c>
      <c r="G24" s="26">
        <f>SUM(G6:G23)</f>
        <v>0.90206600427037864</v>
      </c>
      <c r="H24" s="30">
        <f t="shared" ref="H24:H29" si="4">(F24-D24)/D24</f>
        <v>8.2534265291526701E-2</v>
      </c>
      <c r="I24" s="31">
        <f t="shared" ref="I24:I29" si="5">(G24-E24)/E24</f>
        <v>-1.9175772298263827E-3</v>
      </c>
    </row>
    <row r="25" spans="2:9" ht="15.75" customHeight="1" x14ac:dyDescent="0.25">
      <c r="B25" s="78">
        <v>19</v>
      </c>
      <c r="C25" s="102" t="s">
        <v>6</v>
      </c>
      <c r="D25" s="63">
        <v>11299114.780000001</v>
      </c>
      <c r="E25" s="64">
        <f>D25/$D$29</f>
        <v>8.6673149720190509E-2</v>
      </c>
      <c r="F25" s="63">
        <v>12370551.290000001</v>
      </c>
      <c r="G25" s="18">
        <f t="shared" si="1"/>
        <v>8.748910393430756E-2</v>
      </c>
      <c r="H25" s="19">
        <f>(F25-D25)/D25</f>
        <v>9.4824818657165605E-2</v>
      </c>
      <c r="I25" s="20">
        <f t="shared" si="5"/>
        <v>9.4141520961361184E-3</v>
      </c>
    </row>
    <row r="26" spans="2:9" x14ac:dyDescent="0.25">
      <c r="B26" s="78"/>
      <c r="C26" s="102" t="s">
        <v>54</v>
      </c>
      <c r="D26" s="63">
        <v>1242080.67</v>
      </c>
      <c r="E26" s="64">
        <f>D26/$D$29</f>
        <v>9.5277414179400447E-3</v>
      </c>
      <c r="F26" s="63">
        <v>1322311.0799999998</v>
      </c>
      <c r="G26" s="18">
        <f t="shared" si="1"/>
        <v>9.351871941642987E-3</v>
      </c>
      <c r="H26" s="19">
        <f>(F26-D26)/D26</f>
        <v>6.459355816236953E-2</v>
      </c>
      <c r="I26" s="20">
        <f t="shared" si="5"/>
        <v>-1.845867436808353E-2</v>
      </c>
    </row>
    <row r="27" spans="2:9" x14ac:dyDescent="0.25">
      <c r="B27" s="78"/>
      <c r="C27" s="21" t="s">
        <v>7</v>
      </c>
      <c r="D27" s="63">
        <v>0</v>
      </c>
      <c r="E27" s="64">
        <f>D27/$D$29</f>
        <v>0</v>
      </c>
      <c r="F27" s="63">
        <v>154547.91</v>
      </c>
      <c r="G27" s="18">
        <f>F27/$F$29</f>
        <v>1.0930198536705643E-3</v>
      </c>
      <c r="H27" s="22" t="s">
        <v>1</v>
      </c>
      <c r="I27" s="23" t="s">
        <v>1</v>
      </c>
    </row>
    <row r="28" spans="2:9" s="3" customFormat="1" x14ac:dyDescent="0.25">
      <c r="B28" s="24"/>
      <c r="C28" s="25" t="s">
        <v>35</v>
      </c>
      <c r="D28" s="58">
        <f>D25+D26+D27</f>
        <v>12541195.450000001</v>
      </c>
      <c r="E28" s="65">
        <f>E25+E26+E27</f>
        <v>9.6200891138130559E-2</v>
      </c>
      <c r="F28" s="58">
        <f>F25+F26+F27</f>
        <v>13847410.280000001</v>
      </c>
      <c r="G28" s="26">
        <f>G25+G26</f>
        <v>9.6840975875950544E-2</v>
      </c>
      <c r="H28" s="30">
        <f t="shared" si="4"/>
        <v>0.10415393294903158</v>
      </c>
      <c r="I28" s="31">
        <f t="shared" si="5"/>
        <v>6.6536258681940451E-3</v>
      </c>
    </row>
    <row r="29" spans="2:9" s="3" customFormat="1" ht="16.5" thickBot="1" x14ac:dyDescent="0.3">
      <c r="B29" s="36"/>
      <c r="C29" s="33" t="s">
        <v>36</v>
      </c>
      <c r="D29" s="61">
        <f>D24+D28</f>
        <v>130364649.45</v>
      </c>
      <c r="E29" s="85">
        <f>E24+E28</f>
        <v>1</v>
      </c>
      <c r="F29" s="61">
        <f>SUM(F24:F27)</f>
        <v>141395336.49000001</v>
      </c>
      <c r="G29" s="53">
        <f>G24+G28</f>
        <v>0.99890698014632917</v>
      </c>
      <c r="H29" s="34">
        <f t="shared" si="4"/>
        <v>8.4614096586288989E-2</v>
      </c>
      <c r="I29" s="35">
        <f t="shared" si="5"/>
        <v>-1.0930198536708291E-3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52" t="s">
        <v>33</v>
      </c>
      <c r="C31" s="42"/>
      <c r="D31" s="6"/>
      <c r="E31" s="16"/>
      <c r="F31" s="41"/>
      <c r="G31" s="16"/>
      <c r="H31" s="41"/>
    </row>
    <row r="32" spans="2:9" x14ac:dyDescent="0.25">
      <c r="G32" s="4"/>
      <c r="H32" s="41"/>
    </row>
    <row r="33" spans="2:8" x14ac:dyDescent="0.25">
      <c r="B33" s="52" t="s">
        <v>34</v>
      </c>
      <c r="G33" s="55"/>
      <c r="H33" s="41"/>
    </row>
    <row r="34" spans="2:8" x14ac:dyDescent="0.25">
      <c r="G34" s="56"/>
      <c r="H34" s="40"/>
    </row>
    <row r="35" spans="2:8" x14ac:dyDescent="0.25">
      <c r="G35" s="55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30.09.2016. godine.</oddFooter>
  </headerFooter>
  <ignoredErrors>
    <ignoredError sqref="G24 F28:F29 E24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2017-03-07T13:59:56Z</cp:lastPrinted>
  <dcterms:created xsi:type="dcterms:W3CDTF">2011-07-19T08:09:31Z</dcterms:created>
  <dcterms:modified xsi:type="dcterms:W3CDTF">2020-02-24T13:24:41Z</dcterms:modified>
</cp:coreProperties>
</file>