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10" i="6" l="1"/>
  <c r="H10" i="6"/>
  <c r="H11" i="6" l="1"/>
  <c r="H27" i="5" l="1"/>
  <c r="H27" i="6" l="1"/>
  <c r="H11" i="5" l="1"/>
  <c r="D24" i="6" l="1"/>
  <c r="H20" i="6" l="1"/>
  <c r="H19" i="6"/>
  <c r="H17" i="5"/>
  <c r="H10" i="5"/>
  <c r="H25" i="6" l="1"/>
  <c r="D25" i="4"/>
  <c r="D28" i="6"/>
  <c r="F26" i="4" l="1"/>
  <c r="F27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H17" i="4" l="1"/>
  <c r="H11" i="4"/>
  <c r="H27" i="4"/>
  <c r="H10" i="4"/>
  <c r="F28" i="4"/>
  <c r="F24" i="4"/>
  <c r="F29" i="4" l="1"/>
  <c r="F28" i="6"/>
  <c r="H23" i="6" l="1"/>
  <c r="H26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9" i="6"/>
  <c r="H6" i="4"/>
  <c r="F24" i="5"/>
  <c r="E27" i="6" l="1"/>
  <c r="E25" i="6"/>
  <c r="E26" i="6"/>
  <c r="H7" i="6"/>
  <c r="H8" i="6"/>
  <c r="H12" i="6"/>
  <c r="H13" i="6"/>
  <c r="H14" i="6"/>
  <c r="H15" i="6"/>
  <c r="H16" i="6"/>
  <c r="H18" i="6"/>
  <c r="H21" i="6"/>
  <c r="F24" i="6"/>
  <c r="E28" i="6" l="1"/>
  <c r="F29" i="6"/>
  <c r="G27" i="6" s="1"/>
  <c r="I27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I27" i="5" s="1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I11" i="5" s="1"/>
  <c r="G13" i="5"/>
  <c r="G15" i="5"/>
  <c r="I15" i="5" s="1"/>
  <c r="G17" i="5"/>
  <c r="I17" i="5" s="1"/>
  <c r="G19" i="5"/>
  <c r="I19" i="5" s="1"/>
  <c r="G21" i="5"/>
  <c r="G23" i="5"/>
  <c r="G8" i="5"/>
  <c r="G10" i="5"/>
  <c r="I10" i="5" s="1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I27" i="4" s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I11" i="6" l="1"/>
  <c r="I19" i="6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I11" i="4" s="1"/>
  <c r="G7" i="4"/>
  <c r="I7" i="4" s="1"/>
  <c r="G22" i="4"/>
  <c r="I22" i="4" s="1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<sst xmlns="http://schemas.openxmlformats.org/spreadsheetml/2006/main" count="170" uniqueCount="55">
  <si>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</si>
  <si>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</si>
  <si>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</si>
  <si>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</si>
  <si>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</si>
  <si>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</si>
  <si>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</si>
  <si>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</si>
  <si>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</si>
  <si>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Promjena udjela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</si>
  <si>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</si>
  <si>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</si>
  <si>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</si>
  <si>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</si>
  <si>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</si>
  <si>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</si>
  <si>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</si>
  <si>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</si>
  <si>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</si>
  <si>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</si>
  <si>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</si>
  <si>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</si>
  <si>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</si>
  <si>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</si>
  <si>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</si>
  <si>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</si>
  <si>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</si>
  <si>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</si>
  <si>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</si>
  <si>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VIII 2015.*</t>
  </si>
  <si>
    <t>VIII 2016.**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</si>
  <si>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</si>
  <si>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</si>
  <si>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</si>
  <si>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</si>
  <si>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</si>
  <si>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robe u prijevozu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</si>
  <si>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</si>
  <si>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</si>
  <si>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</si>
  <si>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</si>
  <si>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</si>
  <si>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troškova pravne zaštite</t>
  </si>
  <si>
    <t>Osiguranje pomoći</t>
  </si>
  <si>
    <t>Dodatna osiguranja uz životno osiguranje</t>
  </si>
  <si>
    <t>*Podatci se odnose na razdoblje od 01.01. do 31.08.2015. godine.</t>
  </si>
  <si>
    <t>**Podatci se odnose na razdoblje od 01.01. do 31.08.2016. godine.</t>
  </si>
  <si>
    <t>Premije po skupinama/vrstama osiguranja u BiH (u KM) za kolovoz 2015. i 2016. godine</t>
  </si>
  <si>
    <t>Premije po skupinama/vrstama osiguranja u FBiH (u KM) za kolovoz 2015. i 2016. godine</t>
  </si>
  <si>
    <t>Premije po skupinama/vrstama osiguranja u RS (u KM) za kolovoz 2015. i 2016. godine</t>
  </si>
  <si>
    <t>Ukupno (neživotna osiguranja - skupine osiguranja)</t>
  </si>
  <si>
    <t>Ukupno (životna osiguranja - skupine osiguranja)</t>
  </si>
  <si>
    <t>Sveukupno (skupine osiguranja 1-19)</t>
  </si>
  <si>
    <t>Osiguranje od različitih financijskih gubitaka</t>
  </si>
  <si>
    <t>Osiguranje jamstva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</si>
</sst>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(* #,##0.00_);_(* \(#,##0.00\);_(* &quot;-&quot;??_);_(@_)"/>
    <numFmt numFmtId="166" formatCode="0.0%"/>
  </numFmts>
  <fonts count="62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04"/>
    </font>
    <font>
      <sz val="8"/>
      <name val="Bookman Old Style"/>
      <family val="1"/>
      <charset val="238"/>
    </font>
    <font>
      <sz val="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5" fillId="0" borderId="0"/>
    <xf numFmtId="0" fontId="14" fillId="23" borderId="7" applyNumberFormat="0" applyFont="0" applyAlignment="0" applyProtection="0"/>
    <xf numFmtId="0" fontId="26" fillId="20" borderId="8" applyNumberFormat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/>
    <xf numFmtId="0" fontId="8" fillId="0" borderId="0"/>
    <xf numFmtId="0" fontId="47" fillId="0" borderId="0"/>
    <xf numFmtId="0" fontId="8" fillId="0" borderId="0"/>
    <xf numFmtId="0" fontId="47" fillId="0" borderId="0"/>
    <xf numFmtId="0" fontId="7" fillId="0" borderId="0"/>
    <xf numFmtId="0" fontId="47" fillId="0" borderId="0"/>
    <xf numFmtId="0" fontId="47" fillId="0" borderId="0"/>
    <xf numFmtId="0" fontId="7" fillId="0" borderId="0"/>
    <xf numFmtId="0" fontId="4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31" fillId="0" borderId="0" xfId="197" applyFont="1"/>
    <xf numFmtId="0" fontId="33" fillId="0" borderId="0" xfId="197" applyFont="1"/>
    <xf numFmtId="0" fontId="32" fillId="0" borderId="0" xfId="197" applyFont="1"/>
    <xf numFmtId="0" fontId="31" fillId="0" borderId="0" xfId="197" applyFont="1" applyBorder="1"/>
    <xf numFmtId="0" fontId="34" fillId="0" borderId="0" xfId="197" applyFont="1" applyFill="1" applyBorder="1"/>
    <xf numFmtId="3" fontId="32" fillId="0" borderId="0" xfId="197" applyNumberFormat="1" applyFont="1" applyBorder="1" applyAlignment="1">
      <alignment horizontal="right"/>
    </xf>
    <xf numFmtId="3" fontId="31" fillId="0" borderId="0" xfId="197" applyNumberFormat="1" applyFont="1" applyBorder="1"/>
    <xf numFmtId="3" fontId="35" fillId="0" borderId="0" xfId="197" applyNumberFormat="1" applyFont="1" applyBorder="1" applyAlignment="1">
      <alignment horizontal="right"/>
    </xf>
    <xf numFmtId="3" fontId="31" fillId="0" borderId="0" xfId="197" applyNumberFormat="1" applyFont="1"/>
    <xf numFmtId="0" fontId="31" fillId="0" borderId="0" xfId="197" applyFont="1" applyBorder="1" applyAlignment="1">
      <alignment horizontal="justify"/>
    </xf>
    <xf numFmtId="0" fontId="32" fillId="0" borderId="0" xfId="197" applyFont="1" applyBorder="1" applyAlignment="1">
      <alignment horizontal="left" wrapText="1"/>
    </xf>
    <xf numFmtId="0" fontId="32" fillId="0" borderId="0" xfId="197" applyFont="1" applyBorder="1" applyAlignment="1">
      <alignment horizontal="right" wrapText="1"/>
    </xf>
    <xf numFmtId="0" fontId="31" fillId="0" borderId="0" xfId="197" applyFont="1" applyAlignment="1">
      <alignment wrapText="1"/>
    </xf>
    <xf numFmtId="0" fontId="31" fillId="0" borderId="0" xfId="197" applyFont="1" applyBorder="1" applyAlignment="1"/>
    <xf numFmtId="0" fontId="32" fillId="0" borderId="0" xfId="197" applyFont="1" applyBorder="1" applyAlignment="1">
      <alignment wrapText="1"/>
    </xf>
    <xf numFmtId="0" fontId="32" fillId="0" borderId="0" xfId="197" applyFont="1" applyBorder="1" applyAlignment="1"/>
    <xf numFmtId="0" fontId="39" fillId="0" borderId="11" xfId="197" applyFont="1" applyBorder="1" applyAlignment="1">
      <alignment horizontal="right" vertical="center"/>
    </xf>
    <xf numFmtId="10" fontId="39" fillId="0" borderId="10" xfId="197" applyNumberFormat="1" applyFont="1" applyBorder="1" applyAlignment="1">
      <alignment horizontal="right" vertical="center" wrapText="1"/>
    </xf>
    <xf numFmtId="10" fontId="40" fillId="0" borderId="10" xfId="197" applyNumberFormat="1" applyFont="1" applyBorder="1" applyAlignment="1">
      <alignment vertical="center" wrapText="1"/>
    </xf>
    <xf numFmtId="10" fontId="40" fillId="0" borderId="13" xfId="197" applyNumberFormat="1" applyFont="1" applyBorder="1" applyAlignment="1">
      <alignment vertical="center" wrapText="1"/>
    </xf>
    <xf numFmtId="10" fontId="40" fillId="0" borderId="10" xfId="197" applyNumberFormat="1" applyFont="1" applyBorder="1" applyAlignment="1">
      <alignment horizontal="right" vertical="center" wrapText="1"/>
    </xf>
    <xf numFmtId="10" fontId="40" fillId="0" borderId="13" xfId="197" applyNumberFormat="1" applyFont="1" applyBorder="1" applyAlignment="1">
      <alignment horizontal="right" vertical="center" wrapText="1"/>
    </xf>
    <xf numFmtId="0" fontId="37" fillId="24" borderId="11" xfId="197" applyFont="1" applyFill="1" applyBorder="1" applyAlignment="1">
      <alignment horizontal="right" vertical="center"/>
    </xf>
    <xf numFmtId="0" fontId="37" fillId="24" borderId="10" xfId="197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8" fillId="24" borderId="13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38" fillId="24" borderId="13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justify" vertical="center"/>
    </xf>
    <xf numFmtId="0" fontId="37" fillId="25" borderId="12" xfId="197" applyFont="1" applyFill="1" applyBorder="1" applyAlignment="1">
      <alignment horizontal="right" vertical="center" wrapText="1"/>
    </xf>
    <xf numFmtId="10" fontId="38" fillId="25" borderId="12" xfId="197" applyNumberFormat="1" applyFont="1" applyFill="1" applyBorder="1" applyAlignment="1">
      <alignment vertical="center" wrapText="1"/>
    </xf>
    <xf numFmtId="10" fontId="38" fillId="25" borderId="14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right" vertical="center"/>
    </xf>
    <xf numFmtId="4" fontId="31" fillId="0" borderId="0" xfId="197" applyNumberFormat="1" applyFont="1"/>
    <xf numFmtId="4" fontId="0" fillId="0" borderId="0" xfId="0" applyNumberFormat="1" applyBorder="1"/>
    <xf numFmtId="0" fontId="41" fillId="0" borderId="0" xfId="197" applyFont="1" applyBorder="1" applyAlignment="1">
      <alignment wrapText="1"/>
    </xf>
    <xf numFmtId="4" fontId="42" fillId="0" borderId="0" xfId="0" applyNumberFormat="1" applyFont="1"/>
    <xf numFmtId="3" fontId="44" fillId="0" borderId="0" xfId="0" applyNumberFormat="1" applyFont="1"/>
    <xf numFmtId="3" fontId="45" fillId="0" borderId="0" xfId="197" applyNumberFormat="1" applyFont="1"/>
    <xf numFmtId="0" fontId="46" fillId="0" borderId="0" xfId="197" applyFont="1"/>
    <xf numFmtId="3" fontId="43" fillId="0" borderId="0" xfId="0" applyNumberFormat="1" applyFont="1" applyFill="1" applyBorder="1"/>
    <xf numFmtId="10" fontId="39" fillId="0" borderId="24" xfId="197" applyNumberFormat="1" applyFont="1" applyBorder="1" applyAlignment="1">
      <alignment horizontal="right" vertical="center" wrapText="1"/>
    </xf>
    <xf numFmtId="0" fontId="32" fillId="0" borderId="0" xfId="197" applyFont="1" applyBorder="1"/>
    <xf numFmtId="4" fontId="48" fillId="0" borderId="0" xfId="205" applyNumberFormat="1" applyFont="1" applyBorder="1" applyAlignment="1"/>
    <xf numFmtId="9" fontId="37" fillId="25" borderId="12" xfId="197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/>
    <xf numFmtId="3" fontId="0" fillId="0" borderId="0" xfId="0" applyNumberFormat="1" applyBorder="1"/>
    <xf numFmtId="10" fontId="49" fillId="0" borderId="10" xfId="197" applyNumberFormat="1" applyFont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 wrapText="1"/>
    </xf>
    <xf numFmtId="3" fontId="51" fillId="0" borderId="0" xfId="197" applyNumberFormat="1" applyFont="1"/>
    <xf numFmtId="1" fontId="31" fillId="0" borderId="0" xfId="197" applyNumberFormat="1" applyFont="1" applyBorder="1"/>
    <xf numFmtId="1" fontId="51" fillId="0" borderId="0" xfId="197" applyNumberFormat="1" applyFont="1" applyBorder="1"/>
    <xf numFmtId="0" fontId="52" fillId="0" borderId="0" xfId="211" applyFont="1" applyFill="1" applyBorder="1" applyAlignment="1" applyProtection="1">
      <alignment horizontal="left" wrapText="1"/>
    </xf>
    <xf numFmtId="3" fontId="48" fillId="0" borderId="0" xfId="211" applyNumberFormat="1" applyFont="1" applyFill="1" applyBorder="1" applyAlignment="1" applyProtection="1">
      <alignment horizontal="right"/>
    </xf>
    <xf numFmtId="3" fontId="53" fillId="0" borderId="0" xfId="197" applyNumberFormat="1" applyFont="1" applyFill="1" applyBorder="1"/>
    <xf numFmtId="0" fontId="31" fillId="0" borderId="0" xfId="197" applyFont="1" applyFill="1" applyBorder="1"/>
    <xf numFmtId="4" fontId="48" fillId="0" borderId="0" xfId="205" applyNumberFormat="1" applyFont="1" applyFill="1" applyBorder="1" applyAlignment="1"/>
    <xf numFmtId="0" fontId="52" fillId="0" borderId="0" xfId="211" applyFont="1" applyFill="1" applyBorder="1" applyAlignment="1" applyProtection="1">
      <alignment wrapText="1"/>
    </xf>
    <xf numFmtId="3" fontId="31" fillId="0" borderId="0" xfId="197" applyNumberFormat="1" applyFont="1" applyFill="1" applyBorder="1"/>
    <xf numFmtId="3" fontId="51" fillId="0" borderId="0" xfId="197" applyNumberFormat="1" applyFont="1" applyFill="1" applyBorder="1"/>
    <xf numFmtId="3" fontId="48" fillId="0" borderId="0" xfId="205" applyNumberFormat="1" applyFont="1" applyFill="1" applyBorder="1" applyAlignment="1"/>
    <xf numFmtId="0" fontId="37" fillId="25" borderId="23" xfId="197" applyFont="1" applyFill="1" applyBorder="1" applyAlignment="1">
      <alignment horizontal="center" vertical="center" wrapText="1"/>
    </xf>
    <xf numFmtId="0" fontId="37" fillId="25" borderId="22" xfId="197" applyFont="1" applyFill="1" applyBorder="1" applyAlignment="1">
      <alignment horizontal="center" vertical="center" wrapText="1"/>
    </xf>
    <xf numFmtId="0" fontId="55" fillId="0" borderId="0" xfId="197" applyFont="1"/>
    <xf numFmtId="0" fontId="0" fillId="0" borderId="0" xfId="0" applyAlignment="1">
      <alignment horizontal="center"/>
    </xf>
    <xf numFmtId="10" fontId="49" fillId="0" borderId="10" xfId="197" applyNumberFormat="1" applyFont="1" applyFill="1" applyBorder="1" applyAlignment="1">
      <alignment horizontal="right" vertical="center"/>
    </xf>
    <xf numFmtId="10" fontId="57" fillId="0" borderId="10" xfId="197" applyNumberFormat="1" applyFont="1" applyBorder="1" applyAlignment="1">
      <alignment vertical="center" wrapText="1"/>
    </xf>
    <xf numFmtId="10" fontId="57" fillId="0" borderId="13" xfId="197" applyNumberFormat="1" applyFont="1" applyBorder="1" applyAlignment="1">
      <alignment vertical="center" wrapText="1"/>
    </xf>
    <xf numFmtId="10" fontId="57" fillId="0" borderId="10" xfId="197" applyNumberFormat="1" applyFont="1" applyBorder="1" applyAlignment="1">
      <alignment horizontal="right" vertical="center" wrapText="1"/>
    </xf>
    <xf numFmtId="10" fontId="57" fillId="0" borderId="13" xfId="197" applyNumberFormat="1" applyFont="1" applyBorder="1" applyAlignment="1">
      <alignment horizontal="right" vertical="center" wrapText="1"/>
    </xf>
    <xf numFmtId="0" fontId="50" fillId="24" borderId="11" xfId="197" applyFont="1" applyFill="1" applyBorder="1" applyAlignment="1">
      <alignment horizontal="right" vertical="center"/>
    </xf>
    <xf numFmtId="0" fontId="50" fillId="24" borderId="10" xfId="197" applyFont="1" applyFill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/>
    </xf>
    <xf numFmtId="10" fontId="56" fillId="24" borderId="10" xfId="197" applyNumberFormat="1" applyFont="1" applyFill="1" applyBorder="1" applyAlignment="1">
      <alignment vertical="center" wrapText="1"/>
    </xf>
    <xf numFmtId="10" fontId="56" fillId="24" borderId="13" xfId="197" applyNumberFormat="1" applyFont="1" applyFill="1" applyBorder="1" applyAlignment="1">
      <alignment vertical="center" wrapText="1"/>
    </xf>
    <xf numFmtId="0" fontId="49" fillId="0" borderId="11" xfId="197" applyFont="1" applyBorder="1" applyAlignment="1">
      <alignment horizontal="right" vertical="center"/>
    </xf>
    <xf numFmtId="0" fontId="50" fillId="25" borderId="15" xfId="197" applyFont="1" applyFill="1" applyBorder="1" applyAlignment="1">
      <alignment horizontal="right" vertical="center"/>
    </xf>
    <xf numFmtId="0" fontId="50" fillId="25" borderId="12" xfId="197" applyFont="1" applyFill="1" applyBorder="1" applyAlignment="1">
      <alignment horizontal="right" vertical="center" wrapText="1"/>
    </xf>
    <xf numFmtId="9" fontId="50" fillId="25" borderId="12" xfId="197" applyNumberFormat="1" applyFont="1" applyFill="1" applyBorder="1" applyAlignment="1">
      <alignment horizontal="right" vertical="center"/>
    </xf>
    <xf numFmtId="10" fontId="56" fillId="25" borderId="12" xfId="197" applyNumberFormat="1" applyFont="1" applyFill="1" applyBorder="1" applyAlignment="1">
      <alignment vertical="center" wrapText="1"/>
    </xf>
    <xf numFmtId="10" fontId="56" fillId="25" borderId="14" xfId="197" applyNumberFormat="1" applyFont="1" applyFill="1" applyBorder="1" applyAlignment="1">
      <alignment vertical="center" wrapText="1"/>
    </xf>
    <xf numFmtId="0" fontId="46" fillId="0" borderId="0" xfId="197" applyFont="1" applyBorder="1" applyAlignment="1">
      <alignment vertical="center"/>
    </xf>
    <xf numFmtId="0" fontId="0" fillId="0" borderId="0" xfId="0" applyAlignment="1">
      <alignment vertical="center"/>
    </xf>
    <xf numFmtId="0" fontId="46" fillId="0" borderId="0" xfId="197" applyFont="1" applyAlignment="1">
      <alignment vertical="center"/>
    </xf>
    <xf numFmtId="0" fontId="31" fillId="0" borderId="0" xfId="197" applyFont="1" applyAlignment="1">
      <alignment vertical="center"/>
    </xf>
    <xf numFmtId="3" fontId="58" fillId="0" borderId="0" xfId="197" applyNumberFormat="1" applyFont="1" applyBorder="1" applyAlignment="1">
      <alignment horizontal="right"/>
    </xf>
    <xf numFmtId="3" fontId="42" fillId="0" borderId="0" xfId="0" applyNumberFormat="1" applyFont="1"/>
    <xf numFmtId="4" fontId="32" fillId="0" borderId="0" xfId="197" applyNumberFormat="1" applyFont="1" applyFill="1" applyBorder="1"/>
    <xf numFmtId="0" fontId="32" fillId="0" borderId="0" xfId="197" applyFont="1" applyFill="1" applyBorder="1"/>
    <xf numFmtId="4" fontId="48" fillId="0" borderId="0" xfId="211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36" fillId="0" borderId="0" xfId="197" applyFont="1" applyFill="1" applyBorder="1"/>
    <xf numFmtId="4" fontId="48" fillId="0" borderId="0" xfId="211" applyNumberFormat="1" applyFont="1" applyBorder="1" applyAlignment="1" applyProtection="1">
      <alignment horizontal="right"/>
      <protection locked="0"/>
    </xf>
    <xf numFmtId="4" fontId="48" fillId="0" borderId="0" xfId="211" applyNumberFormat="1" applyFont="1" applyBorder="1" applyAlignment="1" applyProtection="1">
      <alignment horizontal="right"/>
    </xf>
    <xf numFmtId="4" fontId="31" fillId="0" borderId="0" xfId="197" applyNumberFormat="1" applyFont="1" applyBorder="1"/>
    <xf numFmtId="3" fontId="49" fillId="0" borderId="10" xfId="197" applyNumberFormat="1" applyFont="1" applyFill="1" applyBorder="1" applyAlignment="1">
      <alignment horizontal="right" vertical="center"/>
    </xf>
    <xf numFmtId="3" fontId="50" fillId="24" borderId="10" xfId="197" applyNumberFormat="1" applyFont="1" applyFill="1" applyBorder="1" applyAlignment="1">
      <alignment horizontal="right" vertical="center"/>
    </xf>
    <xf numFmtId="9" fontId="50" fillId="25" borderId="12" xfId="197" applyNumberFormat="1" applyFont="1" applyFill="1" applyBorder="1" applyAlignment="1">
      <alignment horizontal="right" vertical="center" wrapText="1"/>
    </xf>
    <xf numFmtId="9" fontId="50" fillId="25" borderId="12" xfId="197" applyNumberFormat="1" applyFont="1" applyFill="1" applyBorder="1" applyAlignment="1">
      <alignment vertical="center"/>
    </xf>
    <xf numFmtId="4" fontId="0" fillId="0" borderId="0" xfId="0" applyNumberFormat="1" applyFill="1" applyBorder="1"/>
    <xf numFmtId="4" fontId="60" fillId="0" borderId="0" xfId="211" applyNumberFormat="1" applyFont="1" applyFill="1" applyBorder="1" applyAlignment="1" applyProtection="1">
      <alignment horizontal="right"/>
      <protection locked="0"/>
    </xf>
    <xf numFmtId="3" fontId="49" fillId="0" borderId="0" xfId="205" applyNumberFormat="1" applyFont="1" applyFill="1" applyBorder="1"/>
    <xf numFmtId="4" fontId="60" fillId="0" borderId="0" xfId="211" applyNumberFormat="1" applyFont="1" applyFill="1" applyBorder="1" applyAlignment="1" applyProtection="1">
      <alignment horizontal="right"/>
    </xf>
    <xf numFmtId="3" fontId="50" fillId="0" borderId="0" xfId="197" applyNumberFormat="1" applyFont="1" applyFill="1" applyBorder="1" applyAlignment="1">
      <alignment horizontal="right" vertical="center"/>
    </xf>
    <xf numFmtId="4" fontId="61" fillId="0" borderId="0" xfId="0" applyNumberFormat="1" applyFont="1" applyFill="1" applyBorder="1"/>
    <xf numFmtId="3" fontId="59" fillId="0" borderId="0" xfId="0" applyNumberFormat="1" applyFont="1" applyFill="1" applyBorder="1" applyAlignment="1">
      <alignment vertical="center"/>
    </xf>
    <xf numFmtId="4" fontId="48" fillId="0" borderId="0" xfId="205" applyNumberFormat="1" applyFont="1" applyFill="1" applyBorder="1" applyAlignment="1">
      <alignment horizontal="right" wrapText="1"/>
    </xf>
    <xf numFmtId="4" fontId="60" fillId="0" borderId="0" xfId="205" applyNumberFormat="1" applyFont="1" applyFill="1" applyBorder="1" applyAlignment="1"/>
    <xf numFmtId="4" fontId="48" fillId="0" borderId="0" xfId="205" applyNumberFormat="1" applyFont="1" applyFill="1" applyBorder="1" applyAlignment="1">
      <alignment horizontal="right"/>
    </xf>
    <xf numFmtId="3" fontId="49" fillId="0" borderId="0" xfId="0" applyNumberFormat="1" applyFont="1" applyFill="1" applyBorder="1"/>
    <xf numFmtId="3" fontId="50" fillId="0" borderId="0" xfId="197" applyNumberFormat="1" applyFont="1" applyFill="1" applyBorder="1" applyAlignment="1">
      <alignment horizontal="right" vertical="center" wrapText="1"/>
    </xf>
    <xf numFmtId="9" fontId="40" fillId="0" borderId="10" xfId="197" applyNumberFormat="1" applyFont="1" applyBorder="1" applyAlignment="1">
      <alignment vertical="center" wrapText="1"/>
    </xf>
    <xf numFmtId="9" fontId="40" fillId="0" borderId="13" xfId="197" applyNumberFormat="1" applyFont="1" applyBorder="1" applyAlignment="1">
      <alignment vertical="center" wrapText="1"/>
    </xf>
    <xf numFmtId="166" fontId="57" fillId="0" borderId="10" xfId="197" applyNumberFormat="1" applyFont="1" applyBorder="1" applyAlignment="1">
      <alignment vertical="center" wrapText="1"/>
    </xf>
    <xf numFmtId="9" fontId="57" fillId="0" borderId="10" xfId="197" applyNumberFormat="1" applyFont="1" applyBorder="1" applyAlignment="1">
      <alignment vertical="center" wrapText="1"/>
    </xf>
    <xf numFmtId="9" fontId="57" fillId="0" borderId="13" xfId="197" applyNumberFormat="1" applyFont="1" applyBorder="1" applyAlignment="1">
      <alignment vertical="center" wrapText="1"/>
    </xf>
    <xf numFmtId="9" fontId="37" fillId="25" borderId="12" xfId="197" applyNumberFormat="1" applyFont="1" applyFill="1" applyBorder="1" applyAlignment="1">
      <alignment horizontal="right" vertical="center"/>
    </xf>
    <xf numFmtId="0" fontId="0" fillId="0" borderId="0" xfId="0" applyBorder="1"/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3" fontId="50" fillId="25" borderId="12" xfId="197" applyNumberFormat="1" applyFont="1" applyFill="1" applyBorder="1" applyAlignment="1">
      <alignment horizontal="right" vertical="center"/>
    </xf>
    <xf numFmtId="3" fontId="49" fillId="0" borderId="10" xfId="205" applyNumberFormat="1" applyFont="1" applyBorder="1"/>
    <xf numFmtId="3" fontId="50" fillId="24" borderId="10" xfId="197" applyNumberFormat="1" applyFont="1" applyFill="1" applyBorder="1" applyAlignment="1">
      <alignment vertical="center" wrapText="1"/>
    </xf>
    <xf numFmtId="3" fontId="49" fillId="0" borderId="10" xfId="0" applyNumberFormat="1" applyFont="1" applyBorder="1"/>
    <xf numFmtId="3" fontId="50" fillId="24" borderId="10" xfId="197" applyNumberFormat="1" applyFont="1" applyFill="1" applyBorder="1" applyAlignment="1">
      <alignment horizontal="right" vertical="center" wrapText="1"/>
    </xf>
    <xf numFmtId="3" fontId="59" fillId="0" borderId="10" xfId="0" applyNumberFormat="1" applyFont="1" applyBorder="1" applyAlignment="1">
      <alignment vertical="center"/>
    </xf>
    <xf numFmtId="0" fontId="32" fillId="0" borderId="19" xfId="197" applyFont="1" applyBorder="1" applyAlignment="1">
      <alignment horizontal="center"/>
    </xf>
    <xf numFmtId="0" fontId="32" fillId="0" borderId="20" xfId="197" applyFont="1" applyBorder="1" applyAlignment="1">
      <alignment horizontal="center"/>
    </xf>
    <xf numFmtId="0" fontId="32" fillId="0" borderId="21" xfId="197" applyFont="1" applyBorder="1" applyAlignment="1">
      <alignment horizontal="center"/>
    </xf>
    <xf numFmtId="0" fontId="50" fillId="25" borderId="17" xfId="197" applyFont="1" applyFill="1" applyBorder="1" applyAlignment="1">
      <alignment horizontal="center" vertical="center" wrapText="1"/>
    </xf>
    <xf numFmtId="0" fontId="49" fillId="25" borderId="10" xfId="197" applyFont="1" applyFill="1" applyBorder="1" applyAlignment="1">
      <alignment horizontal="center" vertical="center" wrapText="1"/>
    </xf>
    <xf numFmtId="0" fontId="56" fillId="25" borderId="17" xfId="197" applyFont="1" applyFill="1" applyBorder="1" applyAlignment="1">
      <alignment horizontal="center" vertical="center" wrapText="1"/>
    </xf>
    <xf numFmtId="0" fontId="57" fillId="25" borderId="10" xfId="197" applyFont="1" applyFill="1" applyBorder="1" applyAlignment="1">
      <alignment horizontal="center" vertical="center" wrapText="1"/>
    </xf>
    <xf numFmtId="0" fontId="56" fillId="25" borderId="18" xfId="197" applyFont="1" applyFill="1" applyBorder="1" applyAlignment="1">
      <alignment horizontal="center" vertical="center" wrapText="1"/>
    </xf>
    <xf numFmtId="0" fontId="57" fillId="25" borderId="13" xfId="197" applyFont="1" applyFill="1" applyBorder="1" applyAlignment="1">
      <alignment horizontal="center" vertical="center" wrapText="1"/>
    </xf>
    <xf numFmtId="0" fontId="50" fillId="25" borderId="16" xfId="197" applyFont="1" applyFill="1" applyBorder="1" applyAlignment="1">
      <alignment horizontal="center" vertical="center" wrapText="1"/>
    </xf>
    <xf numFmtId="0" fontId="50" fillId="25" borderId="11" xfId="197" applyFont="1" applyFill="1" applyBorder="1" applyAlignment="1">
      <alignment horizontal="center" vertical="center" wrapText="1"/>
    </xf>
    <xf numFmtId="0" fontId="50" fillId="25" borderId="10" xfId="197" applyFont="1" applyFill="1" applyBorder="1" applyAlignment="1">
      <alignment horizontal="center" vertical="center" wrapText="1"/>
    </xf>
    <xf numFmtId="0" fontId="50" fillId="25" borderId="17" xfId="197" applyFont="1" applyFill="1" applyBorder="1" applyAlignment="1">
      <alignment horizontal="center" vertical="center"/>
    </xf>
    <xf numFmtId="0" fontId="50" fillId="25" borderId="10" xfId="197" applyFont="1" applyFill="1" applyBorder="1" applyAlignment="1">
      <alignment horizontal="center" vertical="center"/>
    </xf>
    <xf numFmtId="0" fontId="38" fillId="25" borderId="27" xfId="197" applyFont="1" applyFill="1" applyBorder="1" applyAlignment="1">
      <alignment horizontal="center" vertical="center" wrapText="1"/>
    </xf>
    <xf numFmtId="0" fontId="38" fillId="25" borderId="28" xfId="197" applyFont="1" applyFill="1" applyBorder="1" applyAlignment="1">
      <alignment horizontal="center" vertical="center" wrapText="1"/>
    </xf>
    <xf numFmtId="0" fontId="54" fillId="0" borderId="19" xfId="197" applyFont="1" applyBorder="1" applyAlignment="1">
      <alignment horizontal="center"/>
    </xf>
    <xf numFmtId="0" fontId="54" fillId="0" borderId="20" xfId="197" applyFont="1" applyBorder="1" applyAlignment="1">
      <alignment horizontal="center"/>
    </xf>
    <xf numFmtId="0" fontId="54" fillId="0" borderId="24" xfId="197" applyFont="1" applyBorder="1" applyAlignment="1">
      <alignment horizontal="center"/>
    </xf>
    <xf numFmtId="0" fontId="50" fillId="25" borderId="25" xfId="197" applyFont="1" applyFill="1" applyBorder="1" applyAlignment="1">
      <alignment horizontal="center" vertical="center" wrapText="1"/>
    </xf>
    <xf numFmtId="0" fontId="50" fillId="25" borderId="26" xfId="197" applyFont="1" applyFill="1" applyBorder="1" applyAlignment="1">
      <alignment horizontal="center" vertical="center" wrapText="1"/>
    </xf>
    <xf numFmtId="0" fontId="50" fillId="25" borderId="25" xfId="197" applyFont="1" applyFill="1" applyBorder="1" applyAlignment="1">
      <alignment horizontal="center" vertical="center"/>
    </xf>
    <xf numFmtId="0" fontId="50" fillId="25" borderId="26" xfId="197" applyFont="1" applyFill="1" applyBorder="1" applyAlignment="1">
      <alignment horizontal="center" vertical="center"/>
    </xf>
    <xf numFmtId="0" fontId="37" fillId="25" borderId="25" xfId="197" applyFont="1" applyFill="1" applyBorder="1" applyAlignment="1">
      <alignment horizontal="center" vertical="center" wrapText="1"/>
    </xf>
    <xf numFmtId="0" fontId="37" fillId="25" borderId="26" xfId="197" applyFont="1" applyFill="1" applyBorder="1" applyAlignment="1">
      <alignment horizontal="center" vertical="center" wrapText="1"/>
    </xf>
    <xf numFmtId="0" fontId="38" fillId="25" borderId="25" xfId="197" applyFont="1" applyFill="1" applyBorder="1" applyAlignment="1">
      <alignment horizontal="center" vertical="center" wrapText="1"/>
    </xf>
    <xf numFmtId="0" fontId="38" fillId="25" borderId="26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8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8" fillId="25" borderId="18" xfId="197" applyFont="1" applyFill="1" applyBorder="1" applyAlignment="1">
      <alignment horizontal="center" vertical="center" wrapText="1"/>
    </xf>
    <xf numFmtId="0" fontId="40" fillId="25" borderId="13" xfId="197" applyFont="1" applyFill="1" applyBorder="1" applyAlignment="1">
      <alignment horizontal="center" vertical="center" wrapText="1"/>
    </xf>
    <xf numFmtId="0" fontId="37" fillId="25" borderId="16" xfId="197" applyFont="1" applyFill="1" applyBorder="1" applyAlignment="1">
      <alignment horizontal="center" vertical="center" wrapText="1"/>
    </xf>
    <xf numFmtId="0" fontId="37" fillId="25" borderId="11" xfId="197" applyFont="1" applyFill="1" applyBorder="1" applyAlignment="1">
      <alignment horizontal="center" vertical="center" wrapText="1"/>
    </xf>
    <xf numFmtId="49" fontId="49" fillId="0" borderId="11" xfId="197" applyNumberFormat="1" applyFont="1" applyBorder="1" applyAlignment="1">
      <alignment horizontal="center" vertical="center"/>
    </xf>
    <xf numFmtId="0" fontId="50" fillId="24" borderId="11" xfId="197" applyFont="1" applyFill="1" applyBorder="1" applyAlignment="1">
      <alignment horizontal="center" vertical="center"/>
    </xf>
    <xf numFmtId="0" fontId="49" fillId="0" borderId="11" xfId="197" applyFont="1" applyBorder="1" applyAlignment="1">
      <alignment horizontal="center" vertical="center"/>
    </xf>
    <xf numFmtId="0" fontId="39" fillId="0" borderId="11" xfId="197" applyFont="1" applyBorder="1" applyAlignment="1">
      <alignment horizontal="center" vertical="center"/>
    </xf>
    <xf numFmtId="0" fontId="37" fillId="24" borderId="11" xfId="197" applyFont="1" applyFill="1" applyBorder="1" applyAlignment="1">
      <alignment horizontal="center" vertical="center"/>
    </xf>
  </cellXfs>
  <cellStyles count="22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2.7109375" style="1" bestFit="1" customWidth="1"/>
    <col min="12" max="12" width="14.28515625" style="1" bestFit="1" customWidth="1"/>
    <col min="13" max="18" width="10.28515625" style="1"/>
    <col min="19" max="19" width="14.28515625" style="1" bestFit="1" customWidth="1"/>
    <col min="20" max="16384" width="10.28515625" style="1"/>
  </cols>
  <sheetData>
    <row r="2" spans="1:19" x14ac:dyDescent="0.25">
      <c r="B2" s="128" t="s">
        <v>47</v>
      </c>
      <c r="C2" s="129"/>
      <c r="D2" s="129"/>
      <c r="E2" s="129"/>
      <c r="F2" s="129"/>
      <c r="G2" s="129"/>
      <c r="H2" s="129"/>
      <c r="I2" s="130"/>
    </row>
    <row r="3" spans="1:19" ht="16.5" thickBot="1" x14ac:dyDescent="0.3">
      <c r="B3" s="2"/>
      <c r="C3" s="3"/>
    </row>
    <row r="4" spans="1:19" x14ac:dyDescent="0.25">
      <c r="B4" s="137"/>
      <c r="C4" s="131" t="s">
        <v>2</v>
      </c>
      <c r="D4" s="140" t="s">
        <v>29</v>
      </c>
      <c r="E4" s="131" t="s">
        <v>3</v>
      </c>
      <c r="F4" s="140" t="s">
        <v>30</v>
      </c>
      <c r="G4" s="131" t="s">
        <v>3</v>
      </c>
      <c r="H4" s="133" t="s">
        <v>8</v>
      </c>
      <c r="I4" s="135" t="s">
        <v>9</v>
      </c>
    </row>
    <row r="5" spans="1:19" x14ac:dyDescent="0.25">
      <c r="B5" s="138"/>
      <c r="C5" s="139"/>
      <c r="D5" s="141"/>
      <c r="E5" s="132" t="s">
        <v>0</v>
      </c>
      <c r="F5" s="141"/>
      <c r="G5" s="132" t="s">
        <v>0</v>
      </c>
      <c r="H5" s="134"/>
      <c r="I5" s="136"/>
    </row>
    <row r="6" spans="1:19" s="4" customFormat="1" x14ac:dyDescent="0.25">
      <c r="A6" s="1"/>
      <c r="B6" s="163" t="s">
        <v>10</v>
      </c>
      <c r="C6" s="120" t="s">
        <v>31</v>
      </c>
      <c r="D6" s="97">
        <f>'FBiH '!D6+RS!D6</f>
        <v>26131967.969999995</v>
      </c>
      <c r="E6" s="67">
        <f>D6/$D$29</f>
        <v>6.5998112413838309E-2</v>
      </c>
      <c r="F6" s="97">
        <f>'FBiH '!F6+RS!F6</f>
        <v>28977029.115800001</v>
      </c>
      <c r="G6" s="67">
        <f t="shared" ref="G6:G23" si="0">F6/$F$29</f>
        <v>6.7581349595263712E-2</v>
      </c>
      <c r="H6" s="68">
        <f>(F6-D6)/D6</f>
        <v>0.10887282385567711</v>
      </c>
      <c r="I6" s="69">
        <f>(G6-E6)/E6</f>
        <v>2.3989128226846602E-2</v>
      </c>
      <c r="J6" s="1"/>
      <c r="K6" s="94"/>
      <c r="L6" s="94"/>
      <c r="M6" s="94"/>
      <c r="N6" s="95"/>
      <c r="O6" s="94"/>
      <c r="P6" s="94"/>
      <c r="Q6" s="94"/>
      <c r="R6" s="95"/>
      <c r="S6" s="96"/>
    </row>
    <row r="7" spans="1:19" s="4" customFormat="1" x14ac:dyDescent="0.25">
      <c r="A7" s="1"/>
      <c r="B7" s="163" t="s">
        <v>11</v>
      </c>
      <c r="C7" s="120" t="s">
        <v>4</v>
      </c>
      <c r="D7" s="97">
        <f>'FBiH '!D7+RS!D7</f>
        <v>4638982.2200000007</v>
      </c>
      <c r="E7" s="67">
        <f t="shared" ref="E7:E27" si="1">D7/$D$29</f>
        <v>1.1716073982366713E-2</v>
      </c>
      <c r="F7" s="97">
        <f>'FBiH '!F7+RS!F7</f>
        <v>5329961.459999999</v>
      </c>
      <c r="G7" s="67">
        <f t="shared" si="0"/>
        <v>1.2430742548453194E-2</v>
      </c>
      <c r="H7" s="68">
        <f t="shared" ref="H7:H27" si="2">(F7-D7)/D7</f>
        <v>0.14895061184347422</v>
      </c>
      <c r="I7" s="69">
        <f t="shared" ref="I7:I23" si="3">(G7-E7)/E7</f>
        <v>6.0998980303648982E-2</v>
      </c>
      <c r="J7" s="1"/>
      <c r="K7" s="94"/>
      <c r="L7" s="94"/>
      <c r="M7" s="94"/>
      <c r="N7" s="95"/>
      <c r="O7" s="94"/>
      <c r="P7" s="94"/>
      <c r="Q7" s="94"/>
      <c r="R7" s="95"/>
      <c r="S7" s="96"/>
    </row>
    <row r="8" spans="1:19" s="4" customFormat="1" x14ac:dyDescent="0.25">
      <c r="A8" s="1"/>
      <c r="B8" s="163" t="s">
        <v>12</v>
      </c>
      <c r="C8" s="121" t="s">
        <v>32</v>
      </c>
      <c r="D8" s="97">
        <f>'FBiH '!D8+RS!D8</f>
        <v>38584939.709999993</v>
      </c>
      <c r="E8" s="67">
        <f t="shared" si="1"/>
        <v>9.7448963330477922E-2</v>
      </c>
      <c r="F8" s="97">
        <f>'FBiH '!F8+RS!F8</f>
        <v>39750566.699999996</v>
      </c>
      <c r="G8" s="67">
        <f t="shared" si="0"/>
        <v>9.2707811212356633E-2</v>
      </c>
      <c r="H8" s="68">
        <f t="shared" si="2"/>
        <v>3.0209376994255313E-2</v>
      </c>
      <c r="I8" s="69">
        <f t="shared" si="3"/>
        <v>-4.8652668597844971E-2</v>
      </c>
      <c r="J8" s="1"/>
      <c r="K8" s="94"/>
      <c r="L8" s="94"/>
      <c r="M8" s="94"/>
      <c r="N8" s="95"/>
      <c r="O8" s="94"/>
      <c r="P8" s="94"/>
      <c r="Q8" s="94"/>
      <c r="R8" s="95"/>
      <c r="S8" s="96"/>
    </row>
    <row r="9" spans="1:19" s="4" customFormat="1" x14ac:dyDescent="0.25">
      <c r="A9" s="1"/>
      <c r="B9" s="163" t="s">
        <v>13</v>
      </c>
      <c r="C9" s="121" t="s">
        <v>33</v>
      </c>
      <c r="D9" s="97">
        <f>'FBiH '!D9+RS!D9</f>
        <v>0</v>
      </c>
      <c r="E9" s="67">
        <f t="shared" si="1"/>
        <v>0</v>
      </c>
      <c r="F9" s="97">
        <f>'FBiH '!F9+RS!F9</f>
        <v>6000</v>
      </c>
      <c r="G9" s="67">
        <f t="shared" si="0"/>
        <v>1.399343238228953E-5</v>
      </c>
      <c r="H9" s="70" t="s">
        <v>1</v>
      </c>
      <c r="I9" s="71" t="s">
        <v>1</v>
      </c>
      <c r="J9" s="1"/>
      <c r="K9" s="94"/>
      <c r="L9" s="94"/>
      <c r="M9" s="94"/>
      <c r="N9" s="95"/>
      <c r="O9" s="94"/>
      <c r="P9" s="94"/>
      <c r="Q9" s="94"/>
      <c r="R9" s="95"/>
      <c r="S9" s="96"/>
    </row>
    <row r="10" spans="1:19" s="4" customFormat="1" x14ac:dyDescent="0.25">
      <c r="A10" s="1"/>
      <c r="B10" s="163" t="s">
        <v>14</v>
      </c>
      <c r="C10" s="121" t="s">
        <v>34</v>
      </c>
      <c r="D10" s="97">
        <f>'FBiH '!D10+RS!D10</f>
        <v>85316.42</v>
      </c>
      <c r="E10" s="67">
        <f t="shared" si="1"/>
        <v>2.154725845512447E-4</v>
      </c>
      <c r="F10" s="97">
        <f>'FBiH '!F10+RS!F10</f>
        <v>0</v>
      </c>
      <c r="G10" s="67">
        <f t="shared" si="0"/>
        <v>0</v>
      </c>
      <c r="H10" s="116">
        <f t="shared" ref="H10:H11" si="4">(F10-D10)/D10</f>
        <v>-1</v>
      </c>
      <c r="I10" s="117">
        <f t="shared" ref="I10:I11" si="5">(G10-E10)/E10</f>
        <v>-1</v>
      </c>
      <c r="J10" s="1"/>
      <c r="K10" s="94"/>
      <c r="L10" s="94"/>
      <c r="M10" s="94"/>
      <c r="N10" s="95"/>
      <c r="O10" s="94"/>
      <c r="P10" s="94"/>
      <c r="Q10" s="94"/>
      <c r="R10" s="95"/>
      <c r="S10" s="96"/>
    </row>
    <row r="11" spans="1:19" s="4" customFormat="1" x14ac:dyDescent="0.25">
      <c r="A11" s="1"/>
      <c r="B11" s="163" t="s">
        <v>15</v>
      </c>
      <c r="C11" s="121" t="s">
        <v>35</v>
      </c>
      <c r="D11" s="97">
        <f>'FBiH '!D11+RS!D11</f>
        <v>13137.48</v>
      </c>
      <c r="E11" s="67">
        <f t="shared" si="1"/>
        <v>3.317962439223641E-5</v>
      </c>
      <c r="F11" s="97">
        <f>'FBiH '!F11+RS!F11</f>
        <v>9099.1500000000015</v>
      </c>
      <c r="G11" s="67">
        <f t="shared" si="0"/>
        <v>2.1221390043551631E-5</v>
      </c>
      <c r="H11" s="68">
        <f t="shared" si="4"/>
        <v>-0.30739000173549252</v>
      </c>
      <c r="I11" s="69">
        <f t="shared" si="5"/>
        <v>-0.3604089729081697</v>
      </c>
      <c r="J11" s="1"/>
      <c r="K11" s="94"/>
      <c r="L11" s="94"/>
      <c r="M11" s="94"/>
      <c r="N11" s="95"/>
      <c r="O11" s="94"/>
      <c r="P11" s="94"/>
      <c r="Q11" s="94"/>
      <c r="R11" s="95"/>
      <c r="S11" s="96"/>
    </row>
    <row r="12" spans="1:19" s="4" customFormat="1" x14ac:dyDescent="0.25">
      <c r="A12" s="1"/>
      <c r="B12" s="163" t="s">
        <v>16</v>
      </c>
      <c r="C12" s="121" t="s">
        <v>36</v>
      </c>
      <c r="D12" s="97">
        <f>'FBiH '!D12+RS!D12</f>
        <v>2498966.2100000004</v>
      </c>
      <c r="E12" s="67">
        <f t="shared" si="1"/>
        <v>6.3113139062202636E-3</v>
      </c>
      <c r="F12" s="97">
        <f>'FBiH '!F12+RS!F12</f>
        <v>2634921.497</v>
      </c>
      <c r="G12" s="67">
        <f t="shared" si="0"/>
        <v>6.1452659668184339E-3</v>
      </c>
      <c r="H12" s="68">
        <f t="shared" si="2"/>
        <v>5.4404611977526308E-2</v>
      </c>
      <c r="I12" s="69">
        <f t="shared" si="3"/>
        <v>-2.6309567527322199E-2</v>
      </c>
      <c r="J12" s="1"/>
      <c r="K12" s="94"/>
      <c r="L12" s="94"/>
      <c r="M12" s="94"/>
      <c r="N12" s="95"/>
      <c r="O12" s="94"/>
      <c r="P12" s="94"/>
      <c r="Q12" s="94"/>
      <c r="R12" s="95"/>
      <c r="S12" s="96"/>
    </row>
    <row r="13" spans="1:19" s="4" customFormat="1" x14ac:dyDescent="0.25">
      <c r="A13" s="1"/>
      <c r="B13" s="163" t="s">
        <v>17</v>
      </c>
      <c r="C13" s="121" t="s">
        <v>28</v>
      </c>
      <c r="D13" s="97">
        <f>'FBiH '!D13+RS!D13</f>
        <v>19739715.68</v>
      </c>
      <c r="E13" s="67">
        <f t="shared" si="1"/>
        <v>4.9854032270415599E-2</v>
      </c>
      <c r="F13" s="97">
        <f>'FBiH '!F13+RS!F13</f>
        <v>18923083.130099997</v>
      </c>
      <c r="G13" s="67">
        <f t="shared" si="0"/>
        <v>4.413314737424967E-2</v>
      </c>
      <c r="H13" s="68">
        <f t="shared" si="2"/>
        <v>-4.1370025948621096E-2</v>
      </c>
      <c r="I13" s="69">
        <f t="shared" si="3"/>
        <v>-0.11475270175008127</v>
      </c>
      <c r="J13" s="1"/>
      <c r="K13" s="94"/>
      <c r="L13" s="94"/>
      <c r="M13" s="94"/>
      <c r="N13" s="95"/>
      <c r="O13" s="94"/>
      <c r="P13" s="94"/>
      <c r="Q13" s="94"/>
      <c r="R13" s="95"/>
      <c r="S13" s="96"/>
    </row>
    <row r="14" spans="1:19" s="4" customFormat="1" x14ac:dyDescent="0.25">
      <c r="A14" s="1"/>
      <c r="B14" s="163" t="s">
        <v>18</v>
      </c>
      <c r="C14" s="121" t="s">
        <v>37</v>
      </c>
      <c r="D14" s="97">
        <f>'FBiH '!D14+RS!D14</f>
        <v>24125618.48</v>
      </c>
      <c r="E14" s="67">
        <f t="shared" si="1"/>
        <v>6.0930936480725187E-2</v>
      </c>
      <c r="F14" s="97">
        <f>'FBiH '!F14+RS!F14</f>
        <v>21903864.399999999</v>
      </c>
      <c r="G14" s="67">
        <f t="shared" si="0"/>
        <v>5.1085040898706469E-2</v>
      </c>
      <c r="H14" s="68">
        <f t="shared" si="2"/>
        <v>-9.2091072477243366E-2</v>
      </c>
      <c r="I14" s="69">
        <f t="shared" si="3"/>
        <v>-0.16159107590826799</v>
      </c>
      <c r="J14" s="1"/>
      <c r="K14" s="94"/>
      <c r="L14" s="94"/>
      <c r="M14" s="94"/>
      <c r="N14" s="95"/>
      <c r="O14" s="94"/>
      <c r="P14" s="94"/>
      <c r="Q14" s="94"/>
      <c r="R14" s="95"/>
      <c r="S14" s="96"/>
    </row>
    <row r="15" spans="1:19" s="4" customFormat="1" x14ac:dyDescent="0.25">
      <c r="A15" s="1"/>
      <c r="B15" s="163" t="s">
        <v>19</v>
      </c>
      <c r="C15" s="121" t="s">
        <v>38</v>
      </c>
      <c r="D15" s="97">
        <f>'FBiH '!D15+RS!D15</f>
        <v>194041254.10000002</v>
      </c>
      <c r="E15" s="67">
        <f t="shared" si="1"/>
        <v>0.490064755770247</v>
      </c>
      <c r="F15" s="97">
        <f>'FBiH '!F15+RS!F15</f>
        <v>215053126.16000003</v>
      </c>
      <c r="G15" s="67">
        <f t="shared" si="0"/>
        <v>0.50155522991999002</v>
      </c>
      <c r="H15" s="68">
        <f t="shared" si="2"/>
        <v>0.10828559193485443</v>
      </c>
      <c r="I15" s="69">
        <f t="shared" si="3"/>
        <v>2.3446848634693509E-2</v>
      </c>
      <c r="J15" s="1"/>
      <c r="K15" s="94"/>
      <c r="L15" s="94"/>
      <c r="M15" s="94"/>
      <c r="N15" s="95"/>
      <c r="O15" s="94"/>
      <c r="P15" s="94"/>
      <c r="Q15" s="94"/>
      <c r="R15" s="95"/>
      <c r="S15" s="96"/>
    </row>
    <row r="16" spans="1:19" s="4" customFormat="1" x14ac:dyDescent="0.25">
      <c r="A16" s="1"/>
      <c r="B16" s="163" t="s">
        <v>20</v>
      </c>
      <c r="C16" s="121" t="s">
        <v>39</v>
      </c>
      <c r="D16" s="97">
        <f>'FBiH '!D16+RS!D16</f>
        <v>115363.46</v>
      </c>
      <c r="E16" s="67">
        <f t="shared" si="1"/>
        <v>2.9135848514241617E-4</v>
      </c>
      <c r="F16" s="97">
        <f>'FBiH '!F16+RS!F16</f>
        <v>46114.869999999995</v>
      </c>
      <c r="G16" s="67">
        <f t="shared" si="0"/>
        <v>1.0755088586051198E-4</v>
      </c>
      <c r="H16" s="68">
        <f t="shared" si="2"/>
        <v>-0.60026450316243984</v>
      </c>
      <c r="I16" s="69">
        <f t="shared" si="3"/>
        <v>-0.63086406833855868</v>
      </c>
      <c r="J16" s="1"/>
      <c r="K16" s="94"/>
      <c r="L16" s="94"/>
      <c r="M16" s="94"/>
      <c r="N16" s="95"/>
      <c r="O16" s="94"/>
      <c r="P16" s="94"/>
      <c r="Q16" s="94"/>
      <c r="R16" s="95"/>
      <c r="S16" s="96"/>
    </row>
    <row r="17" spans="1:19" s="4" customFormat="1" x14ac:dyDescent="0.25">
      <c r="A17" s="1"/>
      <c r="B17" s="163" t="s">
        <v>21</v>
      </c>
      <c r="C17" s="121" t="s">
        <v>40</v>
      </c>
      <c r="D17" s="97">
        <f>'FBiH '!D17+RS!D17</f>
        <v>20192.120000000003</v>
      </c>
      <c r="E17" s="67">
        <f t="shared" si="1"/>
        <v>5.0996611015427976E-5</v>
      </c>
      <c r="F17" s="97">
        <f>'FBiH '!F17+RS!F17</f>
        <v>26511.27</v>
      </c>
      <c r="G17" s="67">
        <f t="shared" si="0"/>
        <v>6.1830610685603495E-5</v>
      </c>
      <c r="H17" s="68">
        <f t="shared" si="2"/>
        <v>0.31295128990913273</v>
      </c>
      <c r="I17" s="69">
        <f t="shared" si="3"/>
        <v>0.21244548322824658</v>
      </c>
      <c r="J17" s="1"/>
      <c r="K17" s="94"/>
      <c r="L17" s="94"/>
      <c r="M17" s="94"/>
      <c r="N17" s="95"/>
      <c r="O17" s="94"/>
      <c r="P17" s="94"/>
      <c r="Q17" s="94"/>
      <c r="R17" s="95"/>
      <c r="S17" s="96"/>
    </row>
    <row r="18" spans="1:19" s="4" customFormat="1" x14ac:dyDescent="0.25">
      <c r="A18" s="1"/>
      <c r="B18" s="163" t="s">
        <v>22</v>
      </c>
      <c r="C18" s="121" t="s">
        <v>41</v>
      </c>
      <c r="D18" s="97">
        <f>'FBiH '!D18+RS!D18</f>
        <v>4789773.51</v>
      </c>
      <c r="E18" s="67">
        <f t="shared" si="1"/>
        <v>1.2096907929502751E-2</v>
      </c>
      <c r="F18" s="97">
        <f>'FBiH '!F18+RS!F18</f>
        <v>5091913.3</v>
      </c>
      <c r="G18" s="67">
        <f t="shared" si="0"/>
        <v>1.1875557410005122E-2</v>
      </c>
      <c r="H18" s="68">
        <f t="shared" si="2"/>
        <v>6.3080183096173179E-2</v>
      </c>
      <c r="I18" s="69">
        <f t="shared" si="3"/>
        <v>-1.8298107316976828E-2</v>
      </c>
      <c r="J18" s="1"/>
      <c r="K18" s="94"/>
      <c r="L18" s="94"/>
      <c r="M18" s="94"/>
      <c r="N18" s="95"/>
      <c r="O18" s="94"/>
      <c r="P18" s="94"/>
      <c r="Q18" s="94"/>
      <c r="R18" s="95"/>
      <c r="S18" s="96"/>
    </row>
    <row r="19" spans="1:19" s="4" customFormat="1" x14ac:dyDescent="0.25">
      <c r="A19" s="1"/>
      <c r="B19" s="163" t="s">
        <v>23</v>
      </c>
      <c r="C19" s="121" t="s">
        <v>5</v>
      </c>
      <c r="D19" s="97">
        <f>'FBiH '!D19+RS!D19</f>
        <v>474548.49999999907</v>
      </c>
      <c r="E19" s="67">
        <f t="shared" si="1"/>
        <v>1.1985054200576647E-3</v>
      </c>
      <c r="F19" s="97">
        <f>'FBiH '!F19+RS!F19</f>
        <v>6335219.1600000001</v>
      </c>
      <c r="G19" s="67">
        <f t="shared" si="0"/>
        <v>1.4775243490407512E-2</v>
      </c>
      <c r="H19" s="68">
        <f t="shared" si="2"/>
        <v>12.349993014412673</v>
      </c>
      <c r="I19" s="69">
        <f t="shared" si="3"/>
        <v>11.328057297977525</v>
      </c>
      <c r="J19" s="1"/>
      <c r="K19" s="94"/>
      <c r="L19" s="94"/>
      <c r="M19" s="94"/>
      <c r="N19" s="95"/>
      <c r="O19" s="94"/>
      <c r="P19" s="94"/>
      <c r="Q19" s="94"/>
      <c r="R19" s="95"/>
      <c r="S19" s="96"/>
    </row>
    <row r="20" spans="1:19" s="4" customFormat="1" x14ac:dyDescent="0.25">
      <c r="A20" s="1"/>
      <c r="B20" s="163" t="s">
        <v>24</v>
      </c>
      <c r="C20" s="121" t="s">
        <v>54</v>
      </c>
      <c r="D20" s="97">
        <f>'FBiH '!D20+RS!D20</f>
        <v>171813.8</v>
      </c>
      <c r="E20" s="67">
        <f t="shared" si="1"/>
        <v>4.3392776616237114E-4</v>
      </c>
      <c r="F20" s="97">
        <f>'FBiH '!F20+RS!F20</f>
        <v>165323</v>
      </c>
      <c r="G20" s="67">
        <f t="shared" si="0"/>
        <v>3.8557270362287528E-4</v>
      </c>
      <c r="H20" s="68">
        <f t="shared" si="2"/>
        <v>-3.7778106298795494E-2</v>
      </c>
      <c r="I20" s="69">
        <f t="shared" si="3"/>
        <v>-0.11143574186815672</v>
      </c>
      <c r="J20" s="1"/>
      <c r="K20" s="94"/>
      <c r="L20" s="94"/>
      <c r="M20" s="94"/>
      <c r="N20" s="95"/>
      <c r="O20" s="94"/>
      <c r="P20" s="94"/>
      <c r="Q20" s="94"/>
      <c r="R20" s="95"/>
      <c r="S20" s="96"/>
    </row>
    <row r="21" spans="1:19" s="4" customFormat="1" x14ac:dyDescent="0.25">
      <c r="A21" s="1"/>
      <c r="B21" s="163" t="s">
        <v>25</v>
      </c>
      <c r="C21" s="121" t="s">
        <v>53</v>
      </c>
      <c r="D21" s="97">
        <f>'FBiH '!D21+RS!D21</f>
        <v>1217897.3800000001</v>
      </c>
      <c r="E21" s="67">
        <f t="shared" si="1"/>
        <v>3.0758849959572781E-3</v>
      </c>
      <c r="F21" s="97">
        <f>'FBiH '!F21+RS!F21</f>
        <v>1431471.22</v>
      </c>
      <c r="G21" s="67">
        <f t="shared" si="0"/>
        <v>3.3385326207105832E-3</v>
      </c>
      <c r="H21" s="68">
        <f t="shared" si="2"/>
        <v>0.17536275511160049</v>
      </c>
      <c r="I21" s="69">
        <f t="shared" si="3"/>
        <v>8.538928636750405E-2</v>
      </c>
      <c r="J21" s="1"/>
      <c r="K21" s="94"/>
      <c r="L21" s="94"/>
      <c r="M21" s="94"/>
      <c r="N21" s="95"/>
      <c r="O21" s="94"/>
      <c r="P21" s="94"/>
      <c r="Q21" s="94"/>
      <c r="R21" s="95"/>
      <c r="S21" s="96"/>
    </row>
    <row r="22" spans="1:19" s="4" customFormat="1" x14ac:dyDescent="0.25">
      <c r="A22" s="1"/>
      <c r="B22" s="163" t="s">
        <v>26</v>
      </c>
      <c r="C22" s="121" t="s">
        <v>42</v>
      </c>
      <c r="D22" s="97">
        <f>'FBiH '!D22+RS!D22</f>
        <v>2069</v>
      </c>
      <c r="E22" s="67">
        <f t="shared" si="1"/>
        <v>5.2254041770215546E-6</v>
      </c>
      <c r="F22" s="97">
        <f>'FBiH '!F22+RS!F22</f>
        <v>1593</v>
      </c>
      <c r="G22" s="67">
        <f t="shared" si="0"/>
        <v>3.7152562974978699E-6</v>
      </c>
      <c r="H22" s="68">
        <f t="shared" si="2"/>
        <v>-0.23006283228612856</v>
      </c>
      <c r="I22" s="69">
        <f t="shared" si="3"/>
        <v>-0.28900116208512294</v>
      </c>
      <c r="J22" s="1"/>
      <c r="K22" s="94"/>
      <c r="L22" s="94"/>
      <c r="M22" s="94"/>
      <c r="N22" s="95"/>
      <c r="O22" s="94"/>
      <c r="P22" s="94"/>
      <c r="Q22" s="94"/>
      <c r="R22" s="95"/>
      <c r="S22" s="96"/>
    </row>
    <row r="23" spans="1:19" s="4" customFormat="1" x14ac:dyDescent="0.25">
      <c r="A23" s="1"/>
      <c r="B23" s="163" t="s">
        <v>27</v>
      </c>
      <c r="C23" s="121" t="s">
        <v>43</v>
      </c>
      <c r="D23" s="97">
        <f>'FBiH '!D23+RS!D23</f>
        <v>25149.559999999998</v>
      </c>
      <c r="E23" s="67">
        <f t="shared" si="1"/>
        <v>6.3516972389683035E-5</v>
      </c>
      <c r="F23" s="97">
        <f>'FBiH '!F23+RS!F23</f>
        <v>158894.99</v>
      </c>
      <c r="G23" s="67">
        <f t="shared" si="0"/>
        <v>3.7058104974159516E-4</v>
      </c>
      <c r="H23" s="68">
        <f t="shared" si="2"/>
        <v>5.3180027801679239</v>
      </c>
      <c r="I23" s="69">
        <f t="shared" si="3"/>
        <v>4.8343626246547613</v>
      </c>
      <c r="J23" s="1"/>
      <c r="K23" s="94"/>
      <c r="L23" s="94"/>
      <c r="M23" s="94"/>
      <c r="N23" s="95"/>
      <c r="O23" s="94"/>
      <c r="P23" s="94"/>
      <c r="Q23" s="94"/>
      <c r="R23" s="95"/>
      <c r="S23" s="96"/>
    </row>
    <row r="24" spans="1:19" s="44" customFormat="1" x14ac:dyDescent="0.25">
      <c r="A24" s="3"/>
      <c r="B24" s="164"/>
      <c r="C24" s="73" t="s">
        <v>50</v>
      </c>
      <c r="D24" s="98">
        <f>SUM(D6:D23)</f>
        <v>316676705.60000002</v>
      </c>
      <c r="E24" s="74">
        <f>SUM(E6:E23)</f>
        <v>0.79978916394763888</v>
      </c>
      <c r="F24" s="98">
        <f>SUM(F6:F23)</f>
        <v>345844692.42290008</v>
      </c>
      <c r="G24" s="74">
        <f>SUM(G6:G23)</f>
        <v>0.80659238636559538</v>
      </c>
      <c r="H24" s="75">
        <f t="shared" ref="H24:I29" si="6">(F24-D24)/D24</f>
        <v>9.2106512121364115E-2</v>
      </c>
      <c r="I24" s="76">
        <f t="shared" si="6"/>
        <v>8.5062698078788909E-3</v>
      </c>
      <c r="J24" s="3"/>
    </row>
    <row r="25" spans="1:19" s="4" customFormat="1" ht="15.75" customHeight="1" x14ac:dyDescent="0.25">
      <c r="A25" s="1"/>
      <c r="B25" s="165">
        <v>19</v>
      </c>
      <c r="C25" s="120" t="s">
        <v>6</v>
      </c>
      <c r="D25" s="97">
        <f>'FBiH '!D25+RS!D25</f>
        <v>73070484.030000284</v>
      </c>
      <c r="E25" s="67">
        <f t="shared" si="1"/>
        <v>0.18454461694893681</v>
      </c>
      <c r="F25" s="97">
        <f>'FBiH '!F25+RS!F25</f>
        <v>76780245.139000386</v>
      </c>
      <c r="G25" s="67">
        <f>F25/$F$29</f>
        <v>0.17906986144136938</v>
      </c>
      <c r="H25" s="68">
        <f t="shared" si="2"/>
        <v>5.0769625495802086E-2</v>
      </c>
      <c r="I25" s="69">
        <f t="shared" si="6"/>
        <v>-2.9666297495322153E-2</v>
      </c>
      <c r="J25" s="1"/>
      <c r="K25" s="45"/>
    </row>
    <row r="26" spans="1:19" s="4" customFormat="1" x14ac:dyDescent="0.25">
      <c r="A26" s="1"/>
      <c r="B26" s="77"/>
      <c r="C26" s="120" t="s">
        <v>44</v>
      </c>
      <c r="D26" s="97">
        <f>'FBiH '!D26+RS!D26</f>
        <v>6087794.4899999173</v>
      </c>
      <c r="E26" s="67">
        <f t="shared" si="1"/>
        <v>1.5375150679987614E-2</v>
      </c>
      <c r="F26" s="97">
        <f>'FBiH '!F26+RS!F26</f>
        <v>6012571.080999963</v>
      </c>
      <c r="G26" s="67">
        <f>F26/$F$29</f>
        <v>1.4022751144280407E-2</v>
      </c>
      <c r="H26" s="68">
        <f t="shared" si="2"/>
        <v>-1.2356430415566701E-2</v>
      </c>
      <c r="I26" s="69">
        <f>(G26-E26)/E26</f>
        <v>-8.7960083374499731E-2</v>
      </c>
      <c r="J26" s="1"/>
      <c r="K26" s="45"/>
      <c r="L26" s="96"/>
    </row>
    <row r="27" spans="1:19" s="4" customFormat="1" x14ac:dyDescent="0.25">
      <c r="A27" s="1"/>
      <c r="B27" s="77"/>
      <c r="C27" s="120" t="s">
        <v>7</v>
      </c>
      <c r="D27" s="97">
        <f>'FBiH '!D27+RS!D27</f>
        <v>115248.61</v>
      </c>
      <c r="E27" s="67">
        <f t="shared" si="1"/>
        <v>2.9106842343640797E-4</v>
      </c>
      <c r="F27" s="97">
        <f>'FBiH '!F27+RS!F27</f>
        <v>135063.81</v>
      </c>
      <c r="G27" s="67">
        <f>F27/$F$29</f>
        <v>3.1500104875490005E-4</v>
      </c>
      <c r="H27" s="68">
        <f t="shared" si="2"/>
        <v>0.17193439469682104</v>
      </c>
      <c r="I27" s="69">
        <f>(G27-E27)/E27</f>
        <v>8.222336533774105E-2</v>
      </c>
      <c r="J27" s="1"/>
      <c r="K27" s="45"/>
    </row>
    <row r="28" spans="1:19" s="44" customFormat="1" x14ac:dyDescent="0.25">
      <c r="A28" s="3"/>
      <c r="B28" s="72"/>
      <c r="C28" s="73" t="s">
        <v>51</v>
      </c>
      <c r="D28" s="98">
        <f>SUM(D25:D27)</f>
        <v>79273527.130000204</v>
      </c>
      <c r="E28" s="74">
        <f>SUM(E25:E26)</f>
        <v>0.19991976762892444</v>
      </c>
      <c r="F28" s="98">
        <f>SUM(F25:F27)</f>
        <v>82927880.030000359</v>
      </c>
      <c r="G28" s="74">
        <f>SUM(G25:G26)</f>
        <v>0.1930926125856498</v>
      </c>
      <c r="H28" s="75">
        <f t="shared" si="6"/>
        <v>4.6098023291021258E-2</v>
      </c>
      <c r="I28" s="76">
        <f t="shared" si="6"/>
        <v>-3.4149474682997186E-2</v>
      </c>
      <c r="J28" s="3"/>
      <c r="K28" s="45"/>
    </row>
    <row r="29" spans="1:19" s="3" customFormat="1" ht="16.5" thickBot="1" x14ac:dyDescent="0.3">
      <c r="B29" s="78"/>
      <c r="C29" s="79" t="s">
        <v>52</v>
      </c>
      <c r="D29" s="122">
        <f>D24+D28</f>
        <v>395950232.73000026</v>
      </c>
      <c r="E29" s="80">
        <f>E24+E28</f>
        <v>0.99970893157656326</v>
      </c>
      <c r="F29" s="122">
        <f>F24+F28</f>
        <v>428772572.45290041</v>
      </c>
      <c r="G29" s="80">
        <f>G24+G28</f>
        <v>0.99968499895124519</v>
      </c>
      <c r="H29" s="81">
        <f>(F29-D29)/D29</f>
        <v>8.2895114107135306E-2</v>
      </c>
      <c r="I29" s="82">
        <f t="shared" si="6"/>
        <v>-2.3939593377781568E-5</v>
      </c>
    </row>
    <row r="30" spans="1:19" x14ac:dyDescent="0.25">
      <c r="B30" s="4"/>
      <c r="C30" s="5"/>
      <c r="D30" s="6"/>
      <c r="E30" s="7"/>
      <c r="F30" s="8"/>
      <c r="G30" s="4"/>
    </row>
    <row r="31" spans="1:19" x14ac:dyDescent="0.25">
      <c r="B31" s="83" t="s">
        <v>45</v>
      </c>
      <c r="C31" s="37"/>
      <c r="D31" s="7"/>
      <c r="E31" s="7"/>
      <c r="F31" s="7"/>
      <c r="G31" s="4"/>
    </row>
    <row r="32" spans="1:19" x14ac:dyDescent="0.25">
      <c r="B32" s="86"/>
      <c r="F32" s="7"/>
    </row>
    <row r="33" spans="2:6" x14ac:dyDescent="0.25">
      <c r="B33" s="83" t="s">
        <v>46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31.08.2016.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3.85546875" bestFit="1" customWidth="1"/>
    <col min="12" max="12" width="14.28515625" bestFit="1" customWidth="1"/>
    <col min="13" max="13" width="12.7109375" bestFit="1" customWidth="1"/>
    <col min="14" max="14" width="13.85546875" bestFit="1" customWidth="1"/>
    <col min="15" max="15" width="12.7109375" bestFit="1" customWidth="1"/>
    <col min="16" max="16" width="13.85546875" bestFit="1" customWidth="1"/>
    <col min="17" max="18" width="12.7109375" bestFit="1" customWidth="1"/>
    <col min="19" max="19" width="14.28515625" bestFit="1" customWidth="1"/>
    <col min="20" max="20" width="12.7109375" bestFit="1" customWidth="1"/>
    <col min="21" max="21" width="13.42578125" bestFit="1" customWidth="1"/>
    <col min="22" max="22" width="12.7109375" bestFit="1" customWidth="1"/>
    <col min="23" max="23" width="10.140625" bestFit="1" customWidth="1"/>
    <col min="24" max="24" width="13.85546875" bestFit="1" customWidth="1"/>
    <col min="25" max="25" width="12.7109375" bestFit="1" customWidth="1"/>
    <col min="28" max="28" width="12.7109375" bestFit="1" customWidth="1"/>
    <col min="29" max="29" width="13.85546875" bestFit="1" customWidth="1"/>
  </cols>
  <sheetData>
    <row r="1" spans="2:29" ht="15.75" customHeight="1" x14ac:dyDescent="0.2"/>
    <row r="2" spans="2:29" ht="15.75" x14ac:dyDescent="0.25">
      <c r="B2" s="144" t="s">
        <v>48</v>
      </c>
      <c r="C2" s="145"/>
      <c r="D2" s="145"/>
      <c r="E2" s="145"/>
      <c r="F2" s="145"/>
      <c r="G2" s="145"/>
      <c r="H2" s="145"/>
      <c r="I2" s="146"/>
    </row>
    <row r="3" spans="2:29" ht="16.5" thickBot="1" x14ac:dyDescent="0.3">
      <c r="B3" s="66"/>
      <c r="C3" s="3"/>
    </row>
    <row r="4" spans="2:29" ht="15.75" customHeight="1" x14ac:dyDescent="0.25">
      <c r="B4" s="63"/>
      <c r="C4" s="147" t="s">
        <v>2</v>
      </c>
      <c r="D4" s="149" t="s">
        <v>29</v>
      </c>
      <c r="E4" s="147" t="s">
        <v>3</v>
      </c>
      <c r="F4" s="149" t="s">
        <v>30</v>
      </c>
      <c r="G4" s="151" t="s">
        <v>3</v>
      </c>
      <c r="H4" s="153" t="s">
        <v>8</v>
      </c>
      <c r="I4" s="142" t="s">
        <v>9</v>
      </c>
      <c r="K4" s="42"/>
    </row>
    <row r="5" spans="2:29" ht="15.75" customHeight="1" x14ac:dyDescent="0.25">
      <c r="B5" s="64"/>
      <c r="C5" s="148"/>
      <c r="D5" s="150"/>
      <c r="E5" s="148"/>
      <c r="F5" s="150"/>
      <c r="G5" s="152"/>
      <c r="H5" s="154"/>
      <c r="I5" s="143"/>
      <c r="K5" s="42"/>
    </row>
    <row r="6" spans="2:29" ht="15.75" customHeight="1" x14ac:dyDescent="0.25">
      <c r="B6" s="166" t="s">
        <v>10</v>
      </c>
      <c r="C6" s="120" t="s">
        <v>31</v>
      </c>
      <c r="D6" s="123">
        <v>18879369.979999997</v>
      </c>
      <c r="E6" s="49">
        <f>D6/$D$29</f>
        <v>6.7347326366002824E-2</v>
      </c>
      <c r="F6" s="123">
        <v>21288378.2258</v>
      </c>
      <c r="G6" s="43">
        <f>F6/$F$29</f>
        <v>7.0372389563704216E-2</v>
      </c>
      <c r="H6" s="19">
        <f>(F6-D6)/D6</f>
        <v>0.1276000337062097</v>
      </c>
      <c r="I6" s="20">
        <f>(G6-E6)/E6</f>
        <v>4.4917346551539637E-2</v>
      </c>
      <c r="J6" s="65"/>
      <c r="K6" s="94"/>
      <c r="L6" s="94"/>
      <c r="M6" s="94"/>
      <c r="N6" s="95"/>
      <c r="O6" s="94"/>
      <c r="P6" s="94"/>
      <c r="Q6" s="94"/>
      <c r="R6" s="95"/>
      <c r="S6" s="91"/>
      <c r="T6" s="104"/>
      <c r="U6" s="94"/>
      <c r="V6" s="94"/>
      <c r="W6" s="94"/>
      <c r="X6" s="95"/>
      <c r="Y6" s="94"/>
      <c r="Z6" s="94"/>
      <c r="AA6" s="94"/>
      <c r="AB6" s="95"/>
      <c r="AC6" s="36"/>
    </row>
    <row r="7" spans="2:29" ht="15.75" customHeight="1" x14ac:dyDescent="0.25">
      <c r="B7" s="166" t="s">
        <v>11</v>
      </c>
      <c r="C7" s="120" t="s">
        <v>4</v>
      </c>
      <c r="D7" s="123">
        <v>3816876.4600000004</v>
      </c>
      <c r="E7" s="49">
        <f t="shared" ref="E7:E23" si="0">D7/$D$29</f>
        <v>1.361573108226854E-2</v>
      </c>
      <c r="F7" s="123">
        <v>4374874.7899999991</v>
      </c>
      <c r="G7" s="43">
        <f t="shared" ref="G7:G23" si="1">F7/$F$29</f>
        <v>1.4461899809784082E-2</v>
      </c>
      <c r="H7" s="19">
        <f t="shared" ref="H7:H23" si="2">(F7-D7)/D7</f>
        <v>0.14619239994998387</v>
      </c>
      <c r="I7" s="20">
        <f t="shared" ref="I7:I23" si="3">(G7-E7)/E7</f>
        <v>6.2146404214569767E-2</v>
      </c>
      <c r="J7" s="65"/>
      <c r="K7" s="94"/>
      <c r="L7" s="94"/>
      <c r="M7" s="94"/>
      <c r="N7" s="95"/>
      <c r="O7" s="94"/>
      <c r="P7" s="94"/>
      <c r="Q7" s="94"/>
      <c r="R7" s="95"/>
      <c r="S7" s="91"/>
      <c r="T7" s="104"/>
      <c r="U7" s="94"/>
      <c r="V7" s="94"/>
      <c r="W7" s="94"/>
      <c r="X7" s="95"/>
      <c r="Y7" s="94"/>
      <c r="Z7" s="94"/>
      <c r="AA7" s="94"/>
      <c r="AB7" s="95"/>
      <c r="AC7" s="36"/>
    </row>
    <row r="8" spans="2:29" ht="15.75" customHeight="1" x14ac:dyDescent="0.25">
      <c r="B8" s="166" t="s">
        <v>12</v>
      </c>
      <c r="C8" s="121" t="s">
        <v>32</v>
      </c>
      <c r="D8" s="123">
        <v>31801364.979999997</v>
      </c>
      <c r="E8" s="49">
        <f t="shared" si="0"/>
        <v>0.11344324034442345</v>
      </c>
      <c r="F8" s="123">
        <v>32850946.119999994</v>
      </c>
      <c r="G8" s="43">
        <f t="shared" si="1"/>
        <v>0.10859444309812009</v>
      </c>
      <c r="H8" s="19">
        <f t="shared" si="2"/>
        <v>3.3004279554040609E-2</v>
      </c>
      <c r="I8" s="20">
        <f t="shared" si="3"/>
        <v>-4.2742055247910658E-2</v>
      </c>
      <c r="J8" s="65"/>
      <c r="K8" s="94"/>
      <c r="L8" s="94"/>
      <c r="M8" s="94"/>
      <c r="N8" s="95"/>
      <c r="O8" s="94"/>
      <c r="P8" s="94"/>
      <c r="Q8" s="94"/>
      <c r="R8" s="95"/>
      <c r="S8" s="91"/>
      <c r="T8" s="104"/>
      <c r="U8" s="94"/>
      <c r="V8" s="94"/>
      <c r="W8" s="94"/>
      <c r="X8" s="95"/>
      <c r="Y8" s="94"/>
      <c r="Z8" s="94"/>
      <c r="AA8" s="94"/>
      <c r="AB8" s="95"/>
      <c r="AC8" s="36"/>
    </row>
    <row r="9" spans="2:29" ht="15.75" customHeight="1" x14ac:dyDescent="0.25">
      <c r="B9" s="166" t="s">
        <v>13</v>
      </c>
      <c r="C9" s="121" t="s">
        <v>33</v>
      </c>
      <c r="D9" s="123">
        <v>0</v>
      </c>
      <c r="E9" s="49">
        <f t="shared" si="0"/>
        <v>0</v>
      </c>
      <c r="F9" s="123">
        <v>6000</v>
      </c>
      <c r="G9" s="43">
        <f t="shared" si="1"/>
        <v>1.9834030234886907E-5</v>
      </c>
      <c r="H9" s="21" t="s">
        <v>1</v>
      </c>
      <c r="I9" s="22" t="s">
        <v>1</v>
      </c>
      <c r="J9" s="65"/>
      <c r="K9" s="94"/>
      <c r="L9" s="94"/>
      <c r="M9" s="94"/>
      <c r="N9" s="95"/>
      <c r="O9" s="94"/>
      <c r="P9" s="94"/>
      <c r="Q9" s="94"/>
      <c r="R9" s="95"/>
      <c r="S9" s="91"/>
      <c r="T9" s="104"/>
      <c r="U9" s="94"/>
      <c r="V9" s="94"/>
      <c r="W9" s="94"/>
      <c r="X9" s="95"/>
      <c r="Y9" s="94"/>
      <c r="Z9" s="94"/>
      <c r="AA9" s="94"/>
      <c r="AB9" s="95"/>
      <c r="AC9" s="36"/>
    </row>
    <row r="10" spans="2:29" ht="15.75" customHeight="1" x14ac:dyDescent="0.25">
      <c r="B10" s="166" t="s">
        <v>14</v>
      </c>
      <c r="C10" s="121" t="s">
        <v>34</v>
      </c>
      <c r="D10" s="123">
        <v>84901.73</v>
      </c>
      <c r="E10" s="49">
        <f t="shared" si="0"/>
        <v>3.0286521877613277E-4</v>
      </c>
      <c r="F10" s="123">
        <v>0</v>
      </c>
      <c r="G10" s="43">
        <f t="shared" si="1"/>
        <v>0</v>
      </c>
      <c r="H10" s="116">
        <f t="shared" ref="H10:H11" si="4">(F10-D10)/D10</f>
        <v>-1</v>
      </c>
      <c r="I10" s="117">
        <f t="shared" ref="I10:I11" si="5">(G10-E10)/E10</f>
        <v>-1</v>
      </c>
      <c r="J10" s="65"/>
      <c r="K10" s="94"/>
      <c r="L10" s="94"/>
      <c r="M10" s="94"/>
      <c r="N10" s="95"/>
      <c r="O10" s="94"/>
      <c r="P10" s="94"/>
      <c r="Q10" s="94"/>
      <c r="R10" s="95"/>
      <c r="S10" s="91"/>
      <c r="T10" s="104"/>
      <c r="U10" s="94"/>
      <c r="V10" s="94"/>
      <c r="W10" s="94"/>
      <c r="X10" s="95"/>
      <c r="Y10" s="94"/>
      <c r="Z10" s="94"/>
      <c r="AA10" s="94"/>
      <c r="AB10" s="95"/>
      <c r="AC10" s="36"/>
    </row>
    <row r="11" spans="2:29" ht="15.75" customHeight="1" x14ac:dyDescent="0.25">
      <c r="B11" s="166" t="s">
        <v>15</v>
      </c>
      <c r="C11" s="121" t="s">
        <v>35</v>
      </c>
      <c r="D11" s="123">
        <v>11317.48</v>
      </c>
      <c r="E11" s="49">
        <f t="shared" si="0"/>
        <v>4.0372216869956678E-5</v>
      </c>
      <c r="F11" s="123">
        <v>9099.1500000000015</v>
      </c>
      <c r="G11" s="43">
        <f t="shared" si="1"/>
        <v>3.0078802701961871E-5</v>
      </c>
      <c r="H11" s="68">
        <f t="shared" si="4"/>
        <v>-0.19600918225612046</v>
      </c>
      <c r="I11" s="69">
        <f t="shared" si="5"/>
        <v>-0.25496281765133233</v>
      </c>
      <c r="J11" s="65"/>
      <c r="K11" s="94"/>
      <c r="L11" s="94"/>
      <c r="M11" s="94"/>
      <c r="N11" s="95"/>
      <c r="O11" s="94"/>
      <c r="P11" s="94"/>
      <c r="Q11" s="94"/>
      <c r="R11" s="95"/>
      <c r="S11" s="91"/>
      <c r="T11" s="104"/>
      <c r="U11" s="94"/>
      <c r="V11" s="94"/>
      <c r="W11" s="94"/>
      <c r="X11" s="95"/>
      <c r="Y11" s="94"/>
      <c r="Z11" s="94"/>
      <c r="AA11" s="94"/>
      <c r="AB11" s="95"/>
      <c r="AC11" s="36"/>
    </row>
    <row r="12" spans="2:29" ht="15.75" customHeight="1" x14ac:dyDescent="0.25">
      <c r="B12" s="166" t="s">
        <v>16</v>
      </c>
      <c r="C12" s="121" t="s">
        <v>36</v>
      </c>
      <c r="D12" s="123">
        <v>1887328.8300000003</v>
      </c>
      <c r="E12" s="49">
        <f t="shared" si="0"/>
        <v>6.7325631527231878E-3</v>
      </c>
      <c r="F12" s="123">
        <v>2110715.1</v>
      </c>
      <c r="G12" s="43">
        <f t="shared" si="1"/>
        <v>6.9773311851053909E-3</v>
      </c>
      <c r="H12" s="68">
        <f t="shared" si="2"/>
        <v>0.11836107542531407</v>
      </c>
      <c r="I12" s="69">
        <f t="shared" si="3"/>
        <v>3.6355846477756283E-2</v>
      </c>
      <c r="J12" s="65"/>
      <c r="K12" s="94"/>
      <c r="L12" s="94"/>
      <c r="M12" s="94"/>
      <c r="N12" s="95"/>
      <c r="O12" s="94"/>
      <c r="P12" s="94"/>
      <c r="Q12" s="94"/>
      <c r="R12" s="95"/>
      <c r="S12" s="91"/>
      <c r="T12" s="104"/>
      <c r="U12" s="94"/>
      <c r="V12" s="94"/>
      <c r="W12" s="94"/>
      <c r="X12" s="95"/>
      <c r="Y12" s="94"/>
      <c r="Z12" s="94"/>
      <c r="AA12" s="94"/>
      <c r="AB12" s="95"/>
      <c r="AC12" s="36"/>
    </row>
    <row r="13" spans="2:29" ht="15.75" customHeight="1" x14ac:dyDescent="0.25">
      <c r="B13" s="166" t="s">
        <v>17</v>
      </c>
      <c r="C13" s="121" t="s">
        <v>28</v>
      </c>
      <c r="D13" s="123">
        <v>15235730.119999997</v>
      </c>
      <c r="E13" s="49">
        <f t="shared" si="0"/>
        <v>5.4349572570640374E-2</v>
      </c>
      <c r="F13" s="123">
        <v>14154430.660099998</v>
      </c>
      <c r="G13" s="43">
        <f t="shared" si="1"/>
        <v>4.6789900945005597E-2</v>
      </c>
      <c r="H13" s="68">
        <f t="shared" si="2"/>
        <v>-7.09712925723575E-2</v>
      </c>
      <c r="I13" s="69">
        <f t="shared" si="3"/>
        <v>-0.13909348810074193</v>
      </c>
      <c r="J13" s="65"/>
      <c r="K13" s="94"/>
      <c r="L13" s="94"/>
      <c r="M13" s="94"/>
      <c r="N13" s="95"/>
      <c r="O13" s="94"/>
      <c r="P13" s="94"/>
      <c r="Q13" s="94"/>
      <c r="R13" s="95"/>
      <c r="S13" s="91"/>
      <c r="T13" s="104"/>
      <c r="U13" s="94"/>
      <c r="V13" s="94"/>
      <c r="W13" s="94"/>
      <c r="X13" s="95"/>
      <c r="Y13" s="94"/>
      <c r="Z13" s="94"/>
      <c r="AA13" s="94"/>
      <c r="AB13" s="95"/>
      <c r="AC13" s="36"/>
    </row>
    <row r="14" spans="2:29" ht="15.75" customHeight="1" x14ac:dyDescent="0.25">
      <c r="B14" s="166" t="s">
        <v>18</v>
      </c>
      <c r="C14" s="121" t="s">
        <v>37</v>
      </c>
      <c r="D14" s="123">
        <v>12889886.799999999</v>
      </c>
      <c r="E14" s="49">
        <f t="shared" si="0"/>
        <v>4.5981376182577034E-2</v>
      </c>
      <c r="F14" s="123">
        <v>12148777.24</v>
      </c>
      <c r="G14" s="43">
        <f t="shared" si="1"/>
        <v>4.0159869182510986E-2</v>
      </c>
      <c r="H14" s="68">
        <f t="shared" si="2"/>
        <v>-5.7495428121215053E-2</v>
      </c>
      <c r="I14" s="69">
        <f t="shared" si="3"/>
        <v>-0.12660575831725315</v>
      </c>
      <c r="J14" s="65"/>
      <c r="K14" s="94"/>
      <c r="L14" s="94"/>
      <c r="M14" s="94"/>
      <c r="N14" s="95"/>
      <c r="O14" s="94"/>
      <c r="P14" s="94"/>
      <c r="Q14" s="94"/>
      <c r="R14" s="95"/>
      <c r="S14" s="91"/>
      <c r="T14" s="104"/>
      <c r="U14" s="94"/>
      <c r="V14" s="94"/>
      <c r="W14" s="94"/>
      <c r="X14" s="95"/>
      <c r="Y14" s="94"/>
      <c r="Z14" s="94"/>
      <c r="AA14" s="94"/>
      <c r="AB14" s="95"/>
      <c r="AC14" s="36"/>
    </row>
    <row r="15" spans="2:29" ht="15.75" customHeight="1" x14ac:dyDescent="0.25">
      <c r="B15" s="166" t="s">
        <v>19</v>
      </c>
      <c r="C15" s="121" t="s">
        <v>38</v>
      </c>
      <c r="D15" s="123">
        <v>121763215.06000003</v>
      </c>
      <c r="E15" s="49">
        <f t="shared" si="0"/>
        <v>0.43435914401311043</v>
      </c>
      <c r="F15" s="123">
        <v>132904134.17000002</v>
      </c>
      <c r="G15" s="43">
        <f t="shared" si="1"/>
        <v>0.43933743591154106</v>
      </c>
      <c r="H15" s="68">
        <f t="shared" si="2"/>
        <v>9.1496591187331791E-2</v>
      </c>
      <c r="I15" s="69">
        <f t="shared" si="3"/>
        <v>1.146123425061444E-2</v>
      </c>
      <c r="J15" s="65"/>
      <c r="K15" s="94"/>
      <c r="L15" s="94"/>
      <c r="M15" s="94"/>
      <c r="N15" s="95"/>
      <c r="O15" s="94"/>
      <c r="P15" s="94"/>
      <c r="Q15" s="94"/>
      <c r="R15" s="95"/>
      <c r="S15" s="91"/>
      <c r="T15" s="104"/>
      <c r="U15" s="94"/>
      <c r="V15" s="94"/>
      <c r="W15" s="94"/>
      <c r="X15" s="95"/>
      <c r="Y15" s="94"/>
      <c r="Z15" s="94"/>
      <c r="AA15" s="94"/>
      <c r="AB15" s="95"/>
      <c r="AC15" s="36"/>
    </row>
    <row r="16" spans="2:29" ht="15.75" customHeight="1" x14ac:dyDescent="0.25">
      <c r="B16" s="166" t="s">
        <v>20</v>
      </c>
      <c r="C16" s="121" t="s">
        <v>39</v>
      </c>
      <c r="D16" s="123">
        <v>109565.47</v>
      </c>
      <c r="E16" s="49">
        <f t="shared" si="0"/>
        <v>3.9084680655929877E-4</v>
      </c>
      <c r="F16" s="123">
        <v>41102.399999999994</v>
      </c>
      <c r="G16" s="43">
        <f>F16/$F$29</f>
        <v>1.3587104072106926E-4</v>
      </c>
      <c r="H16" s="68">
        <f t="shared" si="2"/>
        <v>-0.62485991252536044</v>
      </c>
      <c r="I16" s="69">
        <f t="shared" si="3"/>
        <v>-0.65236753008891446</v>
      </c>
      <c r="J16" s="65"/>
      <c r="K16" s="94"/>
      <c r="L16" s="94"/>
      <c r="M16" s="94"/>
      <c r="N16" s="95"/>
      <c r="O16" s="94"/>
      <c r="P16" s="94"/>
      <c r="Q16" s="94"/>
      <c r="R16" s="95"/>
      <c r="S16" s="91"/>
      <c r="T16" s="104"/>
      <c r="U16" s="94"/>
      <c r="V16" s="94"/>
      <c r="W16" s="94"/>
      <c r="X16" s="95"/>
      <c r="Y16" s="94"/>
      <c r="Z16" s="94"/>
      <c r="AA16" s="94"/>
      <c r="AB16" s="95"/>
      <c r="AC16" s="36"/>
    </row>
    <row r="17" spans="2:29" ht="15.75" customHeight="1" x14ac:dyDescent="0.25">
      <c r="B17" s="166" t="s">
        <v>21</v>
      </c>
      <c r="C17" s="121" t="s">
        <v>40</v>
      </c>
      <c r="D17" s="123">
        <v>20192.120000000003</v>
      </c>
      <c r="E17" s="49">
        <f t="shared" si="0"/>
        <v>7.2030226490719652E-5</v>
      </c>
      <c r="F17" s="123">
        <v>26036.260000000002</v>
      </c>
      <c r="G17" s="43">
        <f t="shared" si="1"/>
        <v>8.6067328007229438E-5</v>
      </c>
      <c r="H17" s="68">
        <f t="shared" si="2"/>
        <v>0.28942676648118171</v>
      </c>
      <c r="I17" s="69">
        <f t="shared" si="3"/>
        <v>0.19487793111851898</v>
      </c>
      <c r="J17" s="65"/>
      <c r="K17" s="94"/>
      <c r="L17" s="94"/>
      <c r="M17" s="94"/>
      <c r="N17" s="95"/>
      <c r="O17" s="94"/>
      <c r="P17" s="94"/>
      <c r="Q17" s="94"/>
      <c r="R17" s="95"/>
      <c r="S17" s="91"/>
      <c r="T17" s="104"/>
      <c r="U17" s="94"/>
      <c r="V17" s="94"/>
      <c r="W17" s="94"/>
      <c r="X17" s="95"/>
      <c r="Y17" s="94"/>
      <c r="Z17" s="94"/>
      <c r="AA17" s="94"/>
      <c r="AB17" s="95"/>
      <c r="AC17" s="36"/>
    </row>
    <row r="18" spans="2:29" ht="15.75" customHeight="1" x14ac:dyDescent="0.25">
      <c r="B18" s="166" t="s">
        <v>22</v>
      </c>
      <c r="C18" s="121" t="s">
        <v>41</v>
      </c>
      <c r="D18" s="123">
        <v>3972851.6199999996</v>
      </c>
      <c r="E18" s="49">
        <f t="shared" si="0"/>
        <v>1.4172132594429036E-2</v>
      </c>
      <c r="F18" s="123">
        <v>4056286.5999999996</v>
      </c>
      <c r="G18" s="43">
        <f t="shared" si="1"/>
        <v>1.3408751844294435E-2</v>
      </c>
      <c r="H18" s="19">
        <f t="shared" si="2"/>
        <v>2.1001282700812265E-2</v>
      </c>
      <c r="I18" s="20">
        <f t="shared" si="3"/>
        <v>-5.3864917297957032E-2</v>
      </c>
      <c r="J18" s="65"/>
      <c r="K18" s="94"/>
      <c r="L18" s="94"/>
      <c r="M18" s="94"/>
      <c r="N18" s="95"/>
      <c r="O18" s="94"/>
      <c r="P18" s="94"/>
      <c r="Q18" s="94"/>
      <c r="R18" s="95"/>
      <c r="S18" s="91"/>
      <c r="T18" s="104"/>
      <c r="U18" s="94"/>
      <c r="V18" s="94"/>
      <c r="W18" s="94"/>
      <c r="X18" s="95"/>
      <c r="Y18" s="94"/>
      <c r="Z18" s="94"/>
      <c r="AA18" s="94"/>
      <c r="AB18" s="95"/>
      <c r="AC18" s="36"/>
    </row>
    <row r="19" spans="2:29" ht="15.75" customHeight="1" x14ac:dyDescent="0.25">
      <c r="B19" s="166" t="s">
        <v>23</v>
      </c>
      <c r="C19" s="121" t="s">
        <v>5</v>
      </c>
      <c r="D19" s="123">
        <v>473048.49999999907</v>
      </c>
      <c r="E19" s="49">
        <f t="shared" si="0"/>
        <v>1.687479600759857E-3</v>
      </c>
      <c r="F19" s="123">
        <v>6332219.1600000001</v>
      </c>
      <c r="G19" s="43">
        <f t="shared" si="1"/>
        <v>2.0932237712228362E-2</v>
      </c>
      <c r="H19" s="19">
        <f t="shared" si="2"/>
        <v>12.385982959464014</v>
      </c>
      <c r="I19" s="20">
        <f t="shared" si="3"/>
        <v>11.40443896495268</v>
      </c>
      <c r="J19" s="65"/>
      <c r="K19" s="94"/>
      <c r="L19" s="94"/>
      <c r="M19" s="94"/>
      <c r="N19" s="95"/>
      <c r="O19" s="94"/>
      <c r="P19" s="94"/>
      <c r="Q19" s="94"/>
      <c r="R19" s="95"/>
      <c r="S19" s="91"/>
      <c r="T19" s="104"/>
      <c r="U19" s="94"/>
      <c r="V19" s="94"/>
      <c r="W19" s="94"/>
      <c r="X19" s="95"/>
      <c r="Y19" s="94"/>
      <c r="Z19" s="94"/>
      <c r="AA19" s="94"/>
      <c r="AB19" s="95"/>
      <c r="AC19" s="36"/>
    </row>
    <row r="20" spans="2:29" ht="15.75" customHeight="1" x14ac:dyDescent="0.25">
      <c r="B20" s="166" t="s">
        <v>24</v>
      </c>
      <c r="C20" s="121" t="s">
        <v>54</v>
      </c>
      <c r="D20" s="123">
        <v>170445.8</v>
      </c>
      <c r="E20" s="49">
        <f t="shared" si="0"/>
        <v>6.0802182130414745E-4</v>
      </c>
      <c r="F20" s="123">
        <v>159431</v>
      </c>
      <c r="G20" s="43">
        <f t="shared" si="1"/>
        <v>5.2702654572970903E-4</v>
      </c>
      <c r="H20" s="19">
        <f t="shared" si="2"/>
        <v>-6.4623475615122161E-2</v>
      </c>
      <c r="I20" s="20">
        <f t="shared" si="3"/>
        <v>-0.13321113278584551</v>
      </c>
      <c r="J20" s="65"/>
      <c r="K20" s="94"/>
      <c r="L20" s="94"/>
      <c r="M20" s="94"/>
      <c r="N20" s="95"/>
      <c r="O20" s="94"/>
      <c r="P20" s="94"/>
      <c r="Q20" s="94"/>
      <c r="R20" s="95"/>
      <c r="S20" s="91"/>
      <c r="T20" s="104"/>
      <c r="U20" s="94"/>
      <c r="V20" s="94"/>
      <c r="W20" s="94"/>
      <c r="X20" s="95"/>
      <c r="Y20" s="94"/>
      <c r="Z20" s="94"/>
      <c r="AA20" s="94"/>
      <c r="AB20" s="95"/>
      <c r="AC20" s="36"/>
    </row>
    <row r="21" spans="2:29" ht="15.75" customHeight="1" x14ac:dyDescent="0.25">
      <c r="B21" s="166" t="s">
        <v>25</v>
      </c>
      <c r="C21" s="121" t="s">
        <v>53</v>
      </c>
      <c r="D21" s="123">
        <v>811056.26000000013</v>
      </c>
      <c r="E21" s="49">
        <f t="shared" si="0"/>
        <v>2.8932358813495563E-3</v>
      </c>
      <c r="F21" s="123">
        <v>942443.39</v>
      </c>
      <c r="G21" s="43">
        <f t="shared" si="1"/>
        <v>3.1154084486548854E-3</v>
      </c>
      <c r="H21" s="19">
        <f t="shared" si="2"/>
        <v>0.16199508773904275</v>
      </c>
      <c r="I21" s="20">
        <f t="shared" si="3"/>
        <v>7.6790340095497567E-2</v>
      </c>
      <c r="J21" s="65"/>
      <c r="K21" s="94"/>
      <c r="L21" s="94"/>
      <c r="M21" s="94"/>
      <c r="N21" s="95"/>
      <c r="O21" s="94"/>
      <c r="P21" s="94"/>
      <c r="Q21" s="94"/>
      <c r="R21" s="95"/>
      <c r="S21" s="91"/>
      <c r="T21" s="104"/>
      <c r="U21" s="94"/>
      <c r="V21" s="94"/>
      <c r="W21" s="94"/>
      <c r="X21" s="95"/>
      <c r="Y21" s="94"/>
      <c r="Z21" s="94"/>
      <c r="AA21" s="94"/>
      <c r="AB21" s="95"/>
      <c r="AC21" s="36"/>
    </row>
    <row r="22" spans="2:29" ht="15.75" customHeight="1" x14ac:dyDescent="0.25">
      <c r="B22" s="166" t="s">
        <v>26</v>
      </c>
      <c r="C22" s="121" t="s">
        <v>42</v>
      </c>
      <c r="D22" s="123">
        <v>2069</v>
      </c>
      <c r="E22" s="49">
        <f t="shared" si="0"/>
        <v>7.380628612017903E-6</v>
      </c>
      <c r="F22" s="123">
        <v>1593</v>
      </c>
      <c r="G22" s="43">
        <f t="shared" si="1"/>
        <v>5.2659350273624742E-6</v>
      </c>
      <c r="H22" s="19">
        <f t="shared" si="2"/>
        <v>-0.23006283228612856</v>
      </c>
      <c r="I22" s="20">
        <f t="shared" si="3"/>
        <v>-0.28651944106929672</v>
      </c>
      <c r="J22" s="65"/>
      <c r="K22" s="94"/>
      <c r="L22" s="94"/>
      <c r="M22" s="94"/>
      <c r="N22" s="95"/>
      <c r="O22" s="94"/>
      <c r="P22" s="94"/>
      <c r="Q22" s="94"/>
      <c r="R22" s="95"/>
      <c r="S22" s="91"/>
      <c r="T22" s="104"/>
      <c r="U22" s="94"/>
      <c r="V22" s="94"/>
      <c r="W22" s="94"/>
      <c r="X22" s="95"/>
      <c r="Y22" s="94"/>
      <c r="Z22" s="94"/>
      <c r="AA22" s="94"/>
      <c r="AB22" s="95"/>
      <c r="AC22" s="36"/>
    </row>
    <row r="23" spans="2:29" ht="15.75" customHeight="1" x14ac:dyDescent="0.25">
      <c r="B23" s="166" t="s">
        <v>27</v>
      </c>
      <c r="C23" s="121" t="s">
        <v>43</v>
      </c>
      <c r="D23" s="123">
        <v>23300.309999999998</v>
      </c>
      <c r="E23" s="49">
        <f t="shared" si="0"/>
        <v>8.3117899784865564E-5</v>
      </c>
      <c r="F23" s="123">
        <v>155635.34</v>
      </c>
      <c r="G23" s="43">
        <f t="shared" si="1"/>
        <v>5.1447933986281723E-4</v>
      </c>
      <c r="H23" s="19">
        <f t="shared" si="2"/>
        <v>5.6795394567711766</v>
      </c>
      <c r="I23" s="20">
        <f t="shared" si="3"/>
        <v>5.1897538459759742</v>
      </c>
      <c r="J23" s="65"/>
      <c r="K23" s="94"/>
      <c r="L23" s="94"/>
      <c r="M23" s="94"/>
      <c r="N23" s="95"/>
      <c r="O23" s="94"/>
      <c r="P23" s="94"/>
      <c r="Q23" s="94"/>
      <c r="R23" s="95"/>
      <c r="S23" s="91"/>
      <c r="T23" s="104"/>
      <c r="U23" s="94"/>
      <c r="V23" s="94"/>
      <c r="W23" s="94"/>
      <c r="X23" s="95"/>
      <c r="Y23" s="94"/>
      <c r="Z23" s="94"/>
      <c r="AA23" s="94"/>
      <c r="AB23" s="95"/>
      <c r="AC23" s="36"/>
    </row>
    <row r="24" spans="2:29" ht="15.75" customHeight="1" x14ac:dyDescent="0.25">
      <c r="B24" s="167"/>
      <c r="C24" s="73" t="s">
        <v>50</v>
      </c>
      <c r="D24" s="98">
        <f>SUM(D6:D23)</f>
        <v>211952520.52000001</v>
      </c>
      <c r="E24" s="50">
        <f>SUM(E6:E23)</f>
        <v>0.75608643660668162</v>
      </c>
      <c r="F24" s="98">
        <f>SUM(F6:F23)</f>
        <v>231562102.60589999</v>
      </c>
      <c r="G24" s="25">
        <f>SUM(G6:G23)</f>
        <v>0.76546829072323419</v>
      </c>
      <c r="H24" s="26">
        <f>(F24-D24)/D24</f>
        <v>9.2518749188687299E-2</v>
      </c>
      <c r="I24" s="27">
        <f>(G24-E24)/E24</f>
        <v>1.2408441234124446E-2</v>
      </c>
      <c r="K24" s="105"/>
      <c r="L24" s="105"/>
      <c r="M24" s="89"/>
      <c r="N24" s="104"/>
      <c r="O24" s="104"/>
      <c r="P24" s="102"/>
      <c r="Q24" s="92"/>
      <c r="R24" s="92"/>
      <c r="S24" s="91"/>
      <c r="T24" s="104"/>
      <c r="U24" s="106"/>
      <c r="V24" s="92"/>
      <c r="W24" s="119"/>
      <c r="X24" s="119"/>
      <c r="Y24" s="119"/>
      <c r="Z24" s="119"/>
      <c r="AA24" s="119"/>
      <c r="AB24" s="119"/>
      <c r="AC24" s="119"/>
    </row>
    <row r="25" spans="2:29" ht="15.75" customHeight="1" x14ac:dyDescent="0.25">
      <c r="B25" s="166">
        <v>19</v>
      </c>
      <c r="C25" s="120" t="s">
        <v>6</v>
      </c>
      <c r="D25" s="97">
        <v>63378023.700000279</v>
      </c>
      <c r="E25" s="49">
        <f>D25/$D$29</f>
        <v>0.22608489854682012</v>
      </c>
      <c r="F25" s="123">
        <v>66093431.719000384</v>
      </c>
      <c r="G25" s="43">
        <f>F25/$F$29</f>
        <v>0.21848318717368115</v>
      </c>
      <c r="H25" s="19">
        <f>(F25-D25)/D25</f>
        <v>4.2844630685448366E-2</v>
      </c>
      <c r="I25" s="20">
        <f>(G25-E25)/E25</f>
        <v>-3.3623260208884453E-2</v>
      </c>
      <c r="K25" s="45"/>
      <c r="L25" s="108"/>
      <c r="M25" s="58"/>
      <c r="N25" s="108"/>
      <c r="O25" s="108"/>
      <c r="P25" s="109"/>
      <c r="Q25" s="101"/>
      <c r="R25" s="90"/>
      <c r="S25" s="108"/>
      <c r="T25" s="108"/>
      <c r="U25" s="109"/>
      <c r="V25" s="101"/>
      <c r="W25" s="119"/>
      <c r="X25" s="119"/>
      <c r="Y25" s="119"/>
      <c r="Z25" s="119"/>
      <c r="AA25" s="119"/>
      <c r="AB25" s="119"/>
      <c r="AC25" s="119"/>
    </row>
    <row r="26" spans="2:29" ht="15.75" customHeight="1" x14ac:dyDescent="0.25">
      <c r="B26" s="17"/>
      <c r="C26" s="120" t="s">
        <v>44</v>
      </c>
      <c r="D26" s="97">
        <v>4997880.5499999169</v>
      </c>
      <c r="E26" s="49">
        <f t="shared" ref="E26:E27" si="6">D26/$D$29</f>
        <v>1.7828661279254306E-2</v>
      </c>
      <c r="F26" s="123">
        <v>4854844.5009999629</v>
      </c>
      <c r="G26" s="43">
        <f t="shared" ref="G26:G27" si="7">F26/$F$29</f>
        <v>1.6048522103084616E-2</v>
      </c>
      <c r="H26" s="19">
        <f>(F26-D26)/D26</f>
        <v>-2.8619341252554824E-2</v>
      </c>
      <c r="I26" s="20">
        <f t="shared" ref="I26:I27" si="8">(G26-E26)/E26</f>
        <v>-9.9847046746077694E-2</v>
      </c>
      <c r="K26" s="45"/>
      <c r="L26" s="108"/>
      <c r="M26" s="58"/>
      <c r="N26" s="109"/>
      <c r="O26" s="108"/>
      <c r="P26" s="109"/>
      <c r="Q26" s="92"/>
      <c r="R26" s="90"/>
      <c r="S26" s="108"/>
      <c r="T26" s="108"/>
      <c r="U26" s="58"/>
      <c r="V26" s="92"/>
      <c r="W26" s="119"/>
      <c r="X26" s="119"/>
      <c r="Y26" s="119"/>
      <c r="Z26" s="119"/>
      <c r="AA26" s="119"/>
      <c r="AB26" s="119"/>
      <c r="AC26" s="119"/>
    </row>
    <row r="27" spans="2:29" ht="15.75" customHeight="1" x14ac:dyDescent="0.25">
      <c r="B27" s="17"/>
      <c r="C27" s="120" t="s">
        <v>7</v>
      </c>
      <c r="D27" s="97">
        <v>1</v>
      </c>
      <c r="E27" s="49">
        <f t="shared" si="6"/>
        <v>3.5672443750690687E-9</v>
      </c>
      <c r="F27" s="123">
        <v>0</v>
      </c>
      <c r="G27" s="43">
        <f t="shared" si="7"/>
        <v>0</v>
      </c>
      <c r="H27" s="113">
        <f>(F27-D27)/D27</f>
        <v>-1</v>
      </c>
      <c r="I27" s="114">
        <f t="shared" si="8"/>
        <v>-1</v>
      </c>
      <c r="K27" s="45"/>
      <c r="L27" s="108"/>
      <c r="M27" s="58"/>
      <c r="N27" s="109"/>
      <c r="O27" s="108"/>
      <c r="P27" s="109"/>
      <c r="Q27" s="92"/>
      <c r="R27" s="90"/>
      <c r="S27" s="108"/>
      <c r="T27" s="108"/>
      <c r="U27" s="58"/>
      <c r="V27" s="92"/>
      <c r="W27" s="119"/>
      <c r="X27" s="119"/>
      <c r="Y27" s="119"/>
      <c r="Z27" s="119"/>
      <c r="AA27" s="119"/>
      <c r="AB27" s="119"/>
      <c r="AC27" s="119"/>
    </row>
    <row r="28" spans="2:29" ht="15.75" customHeight="1" x14ac:dyDescent="0.25">
      <c r="B28" s="23"/>
      <c r="C28" s="24" t="s">
        <v>51</v>
      </c>
      <c r="D28" s="124">
        <f>SUM(D25:D27)</f>
        <v>68375905.250000194</v>
      </c>
      <c r="E28" s="50">
        <f>E25+E26+E27</f>
        <v>0.24391356339331882</v>
      </c>
      <c r="F28" s="124">
        <f>SUM(F25:F27)</f>
        <v>70948276.220000342</v>
      </c>
      <c r="G28" s="25">
        <f>SUM(G25:G27)</f>
        <v>0.23453170927676575</v>
      </c>
      <c r="H28" s="28">
        <f t="shared" ref="H28" si="9">(F28-D28)/D28</f>
        <v>3.7621015189413388E-2</v>
      </c>
      <c r="I28" s="29">
        <f t="shared" ref="I28" si="10">(G28-E28)/E28</f>
        <v>-3.846384754514251E-2</v>
      </c>
      <c r="K28" s="45"/>
      <c r="L28" s="108"/>
      <c r="M28" s="58"/>
      <c r="N28" s="108"/>
      <c r="O28" s="108"/>
      <c r="P28" s="109"/>
      <c r="Q28" s="92"/>
      <c r="R28" s="93"/>
      <c r="S28" s="108"/>
      <c r="T28" s="108"/>
      <c r="U28" s="58"/>
      <c r="V28" s="92"/>
      <c r="W28" s="119"/>
      <c r="X28" s="119"/>
      <c r="Y28" s="119"/>
      <c r="Z28" s="119"/>
      <c r="AA28" s="119"/>
      <c r="AB28" s="119"/>
      <c r="AC28" s="119"/>
    </row>
    <row r="29" spans="2:29" ht="16.5" customHeight="1" thickBot="1" x14ac:dyDescent="0.3">
      <c r="B29" s="30"/>
      <c r="C29" s="31" t="s">
        <v>52</v>
      </c>
      <c r="D29" s="122">
        <f>SUM(D24:D27)</f>
        <v>280328425.77000016</v>
      </c>
      <c r="E29" s="99">
        <f>E24+E28</f>
        <v>1.0000000000000004</v>
      </c>
      <c r="F29" s="122">
        <f>SUM(F24:F27)</f>
        <v>302510378.82590038</v>
      </c>
      <c r="G29" s="46">
        <f>G24+G28</f>
        <v>1</v>
      </c>
      <c r="H29" s="32">
        <f t="shared" ref="H29" si="11">(F29-D29)/D29</f>
        <v>7.9128447266706176E-2</v>
      </c>
      <c r="I29" s="33">
        <f t="shared" ref="I29" si="12">(G29-E29)/E29</f>
        <v>-4.4408920985006242E-16</v>
      </c>
      <c r="K29" s="110"/>
      <c r="L29" s="110"/>
      <c r="M29" s="58"/>
      <c r="N29" s="110"/>
      <c r="O29" s="110"/>
      <c r="P29" s="109"/>
      <c r="Q29" s="92"/>
      <c r="R29" s="92"/>
      <c r="S29" s="110"/>
      <c r="T29" s="110"/>
      <c r="U29" s="58"/>
      <c r="V29" s="92"/>
    </row>
    <row r="30" spans="2:29" ht="15.75" x14ac:dyDescent="0.25">
      <c r="B30" s="10"/>
      <c r="C30" s="11"/>
      <c r="D30" s="6"/>
      <c r="E30" s="12"/>
      <c r="F30" s="6"/>
      <c r="G30" s="12"/>
      <c r="H30" s="13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</row>
    <row r="31" spans="2:29" ht="15.75" x14ac:dyDescent="0.25">
      <c r="B31" s="83" t="s">
        <v>45</v>
      </c>
      <c r="C31" s="37"/>
      <c r="D31" s="87"/>
      <c r="E31" s="12"/>
      <c r="F31" s="88"/>
      <c r="G31" s="12"/>
      <c r="H31" s="13"/>
    </row>
    <row r="32" spans="2:29" ht="15.75" customHeight="1" x14ac:dyDescent="0.2">
      <c r="B32" s="84"/>
      <c r="F32" s="38"/>
    </row>
    <row r="33" spans="2:9" ht="15.75" customHeight="1" x14ac:dyDescent="0.2">
      <c r="B33" s="85" t="s">
        <v>46</v>
      </c>
      <c r="F33" s="39"/>
    </row>
    <row r="34" spans="2:9" ht="15.75" customHeight="1" x14ac:dyDescent="0.25">
      <c r="B34" s="41"/>
      <c r="C34" s="45"/>
      <c r="F34" s="40"/>
    </row>
    <row r="35" spans="2:9" ht="16.5" x14ac:dyDescent="0.3">
      <c r="B35" s="41"/>
      <c r="C35" s="54"/>
      <c r="D35" s="55"/>
      <c r="E35" s="55"/>
      <c r="F35" s="56"/>
      <c r="G35" s="57"/>
      <c r="H35" s="58"/>
      <c r="I35" s="57"/>
    </row>
    <row r="36" spans="2:9" ht="16.5" x14ac:dyDescent="0.3">
      <c r="C36" s="59"/>
      <c r="D36" s="55"/>
      <c r="E36" s="55"/>
      <c r="F36" s="56"/>
      <c r="G36" s="57"/>
      <c r="H36" s="58"/>
      <c r="I36" s="60"/>
    </row>
    <row r="37" spans="2:9" ht="16.5" x14ac:dyDescent="0.3">
      <c r="C37" s="59"/>
      <c r="D37" s="55"/>
      <c r="E37" s="55"/>
      <c r="F37" s="56"/>
      <c r="G37" s="57"/>
      <c r="H37" s="58"/>
      <c r="I37" s="58"/>
    </row>
    <row r="38" spans="2:9" ht="16.5" x14ac:dyDescent="0.3">
      <c r="C38" s="59"/>
      <c r="D38" s="55"/>
      <c r="E38" s="55"/>
      <c r="F38" s="56"/>
      <c r="G38" s="57"/>
      <c r="H38" s="58"/>
      <c r="I38" s="58"/>
    </row>
    <row r="39" spans="2:9" ht="16.5" x14ac:dyDescent="0.3">
      <c r="C39" s="59"/>
      <c r="D39" s="55"/>
      <c r="E39" s="55"/>
      <c r="F39" s="56"/>
      <c r="G39" s="57"/>
      <c r="H39" s="57"/>
      <c r="I39" s="61"/>
    </row>
    <row r="40" spans="2:9" ht="16.5" x14ac:dyDescent="0.3">
      <c r="C40" s="59"/>
      <c r="D40" s="55"/>
      <c r="E40" s="55"/>
      <c r="F40" s="56"/>
      <c r="G40" s="57"/>
      <c r="H40" s="57"/>
      <c r="I40" s="57"/>
    </row>
    <row r="41" spans="2:9" ht="16.5" x14ac:dyDescent="0.3">
      <c r="C41" s="59"/>
      <c r="D41" s="55"/>
      <c r="E41" s="55"/>
      <c r="F41" s="56"/>
      <c r="G41" s="57"/>
      <c r="H41" s="58"/>
      <c r="I41" s="57"/>
    </row>
    <row r="42" spans="2:9" ht="16.5" x14ac:dyDescent="0.3">
      <c r="C42" s="59"/>
      <c r="D42" s="55"/>
      <c r="E42" s="55"/>
      <c r="F42" s="56"/>
      <c r="G42" s="57"/>
      <c r="H42" s="58"/>
      <c r="I42" s="60"/>
    </row>
    <row r="43" spans="2:9" ht="16.5" x14ac:dyDescent="0.3">
      <c r="C43" s="59"/>
      <c r="D43" s="55"/>
      <c r="E43" s="55"/>
      <c r="F43" s="56"/>
      <c r="G43" s="57"/>
      <c r="H43" s="58"/>
      <c r="I43" s="62"/>
    </row>
    <row r="44" spans="2:9" ht="16.5" x14ac:dyDescent="0.3">
      <c r="C44" s="59"/>
      <c r="D44" s="55"/>
      <c r="E44" s="55"/>
      <c r="F44" s="56"/>
      <c r="G44" s="57"/>
      <c r="H44" s="58"/>
      <c r="I44" s="62"/>
    </row>
    <row r="45" spans="2:9" ht="16.5" x14ac:dyDescent="0.3">
      <c r="C45" s="59"/>
      <c r="D45" s="55"/>
      <c r="E45" s="55"/>
      <c r="F45" s="56"/>
      <c r="G45" s="57"/>
      <c r="H45" s="57"/>
      <c r="I45" s="61"/>
    </row>
    <row r="46" spans="2:9" ht="16.5" x14ac:dyDescent="0.3">
      <c r="C46" s="59"/>
      <c r="D46" s="55"/>
      <c r="E46" s="55"/>
      <c r="F46" s="56"/>
      <c r="G46" s="57"/>
      <c r="H46" s="57"/>
      <c r="I46" s="57"/>
    </row>
    <row r="47" spans="2:9" ht="16.5" x14ac:dyDescent="0.3">
      <c r="C47" s="59"/>
      <c r="D47" s="55"/>
      <c r="E47" s="55"/>
      <c r="F47" s="56"/>
      <c r="G47" s="57"/>
      <c r="H47" s="57"/>
      <c r="I47" s="57"/>
    </row>
    <row r="48" spans="2:9" ht="16.5" x14ac:dyDescent="0.3">
      <c r="C48" s="59"/>
      <c r="D48" s="55"/>
      <c r="E48" s="55"/>
      <c r="F48" s="56"/>
      <c r="G48" s="57"/>
      <c r="H48" s="57"/>
      <c r="I48" s="57"/>
    </row>
    <row r="49" spans="3:9" ht="16.5" x14ac:dyDescent="0.3">
      <c r="C49" s="59"/>
      <c r="D49" s="55"/>
      <c r="E49" s="55"/>
      <c r="F49" s="56"/>
      <c r="G49" s="57"/>
      <c r="H49" s="57"/>
      <c r="I49" s="57"/>
    </row>
    <row r="50" spans="3:9" ht="16.5" x14ac:dyDescent="0.3">
      <c r="C50" s="59"/>
      <c r="D50" s="55"/>
      <c r="E50" s="55"/>
      <c r="F50" s="56"/>
      <c r="G50" s="57"/>
      <c r="H50" s="57"/>
      <c r="I50" s="57"/>
    </row>
    <row r="51" spans="3:9" ht="16.5" x14ac:dyDescent="0.3">
      <c r="C51" s="59"/>
      <c r="D51" s="55"/>
      <c r="E51" s="55"/>
      <c r="F51" s="56"/>
      <c r="G51" s="57"/>
      <c r="H51" s="57"/>
      <c r="I51" s="57"/>
    </row>
    <row r="52" spans="3:9" ht="16.5" x14ac:dyDescent="0.3">
      <c r="C52" s="59"/>
      <c r="D52" s="55"/>
      <c r="E52" s="55"/>
      <c r="F52" s="56"/>
      <c r="G52" s="57"/>
      <c r="H52" s="57"/>
      <c r="I52" s="57"/>
    </row>
    <row r="53" spans="3:9" ht="15.75" x14ac:dyDescent="0.25">
      <c r="C53" s="57"/>
      <c r="D53" s="60"/>
      <c r="E53" s="60"/>
      <c r="F53" s="60"/>
      <c r="G53" s="57"/>
      <c r="H53" s="57"/>
      <c r="I53" s="57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dataValidations disablePrompts="1" count="2">
    <dataValidation type="decimal" allowBlank="1" showInputMessage="1" showErrorMessage="1" errorTitle="Microsoft Excel" error="Neočekivana vrsta podatka!_x000a_Mollimo unesite broj." sqref="X6:X23 AB6:AB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U6:W23 Y6:AA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31.08.2016. godine.</oddFooter>
  </headerFooter>
  <ignoredErrors>
    <ignoredError sqref="B6:B23" numberStoredAsText="1"/>
    <ignoredError sqref="E24:I24 E28:I29 E25:E27 G25:I26 G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2" x14ac:dyDescent="0.25">
      <c r="B2" s="128" t="s">
        <v>49</v>
      </c>
      <c r="C2" s="129"/>
      <c r="D2" s="129"/>
      <c r="E2" s="129"/>
      <c r="F2" s="129"/>
      <c r="G2" s="129"/>
      <c r="H2" s="129"/>
      <c r="I2" s="130"/>
    </row>
    <row r="3" spans="2:12" ht="16.5" thickBot="1" x14ac:dyDescent="0.3">
      <c r="B3" s="2"/>
      <c r="C3" s="3"/>
    </row>
    <row r="4" spans="2:12" ht="15.75" customHeight="1" x14ac:dyDescent="0.25">
      <c r="B4" s="161"/>
      <c r="C4" s="131" t="s">
        <v>2</v>
      </c>
      <c r="D4" s="140" t="s">
        <v>29</v>
      </c>
      <c r="E4" s="131" t="s">
        <v>3</v>
      </c>
      <c r="F4" s="140" t="s">
        <v>30</v>
      </c>
      <c r="G4" s="155" t="s">
        <v>3</v>
      </c>
      <c r="H4" s="157" t="s">
        <v>8</v>
      </c>
      <c r="I4" s="159" t="s">
        <v>9</v>
      </c>
    </row>
    <row r="5" spans="2:12" x14ac:dyDescent="0.25">
      <c r="B5" s="162"/>
      <c r="C5" s="139"/>
      <c r="D5" s="141"/>
      <c r="E5" s="132" t="s">
        <v>0</v>
      </c>
      <c r="F5" s="141"/>
      <c r="G5" s="156" t="s">
        <v>0</v>
      </c>
      <c r="H5" s="158"/>
      <c r="I5" s="160"/>
    </row>
    <row r="6" spans="2:12" x14ac:dyDescent="0.25">
      <c r="B6" s="166" t="s">
        <v>10</v>
      </c>
      <c r="C6" s="120" t="s">
        <v>31</v>
      </c>
      <c r="D6" s="125">
        <v>7252597.9899999984</v>
      </c>
      <c r="E6" s="49">
        <f t="shared" ref="E6:E23" si="0">D6/$D$29</f>
        <v>6.2726904039037149E-2</v>
      </c>
      <c r="F6" s="125">
        <v>7688650.8899999997</v>
      </c>
      <c r="G6" s="18">
        <f t="shared" ref="G6:G27" si="1">F6/$F$29</f>
        <v>6.0894323701626646E-2</v>
      </c>
      <c r="H6" s="19">
        <f>(F6-D6)/D6</f>
        <v>6.0123682658440224E-2</v>
      </c>
      <c r="I6" s="20">
        <f>(G6-E6)/E6</f>
        <v>-2.9215220573775229E-2</v>
      </c>
      <c r="K6" s="111"/>
      <c r="L6" s="111"/>
    </row>
    <row r="7" spans="2:12" x14ac:dyDescent="0.25">
      <c r="B7" s="166" t="s">
        <v>11</v>
      </c>
      <c r="C7" s="120" t="s">
        <v>4</v>
      </c>
      <c r="D7" s="125">
        <v>822105.76</v>
      </c>
      <c r="E7" s="49">
        <f t="shared" si="0"/>
        <v>7.1103002246316041E-3</v>
      </c>
      <c r="F7" s="125">
        <v>955086.66999999993</v>
      </c>
      <c r="G7" s="18">
        <f t="shared" si="1"/>
        <v>7.5643123453207877E-3</v>
      </c>
      <c r="H7" s="19">
        <f t="shared" ref="H7:H21" si="2">(F7-D7)/D7</f>
        <v>0.16175645089750973</v>
      </c>
      <c r="I7" s="20">
        <f t="shared" ref="I7:I23" si="3">(G7-E7)/E7</f>
        <v>6.385273565754486E-2</v>
      </c>
      <c r="K7" s="111"/>
      <c r="L7" s="111"/>
    </row>
    <row r="8" spans="2:12" x14ac:dyDescent="0.25">
      <c r="B8" s="166" t="s">
        <v>12</v>
      </c>
      <c r="C8" s="121" t="s">
        <v>32</v>
      </c>
      <c r="D8" s="125">
        <v>6783574.7300000004</v>
      </c>
      <c r="E8" s="49">
        <f t="shared" si="0"/>
        <v>5.8670374632242298E-2</v>
      </c>
      <c r="F8" s="125">
        <v>6899620.5800000001</v>
      </c>
      <c r="G8" s="18">
        <f t="shared" si="1"/>
        <v>5.4645182233904882E-2</v>
      </c>
      <c r="H8" s="19">
        <f t="shared" si="2"/>
        <v>1.7106887536270956E-2</v>
      </c>
      <c r="I8" s="20">
        <f t="shared" si="3"/>
        <v>-6.8606897835033959E-2</v>
      </c>
      <c r="K8" s="111"/>
      <c r="L8" s="111"/>
    </row>
    <row r="9" spans="2:12" x14ac:dyDescent="0.25">
      <c r="B9" s="166" t="s">
        <v>13</v>
      </c>
      <c r="C9" s="121" t="s">
        <v>33</v>
      </c>
      <c r="D9" s="125">
        <v>0</v>
      </c>
      <c r="E9" s="49">
        <f t="shared" si="0"/>
        <v>0</v>
      </c>
      <c r="F9" s="125">
        <v>0</v>
      </c>
      <c r="G9" s="18">
        <f t="shared" si="1"/>
        <v>0</v>
      </c>
      <c r="H9" s="21" t="s">
        <v>1</v>
      </c>
      <c r="I9" s="22" t="s">
        <v>1</v>
      </c>
      <c r="K9" s="111"/>
      <c r="L9" s="111"/>
    </row>
    <row r="10" spans="2:12" x14ac:dyDescent="0.25">
      <c r="B10" s="166" t="s">
        <v>14</v>
      </c>
      <c r="C10" s="121" t="s">
        <v>34</v>
      </c>
      <c r="D10" s="125">
        <v>414.69</v>
      </c>
      <c r="E10" s="49">
        <f t="shared" si="0"/>
        <v>3.5866071539901143E-6</v>
      </c>
      <c r="F10" s="125">
        <v>0</v>
      </c>
      <c r="G10" s="18">
        <f t="shared" si="1"/>
        <v>0</v>
      </c>
      <c r="H10" s="113">
        <f t="shared" si="2"/>
        <v>-1</v>
      </c>
      <c r="I10" s="114">
        <f t="shared" si="3"/>
        <v>-1</v>
      </c>
      <c r="K10" s="111"/>
      <c r="L10" s="111"/>
    </row>
    <row r="11" spans="2:12" x14ac:dyDescent="0.25">
      <c r="B11" s="166" t="s">
        <v>15</v>
      </c>
      <c r="C11" s="121" t="s">
        <v>35</v>
      </c>
      <c r="D11" s="125">
        <v>1820</v>
      </c>
      <c r="E11" s="49">
        <f t="shared" si="0"/>
        <v>1.5740975235144344E-5</v>
      </c>
      <c r="F11" s="125">
        <v>0</v>
      </c>
      <c r="G11" s="18">
        <f t="shared" si="1"/>
        <v>0</v>
      </c>
      <c r="H11" s="113">
        <f t="shared" si="2"/>
        <v>-1</v>
      </c>
      <c r="I11" s="114">
        <f t="shared" si="3"/>
        <v>-1</v>
      </c>
      <c r="K11" s="111"/>
      <c r="L11" s="111"/>
    </row>
    <row r="12" spans="2:12" x14ac:dyDescent="0.25">
      <c r="B12" s="166" t="s">
        <v>16</v>
      </c>
      <c r="C12" s="121" t="s">
        <v>36</v>
      </c>
      <c r="D12" s="125">
        <v>611637.38</v>
      </c>
      <c r="E12" s="49">
        <f t="shared" si="0"/>
        <v>5.2899828854222914E-3</v>
      </c>
      <c r="F12" s="125">
        <v>524206.39699999994</v>
      </c>
      <c r="G12" s="18">
        <f t="shared" si="1"/>
        <v>4.1517288900317596E-3</v>
      </c>
      <c r="H12" s="19">
        <f t="shared" si="2"/>
        <v>-0.14294578104431757</v>
      </c>
      <c r="I12" s="20">
        <f t="shared" si="3"/>
        <v>-0.21517158373559969</v>
      </c>
      <c r="K12" s="111"/>
      <c r="L12" s="111"/>
    </row>
    <row r="13" spans="2:12" x14ac:dyDescent="0.25">
      <c r="B13" s="166" t="s">
        <v>17</v>
      </c>
      <c r="C13" s="121" t="s">
        <v>28</v>
      </c>
      <c r="D13" s="125">
        <v>4503985.5600000005</v>
      </c>
      <c r="E13" s="49">
        <f t="shared" si="0"/>
        <v>3.8954464373300954E-2</v>
      </c>
      <c r="F13" s="125">
        <v>4768652.4700000007</v>
      </c>
      <c r="G13" s="18">
        <f t="shared" si="1"/>
        <v>3.7767856972985993E-2</v>
      </c>
      <c r="H13" s="19">
        <f t="shared" si="2"/>
        <v>5.8762823831078205E-2</v>
      </c>
      <c r="I13" s="20">
        <f t="shared" si="3"/>
        <v>-3.046139690033195E-2</v>
      </c>
      <c r="K13" s="111"/>
      <c r="L13" s="111"/>
    </row>
    <row r="14" spans="2:12" x14ac:dyDescent="0.25">
      <c r="B14" s="166" t="s">
        <v>18</v>
      </c>
      <c r="C14" s="121" t="s">
        <v>37</v>
      </c>
      <c r="D14" s="125">
        <v>11235731.680000002</v>
      </c>
      <c r="E14" s="49">
        <f t="shared" si="0"/>
        <v>9.7176579188794923E-2</v>
      </c>
      <c r="F14" s="125">
        <v>9755087.1600000001</v>
      </c>
      <c r="G14" s="18">
        <f t="shared" si="1"/>
        <v>7.726055503849541E-2</v>
      </c>
      <c r="H14" s="19">
        <f t="shared" si="2"/>
        <v>-0.13177998212929923</v>
      </c>
      <c r="I14" s="20">
        <f t="shared" si="3"/>
        <v>-0.20494675071455856</v>
      </c>
      <c r="K14" s="111"/>
      <c r="L14" s="111"/>
    </row>
    <row r="15" spans="2:12" x14ac:dyDescent="0.25">
      <c r="B15" s="166" t="s">
        <v>19</v>
      </c>
      <c r="C15" s="121" t="s">
        <v>38</v>
      </c>
      <c r="D15" s="125">
        <v>72278039.040000007</v>
      </c>
      <c r="E15" s="49">
        <f t="shared" si="0"/>
        <v>0.62512462778760225</v>
      </c>
      <c r="F15" s="125">
        <v>82148991.99000001</v>
      </c>
      <c r="G15" s="18">
        <f t="shared" si="1"/>
        <v>0.65062224590111351</v>
      </c>
      <c r="H15" s="19">
        <f t="shared" si="2"/>
        <v>0.13656918589804623</v>
      </c>
      <c r="I15" s="20">
        <f t="shared" si="3"/>
        <v>4.0788055661397725E-2</v>
      </c>
      <c r="K15" s="111"/>
      <c r="L15" s="111"/>
    </row>
    <row r="16" spans="2:12" x14ac:dyDescent="0.25">
      <c r="B16" s="166" t="s">
        <v>20</v>
      </c>
      <c r="C16" s="121" t="s">
        <v>39</v>
      </c>
      <c r="D16" s="125">
        <v>5797.99</v>
      </c>
      <c r="E16" s="49">
        <f t="shared" si="0"/>
        <v>5.0146163188799202E-5</v>
      </c>
      <c r="F16" s="125">
        <v>5012.47</v>
      </c>
      <c r="G16" s="18">
        <f t="shared" si="1"/>
        <v>3.9698898427249641E-5</v>
      </c>
      <c r="H16" s="19">
        <f t="shared" si="2"/>
        <v>-0.13548143408319083</v>
      </c>
      <c r="I16" s="20">
        <f t="shared" si="3"/>
        <v>-0.208336273349884</v>
      </c>
      <c r="K16" s="111"/>
      <c r="L16" s="111"/>
    </row>
    <row r="17" spans="2:18" x14ac:dyDescent="0.25">
      <c r="B17" s="166" t="s">
        <v>21</v>
      </c>
      <c r="C17" s="121" t="s">
        <v>40</v>
      </c>
      <c r="D17" s="125">
        <v>0</v>
      </c>
      <c r="E17" s="49">
        <f t="shared" si="0"/>
        <v>0</v>
      </c>
      <c r="F17" s="125">
        <v>475.01</v>
      </c>
      <c r="G17" s="18">
        <f t="shared" si="1"/>
        <v>3.7620920907113356E-6</v>
      </c>
      <c r="H17" s="21" t="s">
        <v>1</v>
      </c>
      <c r="I17" s="22" t="s">
        <v>1</v>
      </c>
      <c r="K17" s="111"/>
      <c r="L17" s="111"/>
    </row>
    <row r="18" spans="2:18" x14ac:dyDescent="0.25">
      <c r="B18" s="166" t="s">
        <v>22</v>
      </c>
      <c r="C18" s="121" t="s">
        <v>41</v>
      </c>
      <c r="D18" s="125">
        <v>816921.89</v>
      </c>
      <c r="E18" s="49">
        <f t="shared" si="0"/>
        <v>7.0654655162292919E-3</v>
      </c>
      <c r="F18" s="125">
        <v>1035626.7000000001</v>
      </c>
      <c r="G18" s="18">
        <f t="shared" si="1"/>
        <v>8.2021915685974653E-3</v>
      </c>
      <c r="H18" s="19">
        <f t="shared" si="2"/>
        <v>0.26771814132682875</v>
      </c>
      <c r="I18" s="20">
        <f t="shared" si="3"/>
        <v>0.16088480649394252</v>
      </c>
      <c r="K18" s="111"/>
      <c r="L18" s="111"/>
    </row>
    <row r="19" spans="2:18" x14ac:dyDescent="0.25">
      <c r="B19" s="166" t="s">
        <v>23</v>
      </c>
      <c r="C19" s="121" t="s">
        <v>5</v>
      </c>
      <c r="D19" s="125">
        <v>1500</v>
      </c>
      <c r="E19" s="49">
        <f t="shared" si="0"/>
        <v>1.2973331237756327E-5</v>
      </c>
      <c r="F19" s="125">
        <v>3000</v>
      </c>
      <c r="G19" s="18">
        <f t="shared" si="1"/>
        <v>2.3760081413304998E-5</v>
      </c>
      <c r="H19" s="115">
        <f t="shared" ref="H19:H20" si="4">(F19-D19)/D19</f>
        <v>1</v>
      </c>
      <c r="I19" s="69">
        <f t="shared" ref="I19:I20" si="5">(G19-E19)/E19</f>
        <v>0.8314556976820231</v>
      </c>
      <c r="K19" s="111"/>
      <c r="L19" s="111"/>
    </row>
    <row r="20" spans="2:18" x14ac:dyDescent="0.25">
      <c r="B20" s="166" t="s">
        <v>24</v>
      </c>
      <c r="C20" s="121" t="s">
        <v>54</v>
      </c>
      <c r="D20" s="125">
        <v>1368</v>
      </c>
      <c r="E20" s="49">
        <f t="shared" si="0"/>
        <v>1.183167808883377E-5</v>
      </c>
      <c r="F20" s="125">
        <v>5892</v>
      </c>
      <c r="G20" s="18">
        <f t="shared" si="1"/>
        <v>4.6664799895731018E-5</v>
      </c>
      <c r="H20" s="68">
        <f t="shared" si="4"/>
        <v>3.307017543859649</v>
      </c>
      <c r="I20" s="69">
        <f t="shared" si="5"/>
        <v>2.944055910359094</v>
      </c>
      <c r="K20" s="111"/>
      <c r="L20" s="111"/>
    </row>
    <row r="21" spans="2:18" x14ac:dyDescent="0.25">
      <c r="B21" s="166" t="s">
        <v>25</v>
      </c>
      <c r="C21" s="121" t="s">
        <v>53</v>
      </c>
      <c r="D21" s="125">
        <v>406841.12</v>
      </c>
      <c r="E21" s="49">
        <f t="shared" si="0"/>
        <v>3.51872307393318E-3</v>
      </c>
      <c r="F21" s="125">
        <v>489027.82999999996</v>
      </c>
      <c r="G21" s="18">
        <f t="shared" si="1"/>
        <v>3.8731136847239586E-3</v>
      </c>
      <c r="H21" s="19">
        <f t="shared" si="2"/>
        <v>0.20201180745938357</v>
      </c>
      <c r="I21" s="20">
        <f t="shared" si="3"/>
        <v>0.10071568672627758</v>
      </c>
      <c r="K21" s="111"/>
      <c r="L21" s="111"/>
    </row>
    <row r="22" spans="2:18" x14ac:dyDescent="0.25">
      <c r="B22" s="166" t="s">
        <v>26</v>
      </c>
      <c r="C22" s="121" t="s">
        <v>42</v>
      </c>
      <c r="D22" s="125">
        <v>0</v>
      </c>
      <c r="E22" s="49">
        <f t="shared" si="0"/>
        <v>0</v>
      </c>
      <c r="F22" s="125">
        <v>0</v>
      </c>
      <c r="G22" s="18">
        <f t="shared" si="1"/>
        <v>0</v>
      </c>
      <c r="H22" s="21" t="s">
        <v>1</v>
      </c>
      <c r="I22" s="22" t="s">
        <v>1</v>
      </c>
      <c r="K22" s="111"/>
      <c r="L22" s="111"/>
    </row>
    <row r="23" spans="2:18" x14ac:dyDescent="0.25">
      <c r="B23" s="166" t="s">
        <v>27</v>
      </c>
      <c r="C23" s="121" t="s">
        <v>43</v>
      </c>
      <c r="D23" s="125">
        <v>1849.25</v>
      </c>
      <c r="E23" s="49">
        <f t="shared" si="0"/>
        <v>1.5993955194280593E-5</v>
      </c>
      <c r="F23" s="125">
        <v>3259.6499999999996</v>
      </c>
      <c r="G23" s="18">
        <f t="shared" si="1"/>
        <v>2.5816516459626545E-5</v>
      </c>
      <c r="H23" s="19">
        <f>(F23-D23)/D23</f>
        <v>0.76268757604434212</v>
      </c>
      <c r="I23" s="20">
        <f t="shared" si="3"/>
        <v>0.61414210218986243</v>
      </c>
      <c r="K23" s="111"/>
      <c r="L23" s="111"/>
    </row>
    <row r="24" spans="2:18" s="3" customFormat="1" x14ac:dyDescent="0.25">
      <c r="B24" s="167"/>
      <c r="C24" s="73" t="s">
        <v>50</v>
      </c>
      <c r="D24" s="126">
        <f>SUM(D6:D23)</f>
        <v>104724185.08000001</v>
      </c>
      <c r="E24" s="50">
        <f>SUM(E6:E23)</f>
        <v>0.90574769443129277</v>
      </c>
      <c r="F24" s="126">
        <f>SUM(F6:F23)</f>
        <v>114282589.81700002</v>
      </c>
      <c r="G24" s="25">
        <f>SUM(G6:G23)</f>
        <v>0.90512121272508705</v>
      </c>
      <c r="H24" s="28">
        <f t="shared" ref="H24:H29" si="6">(F24-D24)/D24</f>
        <v>9.1272180630464952E-2</v>
      </c>
      <c r="I24" s="29">
        <f t="shared" ref="I24:I29" si="7">(G24-E24)/E24</f>
        <v>-6.916735312244729E-4</v>
      </c>
      <c r="K24" s="112"/>
      <c r="L24" s="112"/>
    </row>
    <row r="25" spans="2:18" ht="15.75" customHeight="1" x14ac:dyDescent="0.25">
      <c r="B25" s="166">
        <v>19</v>
      </c>
      <c r="C25" s="120" t="s">
        <v>6</v>
      </c>
      <c r="D25" s="125">
        <v>9692460.3300000019</v>
      </c>
      <c r="E25" s="49">
        <f>D25/$D$29</f>
        <v>8.3828998913268685E-2</v>
      </c>
      <c r="F25" s="125">
        <v>10686813.419999998</v>
      </c>
      <c r="G25" s="18">
        <f t="shared" si="1"/>
        <v>8.4639852302666796E-2</v>
      </c>
      <c r="H25" s="19">
        <f>(F25-D25)/D25</f>
        <v>0.10259036984884888</v>
      </c>
      <c r="I25" s="20">
        <f t="shared" si="7"/>
        <v>9.6727075345017285E-3</v>
      </c>
      <c r="K25" s="111"/>
      <c r="L25" s="111"/>
    </row>
    <row r="26" spans="2:18" x14ac:dyDescent="0.25">
      <c r="B26" s="17"/>
      <c r="C26" s="120" t="s">
        <v>44</v>
      </c>
      <c r="D26" s="125">
        <v>1089913.9400000002</v>
      </c>
      <c r="E26" s="49">
        <f>D26/$D$29</f>
        <v>9.4265430428453843E-3</v>
      </c>
      <c r="F26" s="125">
        <v>1157726.58</v>
      </c>
      <c r="G26" s="18">
        <f t="shared" si="1"/>
        <v>9.1692259317157215E-3</v>
      </c>
      <c r="H26" s="19">
        <f>(F26-D26)/D26</f>
        <v>6.2218343587751419E-2</v>
      </c>
      <c r="I26" s="20">
        <f t="shared" si="7"/>
        <v>-2.7297081226925798E-2</v>
      </c>
      <c r="K26" s="111"/>
      <c r="L26" s="111"/>
    </row>
    <row r="27" spans="2:18" customFormat="1" ht="15.75" customHeight="1" x14ac:dyDescent="0.25">
      <c r="B27" s="17"/>
      <c r="C27" s="120" t="s">
        <v>7</v>
      </c>
      <c r="D27" s="127">
        <v>115247.61</v>
      </c>
      <c r="E27" s="49">
        <f t="shared" ref="E27" si="8">D27/$D$29</f>
        <v>9.9676361259317227E-4</v>
      </c>
      <c r="F27" s="123">
        <v>135063.81</v>
      </c>
      <c r="G27" s="43">
        <f t="shared" si="1"/>
        <v>1.069709040530386E-3</v>
      </c>
      <c r="H27" s="19">
        <f>(F27-D27)/D27</f>
        <v>0.17194456353585116</v>
      </c>
      <c r="I27" s="20">
        <f t="shared" si="7"/>
        <v>7.3182274127603295E-2</v>
      </c>
      <c r="K27" s="107"/>
      <c r="L27" s="103"/>
      <c r="M27" s="3"/>
      <c r="R27" s="3"/>
    </row>
    <row r="28" spans="2:18" s="3" customFormat="1" x14ac:dyDescent="0.25">
      <c r="B28" s="23"/>
      <c r="C28" s="24" t="s">
        <v>51</v>
      </c>
      <c r="D28" s="98">
        <f>D25+D26+D27</f>
        <v>10897621.880000001</v>
      </c>
      <c r="E28" s="50">
        <f>E25+E26+E27</f>
        <v>9.4252305568707243E-2</v>
      </c>
      <c r="F28" s="98">
        <f>F25+F26+F27</f>
        <v>11979603.809999999</v>
      </c>
      <c r="G28" s="25">
        <f>G25+G26</f>
        <v>9.3809078234382517E-2</v>
      </c>
      <c r="H28" s="28">
        <f t="shared" si="6"/>
        <v>9.9286059097509968E-2</v>
      </c>
      <c r="I28" s="29">
        <f t="shared" si="7"/>
        <v>-4.702562251929476E-3</v>
      </c>
      <c r="K28" s="105"/>
      <c r="L28" s="105"/>
    </row>
    <row r="29" spans="2:18" s="3" customFormat="1" ht="16.5" thickBot="1" x14ac:dyDescent="0.3">
      <c r="B29" s="34"/>
      <c r="C29" s="31" t="s">
        <v>52</v>
      </c>
      <c r="D29" s="122">
        <f>D24+D28</f>
        <v>115621806.96000001</v>
      </c>
      <c r="E29" s="100">
        <f>E24+E28</f>
        <v>1</v>
      </c>
      <c r="F29" s="122">
        <f>SUM(F24:F27)</f>
        <v>126262193.62700002</v>
      </c>
      <c r="G29" s="118">
        <f>G24+G28</f>
        <v>0.99893029095946961</v>
      </c>
      <c r="H29" s="32">
        <f t="shared" si="6"/>
        <v>9.202750715253144E-2</v>
      </c>
      <c r="I29" s="33">
        <f t="shared" si="7"/>
        <v>-1.0697090405303866E-3</v>
      </c>
      <c r="K29" s="105"/>
      <c r="L29" s="105"/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x14ac:dyDescent="0.25">
      <c r="B31" s="83" t="s">
        <v>45</v>
      </c>
      <c r="C31" s="37"/>
      <c r="E31" s="16"/>
      <c r="F31" s="4"/>
      <c r="G31" s="16"/>
      <c r="H31" s="36"/>
    </row>
    <row r="32" spans="2:18" x14ac:dyDescent="0.25">
      <c r="B32" s="86"/>
      <c r="D32" s="52"/>
      <c r="E32" s="4"/>
      <c r="F32" s="52"/>
      <c r="G32" s="4"/>
      <c r="H32" s="36"/>
    </row>
    <row r="33" spans="2:8" x14ac:dyDescent="0.25">
      <c r="B33" s="83" t="s">
        <v>46</v>
      </c>
      <c r="E33" s="52"/>
      <c r="F33" s="36"/>
      <c r="G33" s="47"/>
      <c r="H33" s="36"/>
    </row>
    <row r="34" spans="2:8" x14ac:dyDescent="0.25">
      <c r="E34" s="4"/>
      <c r="F34" s="35"/>
      <c r="G34" s="48"/>
      <c r="H34" s="35"/>
    </row>
    <row r="35" spans="2:8" x14ac:dyDescent="0.25">
      <c r="D35" s="4"/>
      <c r="E35" s="53"/>
      <c r="F35" s="35"/>
      <c r="G35" s="47"/>
    </row>
    <row r="36" spans="2:8" x14ac:dyDescent="0.25">
      <c r="D36" s="4"/>
      <c r="E36" s="4"/>
      <c r="G36" s="9"/>
    </row>
    <row r="37" spans="2:8" x14ac:dyDescent="0.25">
      <c r="D37" s="36"/>
      <c r="E37" s="4"/>
    </row>
    <row r="39" spans="2:8" x14ac:dyDescent="0.25">
      <c r="D39" s="48"/>
    </row>
    <row r="40" spans="2:8" x14ac:dyDescent="0.25">
      <c r="D40" s="9"/>
    </row>
    <row r="41" spans="2:8" x14ac:dyDescent="0.25">
      <c r="D41" s="9"/>
    </row>
    <row r="42" spans="2:8" x14ac:dyDescent="0.25">
      <c r="D42" s="51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31.08.2016. godine.</oddFooter>
  </headerFooter>
  <ignoredErrors>
    <ignoredError sqref="G24 E24 F28: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2020-02-26T09:01:20Z</cp:lastPrinted>
  <dcterms:created xsi:type="dcterms:W3CDTF">2011-07-19T08:09:31Z</dcterms:created>
  <dcterms:modified xsi:type="dcterms:W3CDTF">2020-02-26T09:02:29Z</dcterms:modified>
</cp:coreProperties>
</file>