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60" windowWidth="15480" windowHeight="451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C36" i="2" l="1"/>
  <c r="F20" i="2"/>
  <c r="G10" i="2" s="1"/>
  <c r="C20" i="2" l="1"/>
  <c r="F36" i="2" l="1"/>
  <c r="G27" i="2" l="1"/>
  <c r="G33" i="2"/>
  <c r="I22" i="2"/>
  <c r="I24" i="2"/>
  <c r="I25" i="2"/>
  <c r="I26" i="2"/>
  <c r="I28" i="2"/>
  <c r="I29" i="2"/>
  <c r="I30" i="2"/>
  <c r="I31" i="2"/>
  <c r="I32" i="2"/>
  <c r="I34" i="2"/>
  <c r="I35" i="2"/>
  <c r="I23" i="2"/>
  <c r="G22" i="2"/>
  <c r="D35" i="2" l="1"/>
  <c r="D32" i="2"/>
  <c r="D30" i="2"/>
  <c r="D28" i="2"/>
  <c r="D25" i="2"/>
  <c r="D22" i="2"/>
  <c r="D23" i="2"/>
  <c r="D34" i="2"/>
  <c r="D31" i="2"/>
  <c r="D29" i="2"/>
  <c r="D26" i="2"/>
  <c r="D24" i="2"/>
  <c r="G35" i="2"/>
  <c r="G28" i="2"/>
  <c r="G23" i="2"/>
  <c r="G34" i="2"/>
  <c r="G31" i="2"/>
  <c r="G29" i="2"/>
  <c r="G26" i="2"/>
  <c r="G24" i="2"/>
  <c r="G32" i="2"/>
  <c r="G30" i="2"/>
  <c r="G25" i="2"/>
  <c r="D7" i="2"/>
  <c r="N20" i="2" l="1"/>
  <c r="M8" i="2"/>
  <c r="O8" i="2" s="1"/>
  <c r="M9" i="2"/>
  <c r="O9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7" i="2"/>
  <c r="O7" i="2" s="1"/>
  <c r="L20" i="2"/>
  <c r="K20" i="2"/>
  <c r="M20" i="2" l="1"/>
  <c r="O20" i="2" s="1"/>
  <c r="F37" i="2" l="1"/>
  <c r="H10" i="2" l="1"/>
  <c r="H33" i="2"/>
  <c r="G8" i="2"/>
  <c r="G11" i="2"/>
  <c r="G13" i="2"/>
  <c r="G15" i="2"/>
  <c r="G17" i="2"/>
  <c r="G19" i="2"/>
  <c r="G7" i="2"/>
  <c r="G9" i="2"/>
  <c r="G12" i="2"/>
  <c r="G14" i="2"/>
  <c r="G16" i="2"/>
  <c r="G18" i="2"/>
  <c r="H27" i="2" l="1"/>
  <c r="G20" i="2"/>
  <c r="I19" i="2"/>
  <c r="I7" i="2"/>
  <c r="I9" i="2"/>
  <c r="I14" i="2"/>
  <c r="I18" i="2"/>
  <c r="I13" i="2"/>
  <c r="I16" i="2"/>
  <c r="I17" i="2"/>
  <c r="I11" i="2"/>
  <c r="I12" i="2"/>
  <c r="I8" i="2"/>
  <c r="I15" i="2"/>
  <c r="H22" i="2" l="1"/>
  <c r="H25" i="2"/>
  <c r="H28" i="2"/>
  <c r="H30" i="2"/>
  <c r="H35" i="2"/>
  <c r="H24" i="2"/>
  <c r="H26" i="2"/>
  <c r="H29" i="2"/>
  <c r="H31" i="2"/>
  <c r="H34" i="2"/>
  <c r="H23" i="2"/>
  <c r="H32" i="2"/>
  <c r="D36" i="2"/>
  <c r="D16" i="2"/>
  <c r="D8" i="2"/>
  <c r="D11" i="2"/>
  <c r="D13" i="2"/>
  <c r="D15" i="2"/>
  <c r="D17" i="2"/>
  <c r="D19" i="2"/>
  <c r="D9" i="2"/>
  <c r="D12" i="2"/>
  <c r="D14" i="2"/>
  <c r="D18" i="2"/>
  <c r="C37" i="2"/>
  <c r="G36" i="2"/>
  <c r="I36" i="2"/>
  <c r="I20" i="2"/>
  <c r="E22" i="2" l="1"/>
  <c r="E25" i="2"/>
  <c r="E28" i="2"/>
  <c r="E30" i="2"/>
  <c r="E32" i="2"/>
  <c r="E35" i="2"/>
  <c r="E24" i="2"/>
  <c r="E26" i="2"/>
  <c r="E29" i="2"/>
  <c r="E31" i="2"/>
  <c r="E34" i="2"/>
  <c r="E23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6" i="2"/>
  <c r="H37" i="2" l="1"/>
</calcChain>
</file>

<file path=xl/sharedStrings.xml><?xml version="1.0" encoding="utf-8"?>
<sst xmlns="http://schemas.openxmlformats.org/spreadsheetml/2006/main" count="63" uniqueCount="49">
  <si>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</si>
  <si>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</si>
  <si>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</si>
  <si>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</si>
  <si>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</si>
  <si>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</si>
  <si>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</si>
  <si>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</si>
  <si>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</si>
  <si>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</si>
  <si>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</si>
  <si>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</si>
  <si>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</si>
  <si>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</si>
  <si>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</si>
  <si>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</si>
  <si>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</si>
  <si>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</si>
  <si>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</si>
  <si>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</si>
  <si>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</si>
  <si>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</si>
  <si>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</si>
  <si>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</si>
  <si>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</si>
  <si>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</si>
  <si>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Promjena ukupne premije (%)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</si>
  <si>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</si>
  <si>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</si>
  <si>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</si>
  <si>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</si>
  <si>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</si>
  <si>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</si>
  <si>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Central osiguranje d.d.***</t>
  </si>
  <si>
    <t>Atos osiguranje a.d.****</t>
  </si>
  <si>
    <t>Euros osiguranje a.d.*****</t>
  </si>
  <si>
    <t>Wiener osiguranje a.d.*******</t>
  </si>
  <si>
    <t>*******Od 01.12.2014. godine Jahorina osiguranje a.d. je promijenilo naziv u Wiener osiguranje a.d.</t>
  </si>
  <si>
    <t>SAS - Super P osiguranje a.d.******</t>
  </si>
  <si>
    <t>VIII 2015.*</t>
  </si>
  <si>
    <t>VIII 2016.**</t>
  </si>
  <si>
    <t>Bruto zaračunate premije (u KM) i odgovarajući udjeli društava za kolovoz 2015. i 2016. godine</t>
  </si>
  <si>
    <t>Osiguravajuća društva</t>
  </si>
  <si>
    <t>*Podatci se odnose na razdoblje od 01.01. do 31.08.2015. godine.</t>
  </si>
  <si>
    <t>**Podatci se odnose na razdoblje od 01.01. do 31.08.2016. godine.</t>
  </si>
  <si>
    <t>****U tijeku 2016. godine Bobar osiguranje a.d. je promijenilo naziv u Atos osiguranje a.d.</t>
  </si>
  <si>
    <t>***Central osiguranje d.d. je novo osiguravajuće društvo koje je počelo sa radom sredinom 2016. godine.</t>
  </si>
  <si>
    <t>*****Euros osiguranje a.d. je novo osiguravajuće društvo koje je počelo sa radom početkom 2016. godine.</t>
  </si>
  <si>
    <t>******SAS - Super P osiguranje a.d. je novo osiguravajuće društvo koje je počelo sa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</si>
</sst>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Bookman Old Style"/>
      <family val="1"/>
    </font>
    <font>
      <sz val="8"/>
      <name val="Bookman Old Style"/>
      <family val="1"/>
      <charset val="238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12" fillId="0" borderId="0" xfId="2" applyFont="1"/>
    <xf numFmtId="0" fontId="15" fillId="0" borderId="0" xfId="2" applyFont="1"/>
    <xf numFmtId="0" fontId="17" fillId="0" borderId="0" xfId="2" applyFont="1" applyBorder="1" applyAlignment="1">
      <alignment vertical="center"/>
    </xf>
    <xf numFmtId="0" fontId="12" fillId="0" borderId="0" xfId="2" applyFont="1" applyBorder="1"/>
    <xf numFmtId="0" fontId="14" fillId="0" borderId="0" xfId="2" applyFont="1"/>
    <xf numFmtId="0" fontId="14" fillId="0" borderId="0" xfId="2" applyFont="1" applyBorder="1"/>
    <xf numFmtId="0" fontId="18" fillId="0" borderId="0" xfId="2" applyFont="1" applyBorder="1" applyAlignment="1">
      <alignment horizontal="right"/>
    </xf>
    <xf numFmtId="3" fontId="17" fillId="0" borderId="0" xfId="2" applyNumberFormat="1" applyFont="1" applyBorder="1" applyAlignment="1">
      <alignment horizontal="right"/>
    </xf>
    <xf numFmtId="0" fontId="19" fillId="0" borderId="0" xfId="2" applyFont="1"/>
    <xf numFmtId="0" fontId="12" fillId="0" borderId="13" xfId="2" applyFont="1" applyBorder="1"/>
    <xf numFmtId="0" fontId="16" fillId="3" borderId="1" xfId="2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8" fillId="0" borderId="8" xfId="2" applyFont="1" applyBorder="1" applyAlignment="1">
      <alignment horizontal="justify" vertical="center" wrapText="1"/>
    </xf>
    <xf numFmtId="4" fontId="21" fillId="0" borderId="0" xfId="0" applyNumberFormat="1" applyFont="1" applyBorder="1"/>
    <xf numFmtId="0" fontId="20" fillId="0" borderId="0" xfId="0" applyFont="1"/>
    <xf numFmtId="10" fontId="22" fillId="0" borderId="0" xfId="2" applyNumberFormat="1" applyFont="1" applyBorder="1" applyAlignment="1">
      <alignment horizontal="right" vertical="center"/>
    </xf>
    <xf numFmtId="0" fontId="20" fillId="0" borderId="0" xfId="2" applyFont="1" applyAlignment="1">
      <alignment horizontal="left"/>
    </xf>
    <xf numFmtId="10" fontId="8" fillId="0" borderId="1" xfId="2" applyNumberFormat="1" applyFont="1" applyBorder="1"/>
    <xf numFmtId="10" fontId="14" fillId="0" borderId="0" xfId="2" applyNumberFormat="1" applyFont="1"/>
    <xf numFmtId="4" fontId="25" fillId="0" borderId="14" xfId="5" applyNumberFormat="1" applyFont="1" applyBorder="1" applyAlignment="1" applyProtection="1">
      <alignment horizontal="right"/>
    </xf>
    <xf numFmtId="4" fontId="12" fillId="0" borderId="0" xfId="2" applyNumberFormat="1" applyFont="1" applyBorder="1"/>
    <xf numFmtId="4" fontId="25" fillId="0" borderId="18" xfId="5" applyNumberFormat="1" applyFont="1" applyBorder="1" applyAlignment="1" applyProtection="1">
      <alignment horizontal="right"/>
    </xf>
    <xf numFmtId="4" fontId="12" fillId="0" borderId="0" xfId="2" applyNumberFormat="1" applyFont="1"/>
    <xf numFmtId="4" fontId="14" fillId="0" borderId="0" xfId="2" applyNumberFormat="1" applyFont="1"/>
    <xf numFmtId="4" fontId="26" fillId="0" borderId="16" xfId="3" applyNumberFormat="1" applyFont="1" applyBorder="1"/>
    <xf numFmtId="4" fontId="26" fillId="0" borderId="15" xfId="3" applyNumberFormat="1" applyFont="1" applyBorder="1"/>
    <xf numFmtId="4" fontId="26" fillId="0" borderId="17" xfId="3" applyNumberFormat="1" applyFont="1" applyBorder="1"/>
    <xf numFmtId="3" fontId="23" fillId="2" borderId="10" xfId="2" applyNumberFormat="1" applyFont="1" applyFill="1" applyBorder="1" applyAlignment="1">
      <alignment horizontal="right" vertical="center" wrapText="1"/>
    </xf>
    <xf numFmtId="9" fontId="23" fillId="2" borderId="10" xfId="2" applyNumberFormat="1" applyFont="1" applyFill="1" applyBorder="1" applyAlignment="1">
      <alignment horizontal="right" vertical="center" wrapText="1"/>
    </xf>
    <xf numFmtId="0" fontId="27" fillId="0" borderId="0" xfId="3" applyFont="1" applyFill="1" applyBorder="1" applyAlignment="1">
      <alignment horizontal="left"/>
    </xf>
    <xf numFmtId="4" fontId="25" fillId="0" borderId="0" xfId="5" applyNumberFormat="1" applyFont="1" applyFill="1" applyBorder="1" applyAlignment="1" applyProtection="1">
      <alignment horizontal="right"/>
    </xf>
    <xf numFmtId="4" fontId="22" fillId="0" borderId="0" xfId="2" applyNumberFormat="1" applyFont="1" applyFill="1" applyBorder="1"/>
    <xf numFmtId="3" fontId="26" fillId="0" borderId="0" xfId="3" applyNumberFormat="1" applyFont="1" applyFill="1" applyBorder="1"/>
    <xf numFmtId="4" fontId="12" fillId="0" borderId="0" xfId="2" applyNumberFormat="1" applyFont="1" applyFill="1" applyBorder="1"/>
    <xf numFmtId="0" fontId="12" fillId="0" borderId="0" xfId="2" applyFont="1" applyFill="1" applyBorder="1"/>
    <xf numFmtId="3" fontId="12" fillId="0" borderId="0" xfId="2" applyNumberFormat="1" applyFont="1" applyFill="1" applyBorder="1"/>
    <xf numFmtId="0" fontId="28" fillId="0" borderId="0" xfId="3" applyFont="1" applyFill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4" fontId="29" fillId="0" borderId="0" xfId="3" applyNumberFormat="1" applyFont="1" applyFill="1" applyBorder="1" applyAlignment="1">
      <alignment horizontal="right"/>
    </xf>
    <xf numFmtId="0" fontId="30" fillId="0" borderId="0" xfId="2" applyFont="1" applyFill="1" applyBorder="1"/>
    <xf numFmtId="0" fontId="12" fillId="0" borderId="0" xfId="2" applyFont="1" applyFill="1"/>
    <xf numFmtId="0" fontId="29" fillId="0" borderId="0" xfId="3" applyFont="1" applyFill="1" applyBorder="1" applyAlignment="1">
      <alignment horizontal="left"/>
    </xf>
    <xf numFmtId="4" fontId="29" fillId="0" borderId="0" xfId="3" applyNumberFormat="1" applyFont="1" applyFill="1" applyBorder="1"/>
    <xf numFmtId="0" fontId="8" fillId="0" borderId="0" xfId="2" applyFont="1" applyFill="1" applyBorder="1"/>
    <xf numFmtId="4" fontId="31" fillId="0" borderId="0" xfId="5" applyNumberFormat="1" applyFont="1" applyFill="1" applyBorder="1" applyAlignment="1" applyProtection="1">
      <alignment horizontal="right"/>
    </xf>
    <xf numFmtId="4" fontId="8" fillId="0" borderId="0" xfId="2" applyNumberFormat="1" applyFont="1" applyFill="1" applyBorder="1"/>
    <xf numFmtId="10" fontId="30" fillId="0" borderId="9" xfId="2" applyNumberFormat="1" applyFont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 wrapText="1"/>
    </xf>
    <xf numFmtId="9" fontId="30" fillId="3" borderId="1" xfId="2" applyNumberFormat="1" applyFont="1" applyFill="1" applyBorder="1" applyAlignment="1">
      <alignment horizontal="right" vertical="center"/>
    </xf>
    <xf numFmtId="10" fontId="30" fillId="3" borderId="1" xfId="2" applyNumberFormat="1" applyFont="1" applyFill="1" applyBorder="1" applyAlignment="1">
      <alignment horizontal="right" vertical="center"/>
    </xf>
    <xf numFmtId="10" fontId="30" fillId="3" borderId="9" xfId="2" applyNumberFormat="1" applyFont="1" applyFill="1" applyBorder="1" applyAlignment="1">
      <alignment horizontal="right" vertical="center"/>
    </xf>
    <xf numFmtId="0" fontId="8" fillId="0" borderId="8" xfId="2" applyFont="1" applyBorder="1" applyAlignment="1">
      <alignment horizontal="justify" vertical="center"/>
    </xf>
    <xf numFmtId="0" fontId="23" fillId="2" borderId="12" xfId="2" applyFont="1" applyFill="1" applyBorder="1" applyAlignment="1">
      <alignment horizontal="right" vertical="center" wrapText="1"/>
    </xf>
    <xf numFmtId="10" fontId="33" fillId="2" borderId="11" xfId="2" applyNumberFormat="1" applyFont="1" applyFill="1" applyBorder="1" applyAlignment="1">
      <alignment horizontal="right" vertical="center" wrapText="1"/>
    </xf>
    <xf numFmtId="4" fontId="14" fillId="0" borderId="0" xfId="2" applyNumberFormat="1" applyFont="1" applyBorder="1"/>
    <xf numFmtId="0" fontId="12" fillId="0" borderId="0" xfId="2" applyFont="1" applyAlignment="1"/>
    <xf numFmtId="3" fontId="8" fillId="0" borderId="0" xfId="2" applyNumberFormat="1" applyFont="1" applyFill="1" applyBorder="1" applyAlignment="1">
      <alignment horizontal="right" vertical="center"/>
    </xf>
    <xf numFmtId="4" fontId="25" fillId="0" borderId="0" xfId="5" applyNumberFormat="1" applyFont="1" applyFill="1" applyBorder="1" applyAlignment="1" applyProtection="1">
      <alignment horizontal="right"/>
      <protection locked="0"/>
    </xf>
    <xf numFmtId="4" fontId="35" fillId="0" borderId="0" xfId="3" applyNumberFormat="1" applyFont="1" applyFill="1" applyBorder="1"/>
    <xf numFmtId="3" fontId="30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 applyBorder="1"/>
    <xf numFmtId="4" fontId="14" fillId="0" borderId="0" xfId="2" applyNumberFormat="1" applyFont="1" applyFill="1" applyBorder="1"/>
    <xf numFmtId="3" fontId="8" fillId="0" borderId="0" xfId="2" applyNumberFormat="1" applyFont="1" applyFill="1" applyBorder="1" applyAlignment="1">
      <alignment horizontal="right"/>
    </xf>
    <xf numFmtId="4" fontId="34" fillId="0" borderId="0" xfId="3" applyNumberFormat="1" applyFont="1" applyFill="1" applyBorder="1" applyAlignment="1">
      <alignment vertical="center"/>
    </xf>
    <xf numFmtId="4" fontId="26" fillId="0" borderId="15" xfId="3" applyNumberFormat="1" applyFont="1" applyBorder="1"/>
    <xf numFmtId="3" fontId="8" fillId="0" borderId="1" xfId="2" applyNumberFormat="1" applyFont="1" applyBorder="1" applyAlignment="1">
      <alignment horizontal="right" vertical="center"/>
    </xf>
    <xf numFmtId="0" fontId="8" fillId="0" borderId="0" xfId="2" applyFont="1"/>
    <xf numFmtId="0" fontId="36" fillId="0" borderId="0" xfId="2" applyFont="1"/>
    <xf numFmtId="0" fontId="37" fillId="0" borderId="0" xfId="3" applyFont="1" applyFill="1" applyBorder="1" applyAlignment="1">
      <alignment horizontal="left"/>
    </xf>
    <xf numFmtId="0" fontId="12" fillId="0" borderId="0" xfId="2" applyFont="1" applyFill="1" applyAlignment="1"/>
    <xf numFmtId="4" fontId="25" fillId="0" borderId="0" xfId="5" applyNumberFormat="1" applyFont="1" applyBorder="1" applyAlignment="1" applyProtection="1">
      <alignment horizontal="right"/>
      <protection locked="0"/>
    </xf>
    <xf numFmtId="4" fontId="25" fillId="0" borderId="0" xfId="5" applyNumberFormat="1" applyFont="1" applyBorder="1" applyAlignment="1" applyProtection="1">
      <alignment horizontal="right"/>
    </xf>
    <xf numFmtId="4" fontId="26" fillId="0" borderId="0" xfId="3" applyNumberFormat="1" applyFont="1" applyBorder="1"/>
    <xf numFmtId="0" fontId="27" fillId="0" borderId="0" xfId="3" applyFont="1" applyBorder="1" applyAlignment="1">
      <alignment horizontal="left"/>
    </xf>
    <xf numFmtId="3" fontId="30" fillId="3" borderId="1" xfId="2" applyNumberFormat="1" applyFont="1" applyFill="1" applyBorder="1" applyAlignment="1">
      <alignment horizontal="right" vertical="center"/>
    </xf>
    <xf numFmtId="3" fontId="8" fillId="0" borderId="1" xfId="2" applyNumberFormat="1" applyFont="1" applyBorder="1" applyAlignment="1">
      <alignment horizontal="right"/>
    </xf>
    <xf numFmtId="0" fontId="13" fillId="0" borderId="2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23" fillId="0" borderId="8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</cellXfs>
  <cellStyles count="23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 7" xfId="17"/>
    <cellStyle name="Normal 8" xfId="19"/>
    <cellStyle name="Normal 9" xfId="21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3 5" xfId="18"/>
    <cellStyle name="Obično 3 6" xfId="20"/>
    <cellStyle name="Obično 3 7" xfId="22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X7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2.71093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1.5703125" style="1" customWidth="1"/>
    <col min="17" max="17" width="13.7109375" style="1" customWidth="1"/>
    <col min="18" max="18" width="10.42578125" style="1" bestFit="1" customWidth="1"/>
    <col min="19" max="19" width="13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3" width="10.42578125" style="1" bestFit="1" customWidth="1"/>
    <col min="24" max="24" width="12" style="1" customWidth="1"/>
    <col min="25" max="25" width="14.42578125" style="1" customWidth="1"/>
    <col min="26" max="26" width="13.5703125" style="1" customWidth="1"/>
    <col min="27" max="27" width="14.42578125" style="1" bestFit="1" customWidth="1"/>
    <col min="28" max="28" width="12.42578125" style="1" customWidth="1"/>
    <col min="29" max="29" width="12.7109375" style="1" bestFit="1" customWidth="1"/>
    <col min="30" max="30" width="10.28515625" style="1"/>
    <col min="31" max="31" width="11.7109375" style="1" bestFit="1" customWidth="1"/>
    <col min="32" max="32" width="12.7109375" style="1" bestFit="1" customWidth="1"/>
    <col min="33" max="33" width="11.7109375" style="1" bestFit="1" customWidth="1"/>
    <col min="34" max="35" width="10.28515625" style="1"/>
    <col min="36" max="36" width="11.7109375" style="1" bestFit="1" customWidth="1"/>
    <col min="37" max="37" width="14.28515625" style="1" bestFit="1" customWidth="1"/>
    <col min="38" max="38" width="14.42578125" style="1" bestFit="1" customWidth="1"/>
    <col min="39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76" x14ac:dyDescent="0.25">
      <c r="B1" s="10"/>
    </row>
    <row r="2" spans="2:76" ht="15.75" x14ac:dyDescent="0.25">
      <c r="B2" s="77" t="s">
        <v>41</v>
      </c>
      <c r="C2" s="78"/>
      <c r="D2" s="78"/>
      <c r="E2" s="78"/>
      <c r="F2" s="78"/>
      <c r="G2" s="78"/>
      <c r="H2" s="78"/>
      <c r="I2" s="79"/>
    </row>
    <row r="3" spans="2:76" ht="15.75" thickBot="1" x14ac:dyDescent="0.3">
      <c r="B3" s="17"/>
      <c r="C3" s="2"/>
      <c r="D3" s="2"/>
      <c r="E3" s="2"/>
      <c r="F3" s="2"/>
      <c r="G3" s="2"/>
    </row>
    <row r="4" spans="2:76" x14ac:dyDescent="0.25">
      <c r="B4" s="83" t="s">
        <v>42</v>
      </c>
      <c r="C4" s="85" t="s">
        <v>39</v>
      </c>
      <c r="D4" s="85"/>
      <c r="E4" s="85"/>
      <c r="F4" s="85" t="s">
        <v>40</v>
      </c>
      <c r="G4" s="85"/>
      <c r="H4" s="85"/>
      <c r="I4" s="86" t="s">
        <v>26</v>
      </c>
      <c r="J4" s="3"/>
      <c r="K4" s="3"/>
      <c r="L4" s="4"/>
      <c r="M4" s="2"/>
    </row>
    <row r="5" spans="2:76" ht="66" customHeight="1" x14ac:dyDescent="0.25">
      <c r="B5" s="84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7"/>
      <c r="J5" s="4"/>
      <c r="K5" s="4"/>
      <c r="L5" s="4"/>
    </row>
    <row r="6" spans="2:76" x14ac:dyDescent="0.25">
      <c r="B6" s="80" t="s">
        <v>4</v>
      </c>
      <c r="C6" s="81"/>
      <c r="D6" s="81"/>
      <c r="E6" s="81"/>
      <c r="F6" s="81"/>
      <c r="G6" s="81"/>
      <c r="H6" s="81"/>
      <c r="I6" s="82"/>
      <c r="J6" s="4"/>
      <c r="K6" s="16"/>
      <c r="L6" s="16"/>
      <c r="P6" s="70"/>
      <c r="Q6" s="41"/>
      <c r="R6" s="41"/>
      <c r="S6" s="41"/>
      <c r="T6" s="41"/>
      <c r="U6" s="41"/>
      <c r="V6" s="41"/>
      <c r="AB6" s="56"/>
    </row>
    <row r="7" spans="2:76" ht="15.75" x14ac:dyDescent="0.3">
      <c r="B7" s="13" t="s">
        <v>9</v>
      </c>
      <c r="C7" s="66">
        <v>11549795.790000005</v>
      </c>
      <c r="D7" s="18">
        <f>C7/C$20</f>
        <v>4.1200944065073915E-2</v>
      </c>
      <c r="E7" s="18">
        <f t="shared" ref="E7:E20" si="0">C7/C$37</f>
        <v>2.9169816899377473E-2</v>
      </c>
      <c r="F7" s="66">
        <v>13448961.029999988</v>
      </c>
      <c r="G7" s="18">
        <f t="shared" ref="G7:G19" si="1">F7/F$20</f>
        <v>4.4457849949472578E-2</v>
      </c>
      <c r="H7" s="18">
        <f t="shared" ref="H7:H20" si="2">F7/F$37</f>
        <v>3.1366187797558627E-2</v>
      </c>
      <c r="I7" s="47">
        <f t="shared" ref="I7:I19" si="3">(F7-C7)/C7</f>
        <v>0.16443279816638062</v>
      </c>
      <c r="J7" s="4"/>
      <c r="K7" s="22">
        <v>11164258.739999987</v>
      </c>
      <c r="L7" s="22">
        <v>1708772.1000000043</v>
      </c>
      <c r="M7" s="21">
        <f>SUM(K7:L7)</f>
        <v>12873030.839999992</v>
      </c>
      <c r="N7" s="25">
        <v>0</v>
      </c>
      <c r="O7" s="23">
        <f>SUM(M7+N7)</f>
        <v>12873030.839999992</v>
      </c>
      <c r="P7" s="70"/>
      <c r="Q7" s="71"/>
      <c r="R7" s="71"/>
      <c r="S7" s="71"/>
      <c r="T7" s="72"/>
      <c r="U7" s="71"/>
      <c r="V7" s="71"/>
      <c r="W7" s="71"/>
      <c r="X7" s="72"/>
      <c r="Y7" s="73"/>
      <c r="Z7" s="59"/>
      <c r="AA7" s="34"/>
      <c r="AB7" s="56"/>
      <c r="AC7" s="71"/>
      <c r="AD7" s="71"/>
      <c r="AE7" s="71"/>
      <c r="AF7" s="72"/>
      <c r="AG7" s="71"/>
      <c r="AH7" s="71"/>
      <c r="AI7" s="71"/>
      <c r="AJ7" s="72"/>
      <c r="AK7" s="73"/>
      <c r="AL7" s="21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</row>
    <row r="8" spans="2:76" ht="15" customHeight="1" x14ac:dyDescent="0.3">
      <c r="B8" s="13" t="s">
        <v>29</v>
      </c>
      <c r="C8" s="66">
        <v>31269097.68</v>
      </c>
      <c r="D8" s="18">
        <f t="shared" ref="D8:D19" si="4">C8/C$20</f>
        <v>0.11154451281246523</v>
      </c>
      <c r="E8" s="18">
        <f t="shared" si="0"/>
        <v>7.8972292715692116E-2</v>
      </c>
      <c r="F8" s="66">
        <v>33324092.449999992</v>
      </c>
      <c r="G8" s="18">
        <f t="shared" si="1"/>
        <v>0.11015850953391103</v>
      </c>
      <c r="H8" s="18">
        <f t="shared" si="2"/>
        <v>7.771973906670665E-2</v>
      </c>
      <c r="I8" s="47">
        <f t="shared" si="3"/>
        <v>6.571966965693371E-2</v>
      </c>
      <c r="J8" s="4"/>
      <c r="K8" s="22">
        <v>30581855.820000004</v>
      </c>
      <c r="L8" s="22">
        <v>1149942.6000000001</v>
      </c>
      <c r="M8" s="21">
        <f t="shared" ref="M8:M19" si="5">SUM(K8:L8)</f>
        <v>31731798.420000006</v>
      </c>
      <c r="N8" s="26">
        <v>3771358.02</v>
      </c>
      <c r="O8" s="23">
        <f t="shared" ref="O8:O19" si="6">SUM(M8+N8)</f>
        <v>35503156.440000005</v>
      </c>
      <c r="P8" s="70"/>
      <c r="Q8" s="71"/>
      <c r="R8" s="71"/>
      <c r="S8" s="71"/>
      <c r="T8" s="72"/>
      <c r="U8" s="71"/>
      <c r="V8" s="71"/>
      <c r="W8" s="71"/>
      <c r="X8" s="72"/>
      <c r="Y8" s="73"/>
      <c r="Z8" s="59"/>
      <c r="AA8" s="34"/>
      <c r="AB8" s="56"/>
      <c r="AC8" s="71"/>
      <c r="AD8" s="71"/>
      <c r="AE8" s="71"/>
      <c r="AF8" s="72"/>
      <c r="AG8" s="71"/>
      <c r="AH8" s="71"/>
      <c r="AI8" s="71"/>
      <c r="AJ8" s="72"/>
      <c r="AK8" s="73"/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</row>
    <row r="9" spans="2:76" ht="15.75" x14ac:dyDescent="0.3">
      <c r="B9" s="13" t="s">
        <v>10</v>
      </c>
      <c r="C9" s="66">
        <v>8382456.8200000003</v>
      </c>
      <c r="D9" s="18">
        <f t="shared" si="4"/>
        <v>2.9902271940404346E-2</v>
      </c>
      <c r="E9" s="18">
        <f t="shared" si="0"/>
        <v>2.1170480851102378E-2</v>
      </c>
      <c r="F9" s="66">
        <v>9359086.6499999985</v>
      </c>
      <c r="G9" s="18">
        <f t="shared" si="1"/>
        <v>3.0938067931171057E-2</v>
      </c>
      <c r="H9" s="18">
        <f t="shared" si="2"/>
        <v>2.1827624366127268E-2</v>
      </c>
      <c r="I9" s="47">
        <f t="shared" si="3"/>
        <v>0.11650878149110444</v>
      </c>
      <c r="J9" s="4"/>
      <c r="K9" s="22">
        <v>8963623.5399999991</v>
      </c>
      <c r="L9" s="22">
        <v>424894.04</v>
      </c>
      <c r="M9" s="21">
        <f t="shared" si="5"/>
        <v>9388517.5799999982</v>
      </c>
      <c r="N9" s="26">
        <v>0</v>
      </c>
      <c r="O9" s="23">
        <f t="shared" si="6"/>
        <v>9388517.5799999982</v>
      </c>
      <c r="P9" s="74"/>
      <c r="Q9" s="71"/>
      <c r="R9" s="71"/>
      <c r="S9" s="71"/>
      <c r="T9" s="72"/>
      <c r="U9" s="71"/>
      <c r="V9" s="71"/>
      <c r="W9" s="71"/>
      <c r="X9" s="72"/>
      <c r="Y9" s="73"/>
      <c r="Z9" s="59"/>
      <c r="AA9" s="34"/>
      <c r="AB9" s="74"/>
      <c r="AC9" s="71"/>
      <c r="AD9" s="71"/>
      <c r="AE9" s="71"/>
      <c r="AF9" s="72"/>
      <c r="AG9" s="71"/>
      <c r="AH9" s="71"/>
      <c r="AI9" s="71"/>
      <c r="AJ9" s="72"/>
      <c r="AK9" s="73"/>
      <c r="AL9" s="2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</row>
    <row r="10" spans="2:76" ht="15.75" x14ac:dyDescent="0.3">
      <c r="B10" s="13" t="s">
        <v>33</v>
      </c>
      <c r="C10" s="66" t="s">
        <v>32</v>
      </c>
      <c r="D10" s="66" t="s">
        <v>32</v>
      </c>
      <c r="E10" s="66" t="s">
        <v>32</v>
      </c>
      <c r="F10" s="66">
        <v>1213911</v>
      </c>
      <c r="G10" s="18">
        <f t="shared" si="1"/>
        <v>4.012791246076966E-3</v>
      </c>
      <c r="H10" s="18">
        <f t="shared" si="2"/>
        <v>2.8311302494362441E-3</v>
      </c>
      <c r="I10" s="47" t="s">
        <v>32</v>
      </c>
      <c r="J10" s="4"/>
      <c r="K10" s="22"/>
      <c r="L10" s="22"/>
      <c r="M10" s="21"/>
      <c r="N10" s="65"/>
      <c r="O10" s="23"/>
      <c r="P10" s="4"/>
      <c r="Q10" s="4"/>
      <c r="R10" s="4"/>
      <c r="S10" s="4"/>
      <c r="T10" s="4"/>
      <c r="U10" s="4"/>
      <c r="V10" s="4"/>
      <c r="W10" s="4"/>
      <c r="X10" s="4"/>
      <c r="Y10" s="4"/>
      <c r="Z10" s="59"/>
      <c r="AA10" s="34"/>
      <c r="AB10" s="74"/>
      <c r="AC10" s="71"/>
      <c r="AD10" s="71"/>
      <c r="AE10" s="71"/>
      <c r="AF10" s="72"/>
      <c r="AG10" s="71"/>
      <c r="AH10" s="71"/>
      <c r="AI10" s="71"/>
      <c r="AJ10" s="72"/>
      <c r="AK10" s="73"/>
      <c r="AL10" s="2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</row>
    <row r="11" spans="2:76" ht="15.75" x14ac:dyDescent="0.3">
      <c r="B11" s="13" t="s">
        <v>11</v>
      </c>
      <c r="C11" s="66">
        <v>25328746.009999998</v>
      </c>
      <c r="D11" s="18">
        <f t="shared" si="4"/>
        <v>9.0353826731725581E-2</v>
      </c>
      <c r="E11" s="18">
        <f t="shared" si="0"/>
        <v>6.3969519187710017E-2</v>
      </c>
      <c r="F11" s="66">
        <v>32241249.879999999</v>
      </c>
      <c r="G11" s="18">
        <f t="shared" si="1"/>
        <v>0.10657898748841062</v>
      </c>
      <c r="H11" s="18">
        <f t="shared" si="2"/>
        <v>7.519429168604673E-2</v>
      </c>
      <c r="I11" s="47">
        <f t="shared" si="3"/>
        <v>0.27291141327213309</v>
      </c>
      <c r="J11" s="4"/>
      <c r="K11" s="22">
        <v>21290323.390000004</v>
      </c>
      <c r="L11" s="22">
        <v>536518.86</v>
      </c>
      <c r="M11" s="21">
        <f t="shared" si="5"/>
        <v>21826842.250000004</v>
      </c>
      <c r="N11" s="26">
        <v>5558884.0000000009</v>
      </c>
      <c r="O11" s="23">
        <f t="shared" si="6"/>
        <v>27385726.250000004</v>
      </c>
      <c r="P11" s="74"/>
      <c r="Q11" s="71"/>
      <c r="R11" s="71"/>
      <c r="S11" s="71"/>
      <c r="T11" s="72"/>
      <c r="U11" s="71"/>
      <c r="V11" s="71"/>
      <c r="W11" s="71"/>
      <c r="X11" s="72"/>
      <c r="Y11" s="73"/>
      <c r="Z11" s="59"/>
      <c r="AA11" s="34"/>
      <c r="AB11" s="74"/>
      <c r="AC11" s="71"/>
      <c r="AD11" s="71"/>
      <c r="AE11" s="71"/>
      <c r="AF11" s="72"/>
      <c r="AG11" s="71"/>
      <c r="AH11" s="71"/>
      <c r="AI11" s="71"/>
      <c r="AJ11" s="72"/>
      <c r="AK11" s="73"/>
      <c r="AL11" s="21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</row>
    <row r="12" spans="2:76" ht="15.75" x14ac:dyDescent="0.3">
      <c r="B12" s="13" t="s">
        <v>12</v>
      </c>
      <c r="C12" s="66">
        <v>36023439.470000006</v>
      </c>
      <c r="D12" s="18">
        <f t="shared" si="4"/>
        <v>0.12850441181999855</v>
      </c>
      <c r="E12" s="18">
        <f t="shared" si="0"/>
        <v>9.0979715358734253E-2</v>
      </c>
      <c r="F12" s="66">
        <v>36508755.220000006</v>
      </c>
      <c r="G12" s="18">
        <f t="shared" si="1"/>
        <v>0.12068595914526085</v>
      </c>
      <c r="H12" s="18">
        <f t="shared" si="2"/>
        <v>8.514713292210499E-2</v>
      </c>
      <c r="I12" s="47">
        <f t="shared" si="3"/>
        <v>1.3472221340890187E-2</v>
      </c>
      <c r="J12" s="4"/>
      <c r="K12" s="22">
        <v>35106452.510600008</v>
      </c>
      <c r="L12" s="22">
        <v>5619541.3246999998</v>
      </c>
      <c r="M12" s="21">
        <f t="shared" si="5"/>
        <v>40725993.835300006</v>
      </c>
      <c r="N12" s="26">
        <v>0</v>
      </c>
      <c r="O12" s="23">
        <f t="shared" si="6"/>
        <v>40725993.835300006</v>
      </c>
      <c r="P12" s="74"/>
      <c r="Q12" s="71"/>
      <c r="R12" s="71"/>
      <c r="S12" s="71"/>
      <c r="T12" s="72"/>
      <c r="U12" s="71"/>
      <c r="V12" s="71"/>
      <c r="W12" s="71"/>
      <c r="X12" s="72"/>
      <c r="Y12" s="73"/>
      <c r="Z12" s="59"/>
      <c r="AA12" s="34"/>
      <c r="AB12" s="74"/>
      <c r="AC12" s="71"/>
      <c r="AD12" s="71"/>
      <c r="AE12" s="71"/>
      <c r="AF12" s="72"/>
      <c r="AG12" s="71"/>
      <c r="AH12" s="71"/>
      <c r="AI12" s="71"/>
      <c r="AJ12" s="72"/>
      <c r="AK12" s="73"/>
      <c r="AL12" s="21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</row>
    <row r="13" spans="2:76" ht="15.75" x14ac:dyDescent="0.3">
      <c r="B13" s="13" t="s">
        <v>13</v>
      </c>
      <c r="C13" s="66">
        <v>19714190.840000086</v>
      </c>
      <c r="D13" s="18">
        <f t="shared" si="4"/>
        <v>7.0325336383028444E-2</v>
      </c>
      <c r="E13" s="18">
        <f t="shared" si="0"/>
        <v>4.9789567502144277E-2</v>
      </c>
      <c r="F13" s="66">
        <v>21579674.970000073</v>
      </c>
      <c r="G13" s="18">
        <f t="shared" si="1"/>
        <v>7.1335320969002261E-2</v>
      </c>
      <c r="H13" s="18">
        <f t="shared" si="2"/>
        <v>5.0328953754080308E-2</v>
      </c>
      <c r="I13" s="47">
        <f t="shared" si="3"/>
        <v>9.4626461980621648E-2</v>
      </c>
      <c r="J13" s="4"/>
      <c r="K13" s="22">
        <v>5980076.7599999756</v>
      </c>
      <c r="L13" s="22">
        <v>0</v>
      </c>
      <c r="M13" s="21">
        <f t="shared" si="5"/>
        <v>5980076.7599999756</v>
      </c>
      <c r="N13" s="26">
        <v>15938143.420000056</v>
      </c>
      <c r="O13" s="23">
        <f t="shared" si="6"/>
        <v>21918220.18000003</v>
      </c>
      <c r="P13" s="74"/>
      <c r="Q13" s="71"/>
      <c r="R13" s="71"/>
      <c r="S13" s="71"/>
      <c r="T13" s="72"/>
      <c r="U13" s="71"/>
      <c r="V13" s="71"/>
      <c r="W13" s="71"/>
      <c r="X13" s="72"/>
      <c r="Y13" s="73"/>
      <c r="Z13" s="59"/>
      <c r="AA13" s="34"/>
      <c r="AB13" s="74"/>
      <c r="AC13" s="71"/>
      <c r="AD13" s="71"/>
      <c r="AE13" s="71"/>
      <c r="AF13" s="72"/>
      <c r="AG13" s="71"/>
      <c r="AH13" s="71"/>
      <c r="AI13" s="71"/>
      <c r="AJ13" s="72"/>
      <c r="AK13" s="73"/>
      <c r="AL13" s="21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</row>
    <row r="14" spans="2:76" ht="15.75" x14ac:dyDescent="0.3">
      <c r="B14" s="13" t="s">
        <v>14</v>
      </c>
      <c r="C14" s="66">
        <v>19242246.440000124</v>
      </c>
      <c r="D14" s="18">
        <f t="shared" si="4"/>
        <v>6.8641795376783235E-2</v>
      </c>
      <c r="E14" s="18">
        <f t="shared" si="0"/>
        <v>4.8597638918731166E-2</v>
      </c>
      <c r="F14" s="66">
        <v>18167147.170000341</v>
      </c>
      <c r="G14" s="18">
        <f t="shared" si="1"/>
        <v>6.00546243752378E-2</v>
      </c>
      <c r="H14" s="18">
        <f t="shared" si="2"/>
        <v>4.2370124250417057E-2</v>
      </c>
      <c r="I14" s="47">
        <f t="shared" si="3"/>
        <v>-5.5871816908284883E-2</v>
      </c>
      <c r="J14" s="4"/>
      <c r="K14" s="22">
        <v>361536.90000000031</v>
      </c>
      <c r="L14" s="22">
        <v>164513.07</v>
      </c>
      <c r="M14" s="21">
        <f t="shared" si="5"/>
        <v>526049.97000000032</v>
      </c>
      <c r="N14" s="26">
        <v>20979988.849999912</v>
      </c>
      <c r="O14" s="23">
        <f t="shared" si="6"/>
        <v>21506038.819999911</v>
      </c>
      <c r="P14" s="74"/>
      <c r="Q14" s="71"/>
      <c r="R14" s="71"/>
      <c r="S14" s="71"/>
      <c r="T14" s="72"/>
      <c r="U14" s="71"/>
      <c r="V14" s="71"/>
      <c r="W14" s="71"/>
      <c r="X14" s="72"/>
      <c r="Y14" s="73"/>
      <c r="Z14" s="59"/>
      <c r="AA14" s="34"/>
      <c r="AB14" s="74"/>
      <c r="AC14" s="71"/>
      <c r="AD14" s="71"/>
      <c r="AE14" s="71"/>
      <c r="AF14" s="72"/>
      <c r="AG14" s="71"/>
      <c r="AH14" s="71"/>
      <c r="AI14" s="71"/>
      <c r="AJ14" s="72"/>
      <c r="AK14" s="73"/>
      <c r="AL14" s="21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</row>
    <row r="15" spans="2:76" ht="15.75" x14ac:dyDescent="0.3">
      <c r="B15" s="13" t="s">
        <v>30</v>
      </c>
      <c r="C15" s="66">
        <v>40761439.519999996</v>
      </c>
      <c r="D15" s="18">
        <f t="shared" si="4"/>
        <v>0.14540601584743798</v>
      </c>
      <c r="E15" s="18">
        <f t="shared" si="0"/>
        <v>0.10294586579469282</v>
      </c>
      <c r="F15" s="66">
        <v>38846474.135899991</v>
      </c>
      <c r="G15" s="18">
        <f t="shared" si="1"/>
        <v>0.12841369042169876</v>
      </c>
      <c r="H15" s="18">
        <f t="shared" si="2"/>
        <v>9.05992515185126E-2</v>
      </c>
      <c r="I15" s="47">
        <f t="shared" si="3"/>
        <v>-4.6979827176133186E-2</v>
      </c>
      <c r="J15" s="4"/>
      <c r="K15" s="22">
        <v>40513088.600000001</v>
      </c>
      <c r="L15" s="22">
        <v>2678868.0100000002</v>
      </c>
      <c r="M15" s="21">
        <f t="shared" si="5"/>
        <v>43191956.609999999</v>
      </c>
      <c r="N15" s="26">
        <v>2718283.23</v>
      </c>
      <c r="O15" s="23">
        <f t="shared" si="6"/>
        <v>45910239.839999996</v>
      </c>
      <c r="P15" s="74"/>
      <c r="Q15" s="71"/>
      <c r="R15" s="71"/>
      <c r="S15" s="71"/>
      <c r="T15" s="72"/>
      <c r="U15" s="71"/>
      <c r="V15" s="71"/>
      <c r="W15" s="71"/>
      <c r="X15" s="72"/>
      <c r="Y15" s="73"/>
      <c r="Z15" s="59"/>
      <c r="AA15" s="34"/>
      <c r="AB15" s="74"/>
      <c r="AC15" s="71"/>
      <c r="AD15" s="71"/>
      <c r="AE15" s="71"/>
      <c r="AF15" s="72"/>
      <c r="AG15" s="71"/>
      <c r="AH15" s="71"/>
      <c r="AI15" s="71"/>
      <c r="AJ15" s="72"/>
      <c r="AK15" s="73"/>
      <c r="AL15" s="2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2:76" ht="15.75" x14ac:dyDescent="0.3">
      <c r="B16" s="13" t="s">
        <v>25</v>
      </c>
      <c r="C16" s="66">
        <v>25395009.32</v>
      </c>
      <c r="D16" s="18">
        <f t="shared" si="4"/>
        <v>9.0590204151596548E-2</v>
      </c>
      <c r="E16" s="18">
        <f t="shared" si="0"/>
        <v>6.4136871810647325E-2</v>
      </c>
      <c r="F16" s="66">
        <v>28286668.73999998</v>
      </c>
      <c r="G16" s="18">
        <f t="shared" si="1"/>
        <v>9.3506440505564975E-2</v>
      </c>
      <c r="H16" s="18">
        <f t="shared" si="2"/>
        <v>6.5971264388902107E-2</v>
      </c>
      <c r="I16" s="47">
        <f t="shared" si="3"/>
        <v>0.11386723208337769</v>
      </c>
      <c r="J16" s="4"/>
      <c r="K16" s="22">
        <v>22331730.319999997</v>
      </c>
      <c r="L16" s="22">
        <v>0</v>
      </c>
      <c r="M16" s="21">
        <f t="shared" si="5"/>
        <v>22331730.319999997</v>
      </c>
      <c r="N16" s="26">
        <v>5831647.9199999934</v>
      </c>
      <c r="O16" s="23">
        <f t="shared" si="6"/>
        <v>28163378.239999991</v>
      </c>
      <c r="P16" s="74"/>
      <c r="Q16" s="71"/>
      <c r="R16" s="71"/>
      <c r="S16" s="71"/>
      <c r="T16" s="72"/>
      <c r="U16" s="71"/>
      <c r="V16" s="71"/>
      <c r="W16" s="71"/>
      <c r="X16" s="72"/>
      <c r="Y16" s="73"/>
      <c r="Z16" s="59"/>
      <c r="AA16" s="34"/>
      <c r="AB16" s="74"/>
      <c r="AC16" s="71"/>
      <c r="AD16" s="71"/>
      <c r="AE16" s="71"/>
      <c r="AF16" s="72"/>
      <c r="AG16" s="71"/>
      <c r="AH16" s="71"/>
      <c r="AI16" s="71"/>
      <c r="AJ16" s="72"/>
      <c r="AK16" s="73"/>
      <c r="AL16" s="2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</row>
    <row r="17" spans="2:76" ht="15.75" x14ac:dyDescent="0.3">
      <c r="B17" s="13" t="s">
        <v>15</v>
      </c>
      <c r="C17" s="66">
        <v>34280572.399999999</v>
      </c>
      <c r="D17" s="18">
        <f t="shared" si="4"/>
        <v>0.12228717906804792</v>
      </c>
      <c r="E17" s="18">
        <f t="shared" si="0"/>
        <v>8.6577982701619052E-2</v>
      </c>
      <c r="F17" s="66">
        <v>38756552.5</v>
      </c>
      <c r="G17" s="18">
        <f t="shared" si="1"/>
        <v>0.12811643901416359</v>
      </c>
      <c r="H17" s="18">
        <f t="shared" si="2"/>
        <v>9.0389532796567362E-2</v>
      </c>
      <c r="I17" s="47">
        <f t="shared" si="3"/>
        <v>0.13056900123406345</v>
      </c>
      <c r="J17" s="4"/>
      <c r="K17" s="22">
        <v>13486590.51</v>
      </c>
      <c r="L17" s="22">
        <v>3401538.35</v>
      </c>
      <c r="M17" s="21">
        <f t="shared" si="5"/>
        <v>16888128.859999999</v>
      </c>
      <c r="N17" s="26">
        <v>21582107.830000002</v>
      </c>
      <c r="O17" s="23">
        <f t="shared" si="6"/>
        <v>38470236.689999998</v>
      </c>
      <c r="P17" s="74"/>
      <c r="Q17" s="71"/>
      <c r="R17" s="71"/>
      <c r="S17" s="71"/>
      <c r="T17" s="72"/>
      <c r="U17" s="71"/>
      <c r="V17" s="71"/>
      <c r="W17" s="71"/>
      <c r="X17" s="72"/>
      <c r="Y17" s="73"/>
      <c r="Z17" s="59"/>
      <c r="AA17" s="34"/>
      <c r="AB17" s="74"/>
      <c r="AC17" s="71"/>
      <c r="AD17" s="71"/>
      <c r="AE17" s="71"/>
      <c r="AF17" s="72"/>
      <c r="AG17" s="71"/>
      <c r="AH17" s="71"/>
      <c r="AI17" s="71"/>
      <c r="AJ17" s="72"/>
      <c r="AK17" s="73"/>
      <c r="AL17" s="2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</row>
    <row r="18" spans="2:76" ht="15.75" x14ac:dyDescent="0.3">
      <c r="B18" s="13" t="s">
        <v>16</v>
      </c>
      <c r="C18" s="66">
        <v>15583560.060000001</v>
      </c>
      <c r="D18" s="18">
        <f t="shared" si="4"/>
        <v>5.5590366967585986E-2</v>
      </c>
      <c r="E18" s="18">
        <f t="shared" si="0"/>
        <v>3.9357370628511489E-2</v>
      </c>
      <c r="F18" s="66">
        <v>17256672.300000001</v>
      </c>
      <c r="G18" s="18">
        <f t="shared" si="1"/>
        <v>5.7044893358622555E-2</v>
      </c>
      <c r="H18" s="18">
        <f t="shared" si="2"/>
        <v>4.0246679495563126E-2</v>
      </c>
      <c r="I18" s="47">
        <f t="shared" si="3"/>
        <v>0.10736392926636561</v>
      </c>
      <c r="J18" s="4"/>
      <c r="K18" s="22">
        <v>17172754.32</v>
      </c>
      <c r="L18" s="22">
        <v>487866.89</v>
      </c>
      <c r="M18" s="21">
        <f t="shared" si="5"/>
        <v>17660621.210000001</v>
      </c>
      <c r="N18" s="26">
        <v>0</v>
      </c>
      <c r="O18" s="23">
        <f t="shared" si="6"/>
        <v>17660621.210000001</v>
      </c>
      <c r="P18" s="74"/>
      <c r="Q18" s="71"/>
      <c r="R18" s="71"/>
      <c r="S18" s="71"/>
      <c r="T18" s="72"/>
      <c r="U18" s="71"/>
      <c r="V18" s="71"/>
      <c r="W18" s="71"/>
      <c r="X18" s="72"/>
      <c r="Y18" s="73"/>
      <c r="Z18" s="59"/>
      <c r="AA18" s="34"/>
      <c r="AB18" s="74"/>
      <c r="AC18" s="71"/>
      <c r="AD18" s="71"/>
      <c r="AE18" s="71"/>
      <c r="AF18" s="72"/>
      <c r="AG18" s="71"/>
      <c r="AH18" s="71"/>
      <c r="AI18" s="71"/>
      <c r="AJ18" s="72"/>
      <c r="AK18" s="73"/>
      <c r="AL18" s="2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</row>
    <row r="19" spans="2:76" ht="15.75" x14ac:dyDescent="0.3">
      <c r="B19" s="13" t="s">
        <v>17</v>
      </c>
      <c r="C19" s="66">
        <v>12797871.420000002</v>
      </c>
      <c r="D19" s="18">
        <f t="shared" si="4"/>
        <v>4.5653134835852191E-2</v>
      </c>
      <c r="E19" s="18">
        <f t="shared" si="0"/>
        <v>3.2321919175955914E-2</v>
      </c>
      <c r="F19" s="66">
        <v>13521132.780000001</v>
      </c>
      <c r="G19" s="18">
        <f t="shared" si="1"/>
        <v>4.4696426061406738E-2</v>
      </c>
      <c r="H19" s="18">
        <f t="shared" si="2"/>
        <v>3.1534509548148078E-2</v>
      </c>
      <c r="I19" s="47">
        <f t="shared" si="3"/>
        <v>5.6514191795185208E-2</v>
      </c>
      <c r="J19" s="4"/>
      <c r="K19" s="22">
        <v>10719378.42</v>
      </c>
      <c r="L19" s="22">
        <v>3790937.2199999997</v>
      </c>
      <c r="M19" s="21">
        <f t="shared" si="5"/>
        <v>14510315.640000001</v>
      </c>
      <c r="N19" s="27">
        <v>0</v>
      </c>
      <c r="O19" s="23">
        <f t="shared" si="6"/>
        <v>14510315.640000001</v>
      </c>
      <c r="P19" s="74"/>
      <c r="Q19" s="71"/>
      <c r="R19" s="71"/>
      <c r="S19" s="71"/>
      <c r="T19" s="72"/>
      <c r="U19" s="71"/>
      <c r="V19" s="71"/>
      <c r="W19" s="71"/>
      <c r="X19" s="72"/>
      <c r="Y19" s="73"/>
      <c r="Z19" s="59"/>
      <c r="AA19" s="34"/>
      <c r="AB19" s="74"/>
      <c r="AC19" s="71"/>
      <c r="AD19" s="71"/>
      <c r="AE19" s="71"/>
      <c r="AF19" s="72"/>
      <c r="AG19" s="71"/>
      <c r="AH19" s="71"/>
      <c r="AI19" s="71"/>
      <c r="AJ19" s="72"/>
      <c r="AK19" s="73"/>
      <c r="AL19" s="2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</row>
    <row r="20" spans="2:76" s="5" customFormat="1" ht="30" customHeight="1" x14ac:dyDescent="0.25">
      <c r="B20" s="48" t="s">
        <v>5</v>
      </c>
      <c r="C20" s="75">
        <f>SUM(C7:C19)</f>
        <v>280328425.77000022</v>
      </c>
      <c r="D20" s="49">
        <f>SUM(D7:D19)</f>
        <v>1</v>
      </c>
      <c r="E20" s="50">
        <f t="shared" si="0"/>
        <v>0.70798904154491826</v>
      </c>
      <c r="F20" s="75">
        <f>SUM(F7:F19)</f>
        <v>302510378.82590044</v>
      </c>
      <c r="G20" s="49">
        <f>SUM(G7:G19)</f>
        <v>0.99999999999999967</v>
      </c>
      <c r="H20" s="50">
        <f t="shared" si="2"/>
        <v>0.70552642184017134</v>
      </c>
      <c r="I20" s="51">
        <f t="shared" ref="I20" si="7">(F20-C20)/C20</f>
        <v>7.9128447266706162E-2</v>
      </c>
      <c r="J20" s="6"/>
      <c r="K20" s="20">
        <f>SUM(K7:K19)</f>
        <v>217671669.83059996</v>
      </c>
      <c r="L20" s="22">
        <f>SUM(L7:L19)</f>
        <v>19963392.464700002</v>
      </c>
      <c r="M20" s="21">
        <f>SUM(K20:L20)</f>
        <v>237635062.29529998</v>
      </c>
      <c r="N20" s="24">
        <f>SUM(N7:N19)</f>
        <v>76380413.269999966</v>
      </c>
      <c r="O20" s="24">
        <f>SUM(M20:N20)</f>
        <v>314015475.56529993</v>
      </c>
      <c r="AA20" s="62"/>
      <c r="AB20" s="6"/>
      <c r="AC20" s="6"/>
      <c r="AD20" s="6"/>
      <c r="AE20" s="6"/>
      <c r="AF20" s="6"/>
      <c r="AG20" s="6"/>
      <c r="AH20" s="6"/>
      <c r="AI20" s="6"/>
      <c r="AJ20" s="6"/>
      <c r="AK20" s="64"/>
      <c r="AL20" s="5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</row>
    <row r="21" spans="2:76" x14ac:dyDescent="0.25">
      <c r="B21" s="80" t="s">
        <v>7</v>
      </c>
      <c r="C21" s="81"/>
      <c r="D21" s="81"/>
      <c r="E21" s="81"/>
      <c r="F21" s="81"/>
      <c r="G21" s="81"/>
      <c r="H21" s="81"/>
      <c r="I21" s="82"/>
      <c r="J21" s="7"/>
      <c r="K21" s="7"/>
      <c r="M21" s="21"/>
      <c r="P21" s="44"/>
      <c r="Q21" s="44"/>
      <c r="R21" s="44"/>
      <c r="S21" s="44"/>
      <c r="T21" s="44"/>
      <c r="U21" s="44"/>
      <c r="V21" s="44"/>
      <c r="W21" s="35"/>
      <c r="X21" s="35"/>
      <c r="Y21" s="35"/>
      <c r="Z21" s="35"/>
      <c r="AA21" s="35"/>
    </row>
    <row r="22" spans="2:76" x14ac:dyDescent="0.25">
      <c r="B22" s="52" t="s">
        <v>34</v>
      </c>
      <c r="C22" s="66">
        <v>6658105.5100000007</v>
      </c>
      <c r="D22" s="18">
        <f>C22/C$36</f>
        <v>5.7585205464773685E-2</v>
      </c>
      <c r="E22" s="18">
        <f>C22/C$37</f>
        <v>1.6815511040601368E-2</v>
      </c>
      <c r="F22" s="66">
        <v>7942094.6399999997</v>
      </c>
      <c r="G22" s="18">
        <f>F22/F$36</f>
        <v>6.2901605079524428E-2</v>
      </c>
      <c r="H22" s="18">
        <f>F22/F$37</f>
        <v>1.8522860719764018E-2</v>
      </c>
      <c r="I22" s="47">
        <f>(F22-C22)/C22</f>
        <v>0.19284601724492631</v>
      </c>
      <c r="K22" s="16"/>
      <c r="L22" s="16"/>
      <c r="P22" s="57"/>
      <c r="Q22" s="57"/>
      <c r="R22" s="45"/>
      <c r="S22" s="42"/>
      <c r="T22" s="43"/>
      <c r="U22" s="39"/>
      <c r="V22" s="44"/>
      <c r="W22" s="58"/>
      <c r="X22" s="35"/>
      <c r="Y22" s="35"/>
      <c r="Z22" s="35"/>
      <c r="AA22" s="35"/>
    </row>
    <row r="23" spans="2:76" x14ac:dyDescent="0.25">
      <c r="B23" s="52" t="s">
        <v>27</v>
      </c>
      <c r="C23" s="66">
        <v>5752681.0200000005</v>
      </c>
      <c r="D23" s="18">
        <f>C23/C$36</f>
        <v>4.9754290918409293E-2</v>
      </c>
      <c r="E23" s="18">
        <f>C23/C$37</f>
        <v>1.4528798178337661E-2</v>
      </c>
      <c r="F23" s="66">
        <v>8071797.9800000004</v>
      </c>
      <c r="G23" s="18">
        <f>F23/F$36</f>
        <v>6.3928859052183623E-2</v>
      </c>
      <c r="H23" s="18">
        <f>F23/F$37</f>
        <v>1.8825359872771869E-2</v>
      </c>
      <c r="I23" s="47">
        <f>(F23-C23)/C23</f>
        <v>0.40313672041562282</v>
      </c>
      <c r="J23" s="8" t="s">
        <v>0</v>
      </c>
      <c r="K23" s="16"/>
      <c r="L23" s="16"/>
      <c r="P23" s="57"/>
      <c r="Q23" s="57"/>
      <c r="R23" s="45"/>
      <c r="S23" s="42"/>
      <c r="T23" s="43"/>
      <c r="U23" s="39"/>
      <c r="V23" s="44"/>
      <c r="W23" s="58"/>
      <c r="X23" s="35"/>
      <c r="Y23" s="35"/>
      <c r="Z23" s="35"/>
      <c r="AA23" s="35"/>
    </row>
    <row r="24" spans="2:76" x14ac:dyDescent="0.25">
      <c r="B24" s="52" t="s">
        <v>28</v>
      </c>
      <c r="C24" s="66">
        <v>10265014.09</v>
      </c>
      <c r="D24" s="18">
        <f t="shared" ref="D24:D35" si="8">C24/C$36</f>
        <v>8.8780951966537222E-2</v>
      </c>
      <c r="E24" s="18">
        <f t="shared" ref="E24:E35" si="9">C24/C$37</f>
        <v>2.5925010876303098E-2</v>
      </c>
      <c r="F24" s="66">
        <v>10397225.33</v>
      </c>
      <c r="G24" s="18">
        <f t="shared" ref="G24:G35" si="10">F24/F$36</f>
        <v>8.2346306771092323E-2</v>
      </c>
      <c r="H24" s="18">
        <f t="shared" ref="H24:H35" si="11">F24/F$37</f>
        <v>2.4248811603130489E-2</v>
      </c>
      <c r="I24" s="47">
        <f t="shared" ref="I24:I35" si="12">(F24-C24)/C24</f>
        <v>1.2879791380783212E-2</v>
      </c>
      <c r="K24" s="16"/>
      <c r="L24" s="16"/>
      <c r="P24" s="57"/>
      <c r="Q24" s="57"/>
      <c r="R24" s="45"/>
      <c r="S24" s="42"/>
      <c r="T24" s="43"/>
      <c r="U24" s="39"/>
      <c r="V24" s="44"/>
      <c r="W24" s="58"/>
      <c r="X24" s="35"/>
      <c r="Y24" s="35"/>
      <c r="Z24" s="35"/>
      <c r="AA24" s="35"/>
    </row>
    <row r="25" spans="2:76" x14ac:dyDescent="0.25">
      <c r="B25" s="52" t="s">
        <v>18</v>
      </c>
      <c r="C25" s="66">
        <v>15412975.109999999</v>
      </c>
      <c r="D25" s="18">
        <f t="shared" si="8"/>
        <v>0.1333050876408825</v>
      </c>
      <c r="E25" s="18">
        <f t="shared" si="9"/>
        <v>3.8926546408952753E-2</v>
      </c>
      <c r="F25" s="66">
        <v>17204125.91</v>
      </c>
      <c r="G25" s="18">
        <f t="shared" si="10"/>
        <v>0.13625714408878334</v>
      </c>
      <c r="H25" s="18">
        <f t="shared" si="11"/>
        <v>4.0124128769663384E-2</v>
      </c>
      <c r="I25" s="47">
        <f t="shared" si="12"/>
        <v>0.11621058148844314</v>
      </c>
      <c r="K25" s="16"/>
      <c r="L25" s="16"/>
      <c r="P25" s="57"/>
      <c r="Q25" s="57"/>
      <c r="R25" s="45"/>
      <c r="S25" s="42"/>
      <c r="T25" s="43"/>
      <c r="U25" s="39"/>
      <c r="V25" s="44"/>
      <c r="W25" s="58"/>
      <c r="X25" s="35"/>
      <c r="Y25" s="35"/>
      <c r="Z25" s="35"/>
      <c r="AA25" s="35"/>
    </row>
    <row r="26" spans="2:76" x14ac:dyDescent="0.25">
      <c r="B26" s="52" t="s">
        <v>19</v>
      </c>
      <c r="C26" s="66">
        <v>12123528.24</v>
      </c>
      <c r="D26" s="18">
        <f t="shared" si="8"/>
        <v>0.10485503175187533</v>
      </c>
      <c r="E26" s="18">
        <f t="shared" si="9"/>
        <v>3.061881832070313E-2</v>
      </c>
      <c r="F26" s="66">
        <v>14237203.870000001</v>
      </c>
      <c r="G26" s="18">
        <f t="shared" si="10"/>
        <v>0.11275904101634035</v>
      </c>
      <c r="H26" s="18">
        <f t="shared" si="11"/>
        <v>3.3204558277952635E-2</v>
      </c>
      <c r="I26" s="47">
        <f t="shared" si="12"/>
        <v>0.17434492568146984</v>
      </c>
      <c r="K26" s="16"/>
      <c r="L26" s="16"/>
      <c r="P26" s="57"/>
      <c r="Q26" s="57"/>
      <c r="R26" s="45"/>
      <c r="S26" s="42"/>
      <c r="T26" s="43"/>
      <c r="U26" s="39"/>
      <c r="V26" s="44"/>
      <c r="W26" s="58"/>
      <c r="X26" s="35"/>
      <c r="Y26" s="35"/>
      <c r="Z26" s="35"/>
      <c r="AA26" s="35"/>
    </row>
    <row r="27" spans="2:76" x14ac:dyDescent="0.25">
      <c r="B27" s="52" t="s">
        <v>35</v>
      </c>
      <c r="C27" s="76" t="s">
        <v>32</v>
      </c>
      <c r="D27" s="38" t="s">
        <v>32</v>
      </c>
      <c r="E27" s="38" t="s">
        <v>32</v>
      </c>
      <c r="F27" s="66">
        <v>3514482.3</v>
      </c>
      <c r="G27" s="18">
        <f t="shared" ref="G27" si="13">F27/F$36</f>
        <v>2.783479519120647E-2</v>
      </c>
      <c r="H27" s="18">
        <f t="shared" ref="H27" si="14">F27/F$37</f>
        <v>8.1966117373005638E-3</v>
      </c>
      <c r="I27" s="47" t="s">
        <v>32</v>
      </c>
      <c r="K27" s="16"/>
      <c r="L27" s="16"/>
      <c r="P27" s="63"/>
      <c r="Q27" s="57"/>
      <c r="R27" s="45"/>
      <c r="S27" s="42"/>
      <c r="T27" s="43"/>
      <c r="U27" s="39"/>
      <c r="V27" s="44"/>
      <c r="W27" s="58"/>
      <c r="X27" s="35"/>
      <c r="Y27" s="35"/>
      <c r="Z27" s="35"/>
      <c r="AA27" s="35"/>
    </row>
    <row r="28" spans="2:76" x14ac:dyDescent="0.25">
      <c r="B28" s="52" t="s">
        <v>20</v>
      </c>
      <c r="C28" s="66">
        <v>9056333.9000000004</v>
      </c>
      <c r="D28" s="18">
        <f t="shared" si="8"/>
        <v>7.8327212989614398E-2</v>
      </c>
      <c r="E28" s="18">
        <f t="shared" si="9"/>
        <v>2.2872404538212619E-2</v>
      </c>
      <c r="F28" s="66">
        <v>9429673.6899999995</v>
      </c>
      <c r="G28" s="18">
        <f t="shared" si="10"/>
        <v>7.4683271525100056E-2</v>
      </c>
      <c r="H28" s="18">
        <f t="shared" si="11"/>
        <v>2.1992250194678264E-2</v>
      </c>
      <c r="I28" s="47">
        <f t="shared" si="12"/>
        <v>4.1224163565788924E-2</v>
      </c>
      <c r="K28" s="16"/>
      <c r="L28" s="16"/>
      <c r="P28" s="57"/>
      <c r="Q28" s="57"/>
      <c r="R28" s="45"/>
      <c r="S28" s="42"/>
      <c r="T28" s="43"/>
      <c r="U28" s="39"/>
      <c r="V28" s="44"/>
      <c r="W28" s="58"/>
      <c r="X28" s="35"/>
      <c r="Y28" s="35"/>
      <c r="Z28" s="35"/>
      <c r="AA28" s="35"/>
    </row>
    <row r="29" spans="2:76" x14ac:dyDescent="0.25">
      <c r="B29" s="52" t="s">
        <v>21</v>
      </c>
      <c r="C29" s="66">
        <v>7058737.1900000004</v>
      </c>
      <c r="D29" s="18">
        <f t="shared" si="8"/>
        <v>6.1050223790759549E-2</v>
      </c>
      <c r="E29" s="18">
        <f t="shared" si="9"/>
        <v>1.7827334363036924E-2</v>
      </c>
      <c r="F29" s="66">
        <v>3856195.68</v>
      </c>
      <c r="G29" s="18">
        <f t="shared" si="10"/>
        <v>3.0541174434145016E-2</v>
      </c>
      <c r="H29" s="18">
        <f t="shared" si="11"/>
        <v>8.9935689168261657E-3</v>
      </c>
      <c r="I29" s="47">
        <f t="shared" si="12"/>
        <v>-0.45369892996398697</v>
      </c>
      <c r="K29" s="16"/>
      <c r="L29" s="16"/>
      <c r="P29" s="57"/>
      <c r="Q29" s="57"/>
      <c r="R29" s="45"/>
      <c r="S29" s="42"/>
      <c r="T29" s="43"/>
      <c r="U29" s="39"/>
      <c r="V29" s="44"/>
      <c r="W29" s="58"/>
      <c r="X29" s="35"/>
      <c r="Y29" s="35"/>
      <c r="Z29" s="35"/>
      <c r="AA29" s="35"/>
    </row>
    <row r="30" spans="2:76" x14ac:dyDescent="0.25">
      <c r="B30" s="52" t="s">
        <v>22</v>
      </c>
      <c r="C30" s="66">
        <v>4833125.1500000004</v>
      </c>
      <c r="D30" s="18">
        <f t="shared" si="8"/>
        <v>4.1801155656320491E-2</v>
      </c>
      <c r="E30" s="18">
        <f t="shared" si="9"/>
        <v>1.2206395527732204E-2</v>
      </c>
      <c r="F30" s="66">
        <v>5716806.6699999999</v>
      </c>
      <c r="G30" s="18">
        <f t="shared" si="10"/>
        <v>4.5277263967775018E-2</v>
      </c>
      <c r="H30" s="18">
        <f t="shared" si="11"/>
        <v>1.3332957929877796E-2</v>
      </c>
      <c r="I30" s="47">
        <f t="shared" si="12"/>
        <v>0.18283853460736466</v>
      </c>
      <c r="K30" s="16"/>
      <c r="L30" s="16"/>
      <c r="P30" s="57"/>
      <c r="Q30" s="57"/>
      <c r="R30" s="45"/>
      <c r="S30" s="42"/>
      <c r="T30" s="43"/>
      <c r="U30" s="39"/>
      <c r="V30" s="44"/>
      <c r="W30" s="58"/>
      <c r="X30" s="35"/>
      <c r="Y30" s="35"/>
      <c r="Z30" s="35"/>
      <c r="AA30" s="35"/>
    </row>
    <row r="31" spans="2:76" x14ac:dyDescent="0.25">
      <c r="B31" s="52" t="s">
        <v>23</v>
      </c>
      <c r="C31" s="66">
        <v>10216043.210000001</v>
      </c>
      <c r="D31" s="18">
        <f t="shared" si="8"/>
        <v>8.8357408335040952E-2</v>
      </c>
      <c r="E31" s="18">
        <f t="shared" si="9"/>
        <v>2.5801331494522326E-2</v>
      </c>
      <c r="F31" s="66">
        <v>10756318.890000001</v>
      </c>
      <c r="G31" s="18">
        <f t="shared" si="10"/>
        <v>8.5190337511290168E-2</v>
      </c>
      <c r="H31" s="18">
        <f t="shared" si="11"/>
        <v>2.5086303511593095E-2</v>
      </c>
      <c r="I31" s="47">
        <f t="shared" si="12"/>
        <v>5.288502298729017E-2</v>
      </c>
      <c r="K31" s="16"/>
      <c r="L31" s="16"/>
      <c r="P31" s="57"/>
      <c r="Q31" s="57"/>
      <c r="R31" s="45"/>
      <c r="S31" s="42"/>
      <c r="T31" s="43"/>
      <c r="U31" s="39"/>
      <c r="V31" s="44"/>
      <c r="W31" s="58"/>
      <c r="X31" s="35"/>
      <c r="Y31" s="35"/>
      <c r="Z31" s="35"/>
      <c r="AA31" s="35"/>
    </row>
    <row r="32" spans="2:76" x14ac:dyDescent="0.25">
      <c r="B32" s="52" t="s">
        <v>31</v>
      </c>
      <c r="C32" s="66">
        <v>3718860.57</v>
      </c>
      <c r="D32" s="18">
        <f t="shared" si="8"/>
        <v>3.2164006667760862E-2</v>
      </c>
      <c r="E32" s="18">
        <f t="shared" si="9"/>
        <v>9.3922424148084865E-3</v>
      </c>
      <c r="F32" s="66">
        <v>5080392.5599999996</v>
      </c>
      <c r="G32" s="18">
        <f t="shared" si="10"/>
        <v>4.0236846945716338E-2</v>
      </c>
      <c r="H32" s="18">
        <f t="shared" si="11"/>
        <v>1.1848688293974466E-2</v>
      </c>
      <c r="I32" s="47">
        <f t="shared" si="12"/>
        <v>0.36611536366366104</v>
      </c>
      <c r="K32" s="16"/>
      <c r="L32" s="16"/>
      <c r="P32" s="57"/>
      <c r="Q32" s="57"/>
      <c r="R32" s="45"/>
      <c r="S32" s="42"/>
      <c r="T32" s="43"/>
      <c r="U32" s="39"/>
      <c r="V32" s="44"/>
      <c r="W32" s="58"/>
      <c r="X32" s="35"/>
      <c r="Y32" s="35"/>
      <c r="Z32" s="35"/>
      <c r="AA32" s="35"/>
    </row>
    <row r="33" spans="2:27" x14ac:dyDescent="0.25">
      <c r="B33" s="52" t="s">
        <v>38</v>
      </c>
      <c r="C33" s="66" t="s">
        <v>32</v>
      </c>
      <c r="D33" s="38" t="s">
        <v>32</v>
      </c>
      <c r="E33" s="38" t="s">
        <v>32</v>
      </c>
      <c r="F33" s="66">
        <v>230818.23</v>
      </c>
      <c r="G33" s="18">
        <f t="shared" si="10"/>
        <v>1.828086645491653E-3</v>
      </c>
      <c r="H33" s="18">
        <f t="shared" si="11"/>
        <v>5.3832321568412546E-4</v>
      </c>
      <c r="I33" s="38" t="s">
        <v>32</v>
      </c>
      <c r="K33" s="16"/>
      <c r="L33" s="16"/>
      <c r="P33" s="57"/>
      <c r="Q33" s="57"/>
      <c r="R33" s="45"/>
      <c r="S33" s="42"/>
      <c r="T33" s="43"/>
      <c r="U33" s="39"/>
      <c r="V33" s="44"/>
      <c r="W33" s="58"/>
      <c r="X33" s="35"/>
      <c r="Y33" s="35"/>
      <c r="Z33" s="35"/>
      <c r="AA33" s="35"/>
    </row>
    <row r="34" spans="2:27" ht="15" customHeight="1" x14ac:dyDescent="0.25">
      <c r="B34" s="52" t="s">
        <v>24</v>
      </c>
      <c r="C34" s="66">
        <v>6627222.4400000004</v>
      </c>
      <c r="D34" s="18">
        <f t="shared" si="8"/>
        <v>5.7318101266941139E-2</v>
      </c>
      <c r="E34" s="18">
        <f t="shared" si="9"/>
        <v>1.6737513687784911E-2</v>
      </c>
      <c r="F34" s="66">
        <v>6759880.7470000004</v>
      </c>
      <c r="G34" s="18">
        <f t="shared" si="10"/>
        <v>5.3538438964317682E-2</v>
      </c>
      <c r="H34" s="18">
        <f t="shared" si="11"/>
        <v>1.5765655690914222E-2</v>
      </c>
      <c r="I34" s="47">
        <f t="shared" si="12"/>
        <v>2.0017180380020566E-2</v>
      </c>
      <c r="K34" s="16"/>
      <c r="L34" s="16"/>
      <c r="P34" s="57"/>
      <c r="Q34" s="57"/>
      <c r="R34" s="45"/>
      <c r="S34" s="42"/>
      <c r="T34" s="43"/>
      <c r="U34" s="39"/>
      <c r="V34" s="44"/>
      <c r="W34" s="58"/>
      <c r="X34" s="35"/>
      <c r="Y34" s="35"/>
      <c r="Z34" s="35"/>
      <c r="AA34" s="35"/>
    </row>
    <row r="35" spans="2:27" x14ac:dyDescent="0.25">
      <c r="B35" s="52" t="s">
        <v>36</v>
      </c>
      <c r="C35" s="66">
        <v>23899180.530000001</v>
      </c>
      <c r="D35" s="18">
        <f t="shared" si="8"/>
        <v>0.20670132355108456</v>
      </c>
      <c r="E35" s="18">
        <f t="shared" si="9"/>
        <v>6.0359051604086139E-2</v>
      </c>
      <c r="F35" s="66">
        <v>23065177.129999999</v>
      </c>
      <c r="G35" s="18">
        <f t="shared" si="10"/>
        <v>0.18267682880703354</v>
      </c>
      <c r="H35" s="18">
        <f t="shared" si="11"/>
        <v>5.3793499425697645E-2</v>
      </c>
      <c r="I35" s="47">
        <f t="shared" si="12"/>
        <v>-3.4896736268973744E-2</v>
      </c>
      <c r="K35" s="16"/>
      <c r="L35" s="16"/>
      <c r="P35" s="57"/>
      <c r="Q35" s="57"/>
      <c r="R35" s="44"/>
      <c r="S35" s="44"/>
      <c r="T35" s="44"/>
      <c r="U35" s="46"/>
      <c r="V35" s="44"/>
      <c r="W35" s="35"/>
      <c r="X35" s="35"/>
      <c r="Y35" s="35"/>
      <c r="Z35" s="35"/>
      <c r="AA35" s="35"/>
    </row>
    <row r="36" spans="2:27" s="5" customFormat="1" ht="30" x14ac:dyDescent="0.25">
      <c r="B36" s="48" t="s">
        <v>6</v>
      </c>
      <c r="C36" s="75">
        <f>SUM(C22:C35)</f>
        <v>115621806.96000001</v>
      </c>
      <c r="D36" s="49">
        <f>SUM(D22:D35)</f>
        <v>1</v>
      </c>
      <c r="E36" s="50">
        <f t="shared" ref="E36" si="15">C36/C$37</f>
        <v>0.29201095845508163</v>
      </c>
      <c r="F36" s="75">
        <f>SUM(F22:F35)</f>
        <v>126262193.627</v>
      </c>
      <c r="G36" s="49">
        <f>SUM(G22:G35)</f>
        <v>0.99999999999999989</v>
      </c>
      <c r="H36" s="50">
        <f t="shared" ref="H36" si="16">F36/F$37</f>
        <v>0.29447357815982877</v>
      </c>
      <c r="I36" s="51">
        <f t="shared" ref="I36" si="17">(F36-C36)/C36</f>
        <v>9.2027507152531315E-2</v>
      </c>
      <c r="K36" s="19"/>
      <c r="P36" s="60"/>
      <c r="Q36" s="60"/>
      <c r="R36" s="40"/>
      <c r="S36" s="40"/>
      <c r="T36" s="40"/>
      <c r="U36" s="40"/>
      <c r="V36" s="40"/>
      <c r="W36" s="61"/>
      <c r="X36" s="61"/>
      <c r="Y36" s="61"/>
      <c r="Z36" s="61"/>
      <c r="AA36" s="61"/>
    </row>
    <row r="37" spans="2:27" s="9" customFormat="1" ht="16.5" thickBot="1" x14ac:dyDescent="0.3">
      <c r="B37" s="53" t="s">
        <v>8</v>
      </c>
      <c r="C37" s="28">
        <f>C20+C36</f>
        <v>395950232.73000026</v>
      </c>
      <c r="D37" s="28"/>
      <c r="E37" s="29">
        <f>E20+E36</f>
        <v>0.99999999999999989</v>
      </c>
      <c r="F37" s="28">
        <f>F20+F36</f>
        <v>428772572.45290041</v>
      </c>
      <c r="G37" s="28"/>
      <c r="H37" s="29">
        <f>H20+H36</f>
        <v>1</v>
      </c>
      <c r="I37" s="54">
        <f>(F37-C37)/C37</f>
        <v>8.2895114107135306E-2</v>
      </c>
    </row>
    <row r="39" spans="2:27" x14ac:dyDescent="0.25">
      <c r="B39" s="15" t="s">
        <v>43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2:27" ht="15" customHeight="1" x14ac:dyDescent="0.25">
      <c r="B40" s="67"/>
    </row>
    <row r="41" spans="2:27" x14ac:dyDescent="0.25">
      <c r="B41" s="15" t="s">
        <v>44</v>
      </c>
      <c r="F41" s="14"/>
      <c r="G41" s="4"/>
    </row>
    <row r="42" spans="2:27" x14ac:dyDescent="0.25">
      <c r="B42" s="67"/>
    </row>
    <row r="43" spans="2:27" x14ac:dyDescent="0.25">
      <c r="B43" s="68" t="s">
        <v>46</v>
      </c>
    </row>
    <row r="44" spans="2:27" x14ac:dyDescent="0.25">
      <c r="B44" s="67"/>
    </row>
    <row r="45" spans="2:27" x14ac:dyDescent="0.25">
      <c r="B45" s="68" t="s">
        <v>45</v>
      </c>
    </row>
    <row r="46" spans="2:27" ht="15.75" x14ac:dyDescent="0.3">
      <c r="B46" s="67"/>
      <c r="C46" s="31"/>
      <c r="D46" s="31"/>
      <c r="E46" s="32"/>
      <c r="F46" s="33"/>
      <c r="G46" s="34"/>
      <c r="H46" s="35"/>
    </row>
    <row r="47" spans="2:27" ht="15.75" x14ac:dyDescent="0.3">
      <c r="B47" s="68" t="s">
        <v>47</v>
      </c>
      <c r="C47" s="31"/>
      <c r="D47" s="31"/>
      <c r="E47" s="32"/>
      <c r="F47" s="33"/>
      <c r="G47" s="34"/>
      <c r="H47" s="35"/>
    </row>
    <row r="48" spans="2:27" ht="15.75" x14ac:dyDescent="0.3">
      <c r="B48" s="67"/>
      <c r="C48" s="31"/>
      <c r="D48" s="31"/>
      <c r="E48" s="32"/>
      <c r="F48" s="33"/>
      <c r="G48" s="34"/>
      <c r="H48" s="35"/>
    </row>
    <row r="49" spans="2:8" ht="15.75" x14ac:dyDescent="0.3">
      <c r="B49" s="68" t="s">
        <v>48</v>
      </c>
      <c r="C49" s="31"/>
      <c r="D49" s="31"/>
      <c r="E49" s="32"/>
      <c r="F49" s="33"/>
      <c r="G49" s="34"/>
      <c r="H49" s="35"/>
    </row>
    <row r="50" spans="2:8" ht="15.75" x14ac:dyDescent="0.3">
      <c r="B50" s="69"/>
      <c r="C50" s="31"/>
      <c r="D50" s="31"/>
      <c r="E50" s="32"/>
      <c r="F50" s="33"/>
      <c r="G50" s="34"/>
      <c r="H50" s="35"/>
    </row>
    <row r="51" spans="2:8" ht="15.75" x14ac:dyDescent="0.3">
      <c r="B51" s="68" t="s">
        <v>37</v>
      </c>
      <c r="C51" s="31"/>
      <c r="D51" s="31"/>
      <c r="E51" s="32"/>
      <c r="F51" s="33"/>
      <c r="G51" s="34"/>
      <c r="H51" s="35"/>
    </row>
    <row r="52" spans="2:8" ht="15.75" x14ac:dyDescent="0.3">
      <c r="C52" s="31"/>
      <c r="D52" s="31"/>
      <c r="E52" s="32"/>
      <c r="F52" s="33"/>
      <c r="G52" s="34"/>
      <c r="H52" s="35"/>
    </row>
    <row r="53" spans="2:8" ht="15.75" x14ac:dyDescent="0.3">
      <c r="C53" s="31"/>
      <c r="D53" s="31"/>
      <c r="E53" s="32"/>
      <c r="F53" s="33"/>
      <c r="G53" s="34"/>
      <c r="H53" s="35"/>
    </row>
    <row r="54" spans="2:8" ht="15.75" x14ac:dyDescent="0.3">
      <c r="B54" s="30"/>
      <c r="C54" s="31"/>
      <c r="D54" s="31"/>
      <c r="E54" s="32"/>
      <c r="F54" s="33"/>
      <c r="G54" s="34"/>
      <c r="H54" s="35"/>
    </row>
    <row r="55" spans="2:8" ht="15.75" x14ac:dyDescent="0.3">
      <c r="B55" s="30"/>
      <c r="C55" s="31"/>
      <c r="D55" s="31"/>
      <c r="E55" s="32"/>
      <c r="F55" s="33"/>
      <c r="G55" s="34"/>
      <c r="H55" s="35"/>
    </row>
    <row r="56" spans="2:8" ht="15.75" x14ac:dyDescent="0.3">
      <c r="B56" s="30"/>
      <c r="C56" s="31"/>
      <c r="D56" s="31"/>
      <c r="E56" s="32"/>
      <c r="F56" s="33"/>
      <c r="G56" s="34"/>
      <c r="H56" s="35"/>
    </row>
    <row r="57" spans="2:8" ht="15.75" x14ac:dyDescent="0.3">
      <c r="B57" s="30"/>
      <c r="C57" s="31"/>
      <c r="D57" s="31"/>
      <c r="E57" s="32"/>
      <c r="F57" s="33"/>
      <c r="G57" s="34"/>
      <c r="H57" s="35"/>
    </row>
    <row r="58" spans="2:8" x14ac:dyDescent="0.25">
      <c r="B58" s="35"/>
      <c r="C58" s="34"/>
      <c r="D58" s="34"/>
      <c r="E58" s="34"/>
      <c r="F58" s="36"/>
      <c r="G58" s="34"/>
      <c r="H58" s="35"/>
    </row>
    <row r="59" spans="2:8" x14ac:dyDescent="0.25">
      <c r="B59" s="35"/>
      <c r="C59" s="35"/>
      <c r="D59" s="35"/>
      <c r="E59" s="35"/>
      <c r="F59" s="35"/>
      <c r="G59" s="35"/>
      <c r="H59" s="35"/>
    </row>
    <row r="60" spans="2:8" x14ac:dyDescent="0.25">
      <c r="B60" s="35"/>
      <c r="C60" s="35"/>
      <c r="D60" s="35"/>
      <c r="E60" s="35"/>
      <c r="F60" s="35"/>
      <c r="G60" s="35"/>
      <c r="H60" s="35"/>
    </row>
    <row r="61" spans="2:8" ht="16.5" x14ac:dyDescent="0.3">
      <c r="B61" s="37"/>
      <c r="C61" s="33"/>
      <c r="D61" s="35"/>
      <c r="E61" s="35"/>
      <c r="F61" s="35"/>
      <c r="G61" s="35"/>
      <c r="H61" s="35"/>
    </row>
    <row r="62" spans="2:8" ht="16.5" x14ac:dyDescent="0.3">
      <c r="B62" s="37"/>
      <c r="C62" s="33"/>
      <c r="D62" s="35"/>
      <c r="E62" s="35"/>
      <c r="F62" s="35"/>
      <c r="G62" s="35"/>
      <c r="H62" s="35"/>
    </row>
    <row r="63" spans="2:8" ht="16.5" x14ac:dyDescent="0.3">
      <c r="B63" s="37"/>
      <c r="C63" s="33"/>
      <c r="D63" s="35"/>
      <c r="E63" s="35"/>
      <c r="F63" s="35"/>
      <c r="G63" s="35"/>
      <c r="H63" s="35"/>
    </row>
    <row r="64" spans="2:8" ht="16.5" x14ac:dyDescent="0.3">
      <c r="B64" s="37"/>
      <c r="C64" s="33"/>
      <c r="D64" s="35"/>
      <c r="E64" s="35"/>
      <c r="F64" s="35"/>
      <c r="G64" s="35"/>
      <c r="H64" s="35"/>
    </row>
    <row r="65" spans="2:8" ht="16.5" x14ac:dyDescent="0.3">
      <c r="B65" s="37"/>
      <c r="C65" s="33"/>
      <c r="D65" s="35"/>
      <c r="E65" s="35"/>
      <c r="F65" s="35"/>
      <c r="G65" s="35"/>
      <c r="H65" s="35"/>
    </row>
    <row r="66" spans="2:8" ht="16.5" x14ac:dyDescent="0.3">
      <c r="B66" s="37"/>
      <c r="C66" s="33"/>
      <c r="D66" s="35"/>
      <c r="E66" s="35"/>
      <c r="F66" s="35"/>
      <c r="G66" s="35"/>
      <c r="H66" s="35"/>
    </row>
    <row r="67" spans="2:8" ht="16.5" x14ac:dyDescent="0.3">
      <c r="B67" s="37"/>
      <c r="C67" s="33"/>
      <c r="D67" s="35"/>
      <c r="E67" s="35"/>
      <c r="F67" s="35"/>
      <c r="G67" s="35"/>
      <c r="H67" s="35"/>
    </row>
    <row r="68" spans="2:8" ht="16.5" x14ac:dyDescent="0.3">
      <c r="B68" s="37"/>
      <c r="C68" s="33"/>
      <c r="D68" s="35"/>
      <c r="E68" s="35"/>
      <c r="F68" s="35"/>
      <c r="G68" s="35"/>
      <c r="H68" s="35"/>
    </row>
    <row r="69" spans="2:8" ht="16.5" x14ac:dyDescent="0.3">
      <c r="B69" s="37"/>
      <c r="C69" s="33"/>
      <c r="D69" s="35"/>
      <c r="E69" s="35"/>
      <c r="F69" s="35"/>
      <c r="G69" s="35"/>
      <c r="H69" s="35"/>
    </row>
    <row r="70" spans="2:8" ht="16.5" x14ac:dyDescent="0.3">
      <c r="B70" s="37"/>
      <c r="C70" s="33"/>
      <c r="D70" s="35"/>
      <c r="E70" s="35"/>
      <c r="F70" s="35"/>
      <c r="G70" s="35"/>
      <c r="H70" s="35"/>
    </row>
    <row r="71" spans="2:8" ht="16.5" x14ac:dyDescent="0.3">
      <c r="B71" s="37"/>
      <c r="C71" s="33"/>
      <c r="D71" s="35"/>
      <c r="E71" s="35"/>
      <c r="F71" s="35"/>
      <c r="G71" s="35"/>
      <c r="H71" s="35"/>
    </row>
    <row r="72" spans="2:8" ht="16.5" x14ac:dyDescent="0.3">
      <c r="B72" s="37"/>
      <c r="C72" s="33"/>
      <c r="D72" s="35"/>
      <c r="E72" s="35"/>
      <c r="F72" s="35"/>
      <c r="G72" s="35"/>
      <c r="H72" s="35"/>
    </row>
    <row r="73" spans="2:8" x14ac:dyDescent="0.25">
      <c r="B73" s="35"/>
      <c r="C73" s="35"/>
      <c r="D73" s="35"/>
      <c r="E73" s="35"/>
      <c r="F73" s="35"/>
      <c r="G73" s="35"/>
      <c r="H73" s="35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dataValidations disablePrompts="1" count="2">
    <dataValidation type="decimal" allowBlank="1" showInputMessage="1" showErrorMessage="1" errorTitle="Microsoft Excel" error="Neočekivana vrsta podatka!_x000a_Molimo unesite cijeli broj." sqref="W22:W34 S22:U34 S11:S19 S7:S9 U11:W19 U7:W9 AG7:AI19 AC7:AE19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R22:R34 R11:R19 R7:R9 AJ7:AJ19 AF7:AF1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61" orientation="portrait" r:id="rId1"/>
  <headerFooter>
    <oddHeader>&amp;LAgencija za osiguranje u BiH&amp;CStatistika tržišta osiguranja&amp;RMjesečno izvješće</oddHeader>
    <oddFooter>&amp;CU izvješće su uključeni podatci zaključno s 31.08.2016.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2020-02-26T09:04:13Z</dcterms:modified>
</cp:coreProperties>
</file>