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D28" i="5" l="1"/>
  <c r="F28" i="5"/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5" i="4"/>
  <c r="D26" i="4"/>
  <c r="F25" i="4"/>
  <c r="F26" i="4"/>
  <c r="F27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H19" i="6" l="1"/>
  <c r="H21" i="6" l="1"/>
  <c r="H23" i="5" l="1"/>
  <c r="H18" i="6" l="1"/>
  <c r="F28" i="6" l="1"/>
  <c r="H23" i="6" l="1"/>
  <c r="H25" i="6"/>
  <c r="H26" i="6"/>
  <c r="D28" i="6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H26" i="4" l="1"/>
  <c r="H25" i="4"/>
  <c r="H7" i="4" l="1"/>
  <c r="H8" i="4"/>
  <c r="H12" i="4"/>
  <c r="H13" i="4"/>
  <c r="H14" i="4"/>
  <c r="H15" i="4"/>
  <c r="H18" i="4"/>
  <c r="H19" i="4"/>
  <c r="H20" i="4"/>
  <c r="H21" i="4"/>
  <c r="H23" i="4"/>
  <c r="D24" i="6"/>
  <c r="D29" i="6" s="1"/>
  <c r="H6" i="4"/>
  <c r="F24" i="5"/>
  <c r="F29" i="5" s="1"/>
  <c r="G23" i="5" s="1"/>
  <c r="I23" i="5" s="1"/>
  <c r="E7" i="6" l="1"/>
  <c r="E27" i="6"/>
  <c r="E26" i="6"/>
  <c r="E25" i="6"/>
  <c r="D29" i="4"/>
  <c r="F24" i="4"/>
  <c r="F29" i="4" s="1"/>
  <c r="H7" i="6"/>
  <c r="H8" i="6"/>
  <c r="H12" i="6"/>
  <c r="H13" i="6"/>
  <c r="H14" i="6"/>
  <c r="H15" i="6"/>
  <c r="F24" i="6"/>
  <c r="F29" i="6" s="1"/>
  <c r="G27" i="6" s="1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I21" i="5" s="1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18" i="5"/>
  <c r="I19" i="6" l="1"/>
  <c r="G29" i="5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<sst xmlns="http://schemas.openxmlformats.org/spreadsheetml/2006/main" count="206" uniqueCount="55">
  <si>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</si>
  <si>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</si>
  <si>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</si>
  <si>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</si>
  <si>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</si>
  <si>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</si>
  <si>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</si>
  <si>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</si>
  <si>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udjela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</si>
  <si>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</si>
  <si>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</si>
  <si>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</si>
  <si>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</si>
  <si>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</si>
  <si>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</si>
  <si>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</si>
  <si>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</si>
  <si>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</si>
  <si>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</si>
  <si>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</si>
  <si>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</si>
  <si>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</si>
  <si>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</si>
  <si>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</si>
  <si>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</si>
  <si>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</si>
  <si>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</si>
  <si>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</si>
  <si>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Promjena iznosa isplaćenih šteta</t>
  </si>
  <si>
    <t>VIII 2015.*</t>
  </si>
  <si>
    <t>VIII 2016.**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</si>
  <si>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</si>
  <si>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</si>
  <si>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</si>
  <si>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</si>
  <si>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</si>
  <si>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Osiguranje robe u prijevozu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</si>
  <si>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</si>
  <si>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</si>
  <si>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</si>
  <si>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</si>
  <si>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</si>
  <si>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troškova pravne zaštite</t>
  </si>
  <si>
    <t>Osiguranje pomoći</t>
  </si>
  <si>
    <t>Dodatna osiguranja uz životno osiguranje</t>
  </si>
  <si>
    <t>*Podatci se odnose na razdoblje od 01.01. do 31.08.2015. godine.</t>
  </si>
  <si>
    <t>**Podatci se odnose na razdoblje od 01.01. do 31.08.2016. godine.</t>
  </si>
  <si>
    <t>Osiguranje jamstva</t>
  </si>
  <si>
    <t>Ukupno (neživotna osiguranja - skupine osiguranja)</t>
  </si>
  <si>
    <t>Ukupno (životna osiguranja - skupine osiguranja)</t>
  </si>
  <si>
    <t>Sveukupno (skupine osiguranja 1-19)</t>
  </si>
  <si>
    <t>Isplaćene štete po skupinama/vrstama osiguranja u BiH (u KM) za kolovoz 2015. i 2016. godine</t>
  </si>
  <si>
    <t>Isplaćene štete po skupinama/vrstama osiguranja u FBiH (u KM) za kolovoz 2015. i 2016. godine</t>
  </si>
  <si>
    <t>Isplaćene štete po skupinama/vrstama osiguranja u RS (u KM) za kolovoz 2015. i 2016. godine</t>
  </si>
  <si>
    <t>Osiguranje od različitih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</si>
</sst>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3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8"/>
      <name val="Bookman Old Style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5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165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1" applyNumberFormat="0" applyAlignment="0" applyProtection="0"/>
    <xf numFmtId="0" fontId="27" fillId="0" borderId="6" applyNumberFormat="0" applyFill="0" applyAlignment="0" applyProtection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9" fillId="0" borderId="0"/>
    <xf numFmtId="0" fontId="18" fillId="23" borderId="7" applyNumberFormat="0" applyFont="0" applyAlignment="0" applyProtection="0"/>
    <xf numFmtId="0" fontId="30" fillId="20" borderId="8" applyNumberFormat="0" applyAlignment="0" applyProtection="0"/>
    <xf numFmtId="0" fontId="20" fillId="0" borderId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48" fillId="0" borderId="0"/>
    <xf numFmtId="0" fontId="12" fillId="0" borderId="0"/>
    <xf numFmtId="0" fontId="48" fillId="0" borderId="0"/>
    <xf numFmtId="0" fontId="12" fillId="0" borderId="0"/>
    <xf numFmtId="0" fontId="48" fillId="0" borderId="0"/>
    <xf numFmtId="0" fontId="11" fillId="0" borderId="0"/>
    <xf numFmtId="0" fontId="48" fillId="0" borderId="0"/>
    <xf numFmtId="0" fontId="48" fillId="0" borderId="0"/>
    <xf numFmtId="0" fontId="11" fillId="0" borderId="0"/>
    <xf numFmtId="0" fontId="48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5" fillId="0" borderId="0" xfId="197" applyFont="1"/>
    <xf numFmtId="0" fontId="37" fillId="0" borderId="0" xfId="197" applyFont="1"/>
    <xf numFmtId="0" fontId="36" fillId="0" borderId="0" xfId="197" applyFont="1"/>
    <xf numFmtId="0" fontId="35" fillId="0" borderId="0" xfId="197" applyFont="1" applyBorder="1"/>
    <xf numFmtId="0" fontId="38" fillId="0" borderId="0" xfId="197" applyFont="1" applyFill="1" applyBorder="1"/>
    <xf numFmtId="3" fontId="36" fillId="0" borderId="0" xfId="197" applyNumberFormat="1" applyFont="1" applyBorder="1" applyAlignment="1">
      <alignment horizontal="right"/>
    </xf>
    <xf numFmtId="3" fontId="35" fillId="0" borderId="0" xfId="197" applyNumberFormat="1" applyFont="1" applyBorder="1"/>
    <xf numFmtId="3" fontId="39" fillId="0" borderId="0" xfId="197" applyNumberFormat="1" applyFont="1" applyBorder="1" applyAlignment="1">
      <alignment horizontal="right"/>
    </xf>
    <xf numFmtId="3" fontId="35" fillId="0" borderId="0" xfId="197" applyNumberFormat="1" applyFont="1"/>
    <xf numFmtId="0" fontId="35" fillId="0" borderId="0" xfId="197" applyFont="1" applyBorder="1" applyAlignment="1">
      <alignment horizontal="justify"/>
    </xf>
    <xf numFmtId="0" fontId="36" fillId="0" borderId="0" xfId="197" applyFont="1" applyBorder="1" applyAlignment="1">
      <alignment horizontal="left" wrapText="1"/>
    </xf>
    <xf numFmtId="0" fontId="36" fillId="0" borderId="0" xfId="197" applyFont="1" applyBorder="1" applyAlignment="1">
      <alignment horizontal="right" wrapText="1"/>
    </xf>
    <xf numFmtId="0" fontId="35" fillId="0" borderId="0" xfId="197" applyFont="1" applyAlignment="1">
      <alignment wrapText="1"/>
    </xf>
    <xf numFmtId="0" fontId="35" fillId="0" borderId="0" xfId="197" applyFont="1" applyBorder="1" applyAlignment="1"/>
    <xf numFmtId="0" fontId="36" fillId="0" borderId="0" xfId="197" applyFont="1" applyBorder="1" applyAlignment="1">
      <alignment wrapText="1"/>
    </xf>
    <xf numFmtId="0" fontId="36" fillId="0" borderId="0" xfId="197" applyFont="1" applyBorder="1" applyAlignment="1"/>
    <xf numFmtId="0" fontId="40" fillId="0" borderId="0" xfId="197" applyFont="1"/>
    <xf numFmtId="0" fontId="44" fillId="0" borderId="11" xfId="197" applyFont="1" applyBorder="1" applyAlignment="1">
      <alignment horizontal="right" vertical="center"/>
    </xf>
    <xf numFmtId="10" fontId="44" fillId="0" borderId="10" xfId="197" applyNumberFormat="1" applyFont="1" applyBorder="1" applyAlignment="1">
      <alignment horizontal="right" vertical="center" wrapText="1"/>
    </xf>
    <xf numFmtId="10" fontId="45" fillId="0" borderId="10" xfId="197" applyNumberFormat="1" applyFont="1" applyBorder="1" applyAlignment="1">
      <alignment vertical="center" wrapText="1"/>
    </xf>
    <xf numFmtId="10" fontId="45" fillId="0" borderId="13" xfId="197" applyNumberFormat="1" applyFont="1" applyBorder="1" applyAlignment="1">
      <alignment vertical="center" wrapText="1"/>
    </xf>
    <xf numFmtId="10" fontId="45" fillId="0" borderId="10" xfId="197" applyNumberFormat="1" applyFont="1" applyBorder="1" applyAlignment="1">
      <alignment horizontal="right" vertical="center" wrapText="1"/>
    </xf>
    <xf numFmtId="10" fontId="45" fillId="0" borderId="13" xfId="197" applyNumberFormat="1" applyFont="1" applyBorder="1" applyAlignment="1">
      <alignment horizontal="right" vertical="center" wrapText="1"/>
    </xf>
    <xf numFmtId="0" fontId="41" fillId="24" borderId="11" xfId="197" applyFont="1" applyFill="1" applyBorder="1" applyAlignment="1">
      <alignment horizontal="right" vertical="center"/>
    </xf>
    <xf numFmtId="0" fontId="41" fillId="24" borderId="10" xfId="197" applyFont="1" applyFill="1" applyBorder="1" applyAlignment="1">
      <alignment horizontal="right" vertical="center" wrapText="1"/>
    </xf>
    <xf numFmtId="10" fontId="41" fillId="24" borderId="10" xfId="197" applyNumberFormat="1" applyFont="1" applyFill="1" applyBorder="1" applyAlignment="1">
      <alignment horizontal="right" vertical="center" wrapText="1"/>
    </xf>
    <xf numFmtId="10" fontId="43" fillId="24" borderId="10" xfId="197" applyNumberFormat="1" applyFont="1" applyFill="1" applyBorder="1" applyAlignment="1">
      <alignment horizontal="right" vertical="center" wrapText="1"/>
    </xf>
    <xf numFmtId="10" fontId="43" fillId="24" borderId="13" xfId="197" applyNumberFormat="1" applyFont="1" applyFill="1" applyBorder="1" applyAlignment="1">
      <alignment horizontal="right" vertical="center" wrapText="1"/>
    </xf>
    <xf numFmtId="10" fontId="41" fillId="24" borderId="10" xfId="197" applyNumberFormat="1" applyFont="1" applyFill="1" applyBorder="1" applyAlignment="1">
      <alignment vertical="center" wrapText="1"/>
    </xf>
    <xf numFmtId="10" fontId="43" fillId="24" borderId="10" xfId="197" applyNumberFormat="1" applyFont="1" applyFill="1" applyBorder="1" applyAlignment="1">
      <alignment vertical="center" wrapText="1"/>
    </xf>
    <xf numFmtId="10" fontId="43" fillId="24" borderId="13" xfId="197" applyNumberFormat="1" applyFont="1" applyFill="1" applyBorder="1" applyAlignment="1">
      <alignment vertical="center" wrapText="1"/>
    </xf>
    <xf numFmtId="0" fontId="41" fillId="25" borderId="15" xfId="197" applyFont="1" applyFill="1" applyBorder="1" applyAlignment="1">
      <alignment horizontal="justify" vertical="center"/>
    </xf>
    <xf numFmtId="0" fontId="41" fillId="25" borderId="12" xfId="197" applyFont="1" applyFill="1" applyBorder="1" applyAlignment="1">
      <alignment horizontal="right" vertical="center" wrapText="1"/>
    </xf>
    <xf numFmtId="10" fontId="43" fillId="25" borderId="12" xfId="197" applyNumberFormat="1" applyFont="1" applyFill="1" applyBorder="1" applyAlignment="1">
      <alignment vertical="center" wrapText="1"/>
    </xf>
    <xf numFmtId="10" fontId="43" fillId="25" borderId="14" xfId="197" applyNumberFormat="1" applyFont="1" applyFill="1" applyBorder="1" applyAlignment="1">
      <alignment vertical="center" wrapText="1"/>
    </xf>
    <xf numFmtId="0" fontId="41" fillId="25" borderId="15" xfId="197" applyFont="1" applyFill="1" applyBorder="1" applyAlignment="1">
      <alignment horizontal="right" vertical="center"/>
    </xf>
    <xf numFmtId="10" fontId="44" fillId="0" borderId="10" xfId="197" applyNumberFormat="1" applyFont="1" applyFill="1" applyBorder="1" applyAlignment="1">
      <alignment horizontal="right" vertical="center"/>
    </xf>
    <xf numFmtId="10" fontId="41" fillId="24" borderId="10" xfId="197" applyNumberFormat="1" applyFont="1" applyFill="1" applyBorder="1" applyAlignment="1">
      <alignment horizontal="right" vertical="center"/>
    </xf>
    <xf numFmtId="4" fontId="35" fillId="0" borderId="0" xfId="197" applyNumberFormat="1" applyFont="1"/>
    <xf numFmtId="4" fontId="0" fillId="0" borderId="0" xfId="0" applyNumberFormat="1" applyBorder="1"/>
    <xf numFmtId="0" fontId="46" fillId="0" borderId="0" xfId="197" applyFont="1" applyBorder="1" applyAlignment="1">
      <alignment wrapText="1"/>
    </xf>
    <xf numFmtId="0" fontId="47" fillId="0" borderId="0" xfId="197" applyFont="1"/>
    <xf numFmtId="9" fontId="41" fillId="25" borderId="12" xfId="197" applyNumberFormat="1" applyFont="1" applyFill="1" applyBorder="1" applyAlignment="1">
      <alignment horizontal="right" vertical="center"/>
    </xf>
    <xf numFmtId="10" fontId="44" fillId="0" borderId="24" xfId="197" applyNumberFormat="1" applyFont="1" applyBorder="1" applyAlignment="1">
      <alignment horizontal="right" vertical="center" wrapText="1"/>
    </xf>
    <xf numFmtId="4" fontId="49" fillId="0" borderId="0" xfId="205" applyNumberFormat="1" applyFont="1" applyBorder="1" applyAlignment="1"/>
    <xf numFmtId="0" fontId="47" fillId="0" borderId="0" xfId="197" applyFont="1" applyBorder="1"/>
    <xf numFmtId="9" fontId="41" fillId="25" borderId="12" xfId="197" applyNumberFormat="1" applyFont="1" applyFill="1" applyBorder="1" applyAlignment="1">
      <alignment vertical="center"/>
    </xf>
    <xf numFmtId="9" fontId="41" fillId="25" borderId="12" xfId="197" applyNumberFormat="1" applyFont="1" applyFill="1" applyBorder="1" applyAlignment="1">
      <alignment horizontal="right" vertical="center" wrapText="1"/>
    </xf>
    <xf numFmtId="3" fontId="50" fillId="0" borderId="0" xfId="0" applyNumberFormat="1" applyFont="1" applyBorder="1"/>
    <xf numFmtId="3" fontId="0" fillId="0" borderId="0" xfId="0" applyNumberFormat="1" applyBorder="1"/>
    <xf numFmtId="10" fontId="45" fillId="0" borderId="25" xfId="197" applyNumberFormat="1" applyFont="1" applyBorder="1" applyAlignment="1">
      <alignment horizontal="right" vertical="center" wrapText="1"/>
    </xf>
    <xf numFmtId="10" fontId="50" fillId="0" borderId="10" xfId="197" applyNumberFormat="1" applyFont="1" applyBorder="1" applyAlignment="1">
      <alignment horizontal="right" vertical="center" wrapText="1"/>
    </xf>
    <xf numFmtId="10" fontId="51" fillId="24" borderId="10" xfId="197" applyNumberFormat="1" applyFont="1" applyFill="1" applyBorder="1" applyAlignment="1">
      <alignment horizontal="right" vertical="center" wrapText="1"/>
    </xf>
    <xf numFmtId="4" fontId="44" fillId="0" borderId="0" xfId="197" applyNumberFormat="1" applyFont="1"/>
    <xf numFmtId="4" fontId="47" fillId="0" borderId="0" xfId="197" applyNumberFormat="1" applyFont="1"/>
    <xf numFmtId="4" fontId="49" fillId="0" borderId="0" xfId="211" applyNumberFormat="1" applyFont="1" applyFill="1" applyBorder="1" applyAlignment="1" applyProtection="1">
      <alignment horizontal="right"/>
    </xf>
    <xf numFmtId="4" fontId="35" fillId="0" borderId="0" xfId="197" applyNumberFormat="1" applyFont="1" applyFill="1" applyBorder="1"/>
    <xf numFmtId="0" fontId="35" fillId="0" borderId="0" xfId="197" applyFont="1" applyFill="1" applyBorder="1"/>
    <xf numFmtId="4" fontId="49" fillId="0" borderId="0" xfId="205" applyNumberFormat="1" applyFont="1" applyFill="1" applyBorder="1" applyAlignment="1"/>
    <xf numFmtId="4" fontId="36" fillId="0" borderId="0" xfId="197" applyNumberFormat="1" applyFont="1" applyFill="1" applyBorder="1"/>
    <xf numFmtId="0" fontId="36" fillId="0" borderId="0" xfId="197" applyFont="1" applyFill="1" applyBorder="1"/>
    <xf numFmtId="4" fontId="49" fillId="0" borderId="0" xfId="211" applyNumberFormat="1" applyFont="1" applyFill="1" applyBorder="1" applyAlignment="1" applyProtection="1">
      <alignment horizontal="right"/>
      <protection locked="0"/>
    </xf>
    <xf numFmtId="0" fontId="47" fillId="0" borderId="0" xfId="197" applyFont="1" applyFill="1" applyBorder="1"/>
    <xf numFmtId="0" fontId="53" fillId="0" borderId="0" xfId="211" applyFont="1" applyFill="1" applyBorder="1" applyAlignment="1" applyProtection="1">
      <alignment horizontal="left" wrapText="1"/>
    </xf>
    <xf numFmtId="4" fontId="54" fillId="0" borderId="0" xfId="197" applyNumberFormat="1" applyFont="1" applyFill="1" applyBorder="1"/>
    <xf numFmtId="4" fontId="52" fillId="0" borderId="0" xfId="197" applyNumberFormat="1" applyFont="1" applyFill="1" applyBorder="1"/>
    <xf numFmtId="0" fontId="53" fillId="0" borderId="0" xfId="211" applyFont="1" applyFill="1" applyBorder="1" applyAlignment="1" applyProtection="1">
      <alignment wrapText="1"/>
    </xf>
    <xf numFmtId="4" fontId="44" fillId="0" borderId="0" xfId="197" applyNumberFormat="1" applyFont="1" applyFill="1" applyBorder="1"/>
    <xf numFmtId="0" fontId="35" fillId="0" borderId="0" xfId="197" applyFont="1" applyFill="1" applyBorder="1" applyAlignment="1">
      <alignment horizontal="right"/>
    </xf>
    <xf numFmtId="10" fontId="50" fillId="0" borderId="10" xfId="197" applyNumberFormat="1" applyFont="1" applyFill="1" applyBorder="1" applyAlignment="1">
      <alignment horizontal="right" vertical="center"/>
    </xf>
    <xf numFmtId="10" fontId="51" fillId="24" borderId="10" xfId="197" applyNumberFormat="1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/>
    </xf>
    <xf numFmtId="4" fontId="53" fillId="0" borderId="0" xfId="205" applyNumberFormat="1" applyFont="1" applyFill="1" applyBorder="1" applyAlignment="1"/>
    <xf numFmtId="0" fontId="35" fillId="0" borderId="0" xfId="197" applyFont="1" applyFill="1" applyBorder="1" applyAlignment="1">
      <alignment horizontal="left"/>
    </xf>
    <xf numFmtId="3" fontId="55" fillId="0" borderId="0" xfId="197" applyNumberFormat="1" applyFont="1" applyFill="1" applyBorder="1"/>
    <xf numFmtId="0" fontId="52" fillId="0" borderId="0" xfId="197" applyFont="1" applyFill="1" applyBorder="1"/>
    <xf numFmtId="0" fontId="40" fillId="0" borderId="0" xfId="197" applyFont="1" applyFill="1" applyBorder="1"/>
    <xf numFmtId="4" fontId="49" fillId="0" borderId="0" xfId="205" applyNumberFormat="1" applyFont="1" applyFill="1" applyBorder="1" applyAlignment="1">
      <alignment wrapText="1"/>
    </xf>
    <xf numFmtId="3" fontId="56" fillId="0" borderId="0" xfId="197" applyNumberFormat="1" applyFont="1" applyBorder="1" applyAlignment="1">
      <alignment horizontal="right"/>
    </xf>
    <xf numFmtId="4" fontId="57" fillId="0" borderId="0" xfId="211" applyNumberFormat="1" applyFont="1" applyBorder="1" applyAlignment="1" applyProtection="1">
      <alignment horizontal="right"/>
      <protection locked="0"/>
    </xf>
    <xf numFmtId="4" fontId="57" fillId="0" borderId="0" xfId="211" applyNumberFormat="1" applyFont="1" applyBorder="1" applyAlignment="1" applyProtection="1">
      <alignment horizontal="right"/>
    </xf>
    <xf numFmtId="4" fontId="44" fillId="0" borderId="0" xfId="197" applyNumberFormat="1" applyFont="1" applyBorder="1"/>
    <xf numFmtId="0" fontId="36" fillId="0" borderId="0" xfId="197" applyFont="1" applyBorder="1"/>
    <xf numFmtId="4" fontId="36" fillId="0" borderId="0" xfId="197" applyNumberFormat="1" applyFont="1" applyBorder="1"/>
    <xf numFmtId="0" fontId="40" fillId="0" borderId="0" xfId="197" applyFont="1" applyBorder="1"/>
    <xf numFmtId="3" fontId="50" fillId="0" borderId="10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vertical="center"/>
    </xf>
    <xf numFmtId="10" fontId="61" fillId="0" borderId="10" xfId="197" applyNumberFormat="1" applyFont="1" applyBorder="1" applyAlignment="1">
      <alignment vertical="center" wrapText="1"/>
    </xf>
    <xf numFmtId="10" fontId="61" fillId="0" borderId="13" xfId="197" applyNumberFormat="1" applyFont="1" applyBorder="1" applyAlignment="1">
      <alignment vertical="center" wrapText="1"/>
    </xf>
    <xf numFmtId="4" fontId="41" fillId="0" borderId="0" xfId="197" applyNumberFormat="1" applyFont="1" applyFill="1" applyBorder="1"/>
    <xf numFmtId="0" fontId="41" fillId="0" borderId="0" xfId="197" applyFont="1" applyFill="1" applyBorder="1"/>
    <xf numFmtId="3" fontId="58" fillId="0" borderId="0" xfId="205" applyNumberFormat="1" applyFont="1" applyFill="1" applyBorder="1"/>
    <xf numFmtId="3" fontId="59" fillId="0" borderId="0" xfId="197" applyNumberFormat="1" applyFont="1" applyFill="1" applyBorder="1" applyAlignment="1">
      <alignment horizontal="right" vertical="center"/>
    </xf>
    <xf numFmtId="3" fontId="60" fillId="0" borderId="0" xfId="0" applyNumberFormat="1" applyFont="1" applyFill="1" applyBorder="1" applyAlignment="1">
      <alignment vertical="center"/>
    </xf>
    <xf numFmtId="3" fontId="59" fillId="0" borderId="0" xfId="197" applyNumberFormat="1" applyFont="1" applyFill="1" applyBorder="1" applyAlignment="1">
      <alignment vertical="center" wrapText="1"/>
    </xf>
    <xf numFmtId="4" fontId="57" fillId="0" borderId="0" xfId="211" applyNumberFormat="1" applyFont="1" applyFill="1" applyBorder="1" applyAlignment="1" applyProtection="1">
      <alignment horizontal="right"/>
      <protection locked="0"/>
    </xf>
    <xf numFmtId="4" fontId="57" fillId="0" borderId="0" xfId="211" applyNumberFormat="1" applyFont="1" applyFill="1" applyBorder="1" applyAlignment="1" applyProtection="1">
      <alignment horizontal="right"/>
    </xf>
    <xf numFmtId="3" fontId="50" fillId="0" borderId="0" xfId="0" applyNumberFormat="1" applyFont="1" applyFill="1" applyBorder="1"/>
    <xf numFmtId="3" fontId="51" fillId="0" borderId="0" xfId="197" applyNumberFormat="1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 wrapText="1"/>
    </xf>
    <xf numFmtId="0" fontId="0" fillId="0" borderId="0" xfId="0" applyBorder="1"/>
    <xf numFmtId="9" fontId="45" fillId="0" borderId="10" xfId="197" applyNumberFormat="1" applyFont="1" applyBorder="1" applyAlignment="1">
      <alignment vertical="center" wrapText="1"/>
    </xf>
    <xf numFmtId="9" fontId="45" fillId="0" borderId="13" xfId="197" applyNumberFormat="1" applyFont="1" applyBorder="1" applyAlignment="1">
      <alignment vertical="center" wrapText="1"/>
    </xf>
    <xf numFmtId="4" fontId="49" fillId="0" borderId="0" xfId="211" applyNumberFormat="1" applyFont="1" applyBorder="1" applyAlignment="1" applyProtection="1">
      <alignment horizontal="right"/>
      <protection locked="0"/>
    </xf>
    <xf numFmtId="3" fontId="35" fillId="0" borderId="0" xfId="197" applyNumberFormat="1" applyFont="1" applyBorder="1" applyAlignment="1">
      <alignment wrapText="1"/>
    </xf>
    <xf numFmtId="4" fontId="49" fillId="0" borderId="0" xfId="211" applyNumberFormat="1" applyFont="1" applyBorder="1" applyAlignment="1" applyProtection="1">
      <alignment horizontal="right"/>
    </xf>
    <xf numFmtId="0" fontId="50" fillId="0" borderId="10" xfId="197" applyFont="1" applyBorder="1" applyAlignment="1">
      <alignment horizontal="left" vertical="center" wrapText="1"/>
    </xf>
    <xf numFmtId="0" fontId="50" fillId="0" borderId="10" xfId="197" applyFont="1" applyFill="1" applyBorder="1" applyAlignment="1">
      <alignment horizontal="left" vertical="center" wrapText="1"/>
    </xf>
    <xf numFmtId="0" fontId="51" fillId="24" borderId="10" xfId="197" applyFont="1" applyFill="1" applyBorder="1" applyAlignment="1">
      <alignment horizontal="right" vertical="center" wrapText="1"/>
    </xf>
    <xf numFmtId="0" fontId="51" fillId="25" borderId="12" xfId="197" applyFont="1" applyFill="1" applyBorder="1" applyAlignment="1">
      <alignment horizontal="right" vertical="center" wrapText="1"/>
    </xf>
    <xf numFmtId="3" fontId="51" fillId="25" borderId="12" xfId="197" applyNumberFormat="1" applyFont="1" applyFill="1" applyBorder="1" applyAlignment="1">
      <alignment horizontal="right" vertical="center"/>
    </xf>
    <xf numFmtId="3" fontId="50" fillId="0" borderId="10" xfId="205" applyNumberFormat="1" applyFont="1" applyBorder="1"/>
    <xf numFmtId="3" fontId="62" fillId="0" borderId="10" xfId="0" applyNumberFormat="1" applyFont="1" applyBorder="1" applyAlignment="1">
      <alignment vertical="center"/>
    </xf>
    <xf numFmtId="3" fontId="51" fillId="24" borderId="10" xfId="197" applyNumberFormat="1" applyFont="1" applyFill="1" applyBorder="1" applyAlignment="1">
      <alignment vertical="center" wrapText="1"/>
    </xf>
    <xf numFmtId="3" fontId="50" fillId="0" borderId="10" xfId="0" applyNumberFormat="1" applyFont="1" applyBorder="1"/>
    <xf numFmtId="3" fontId="51" fillId="24" borderId="10" xfId="197" applyNumberFormat="1" applyFont="1" applyFill="1" applyBorder="1" applyAlignment="1">
      <alignment horizontal="right" vertical="center" wrapText="1"/>
    </xf>
    <xf numFmtId="0" fontId="36" fillId="0" borderId="19" xfId="197" applyFont="1" applyBorder="1" applyAlignment="1">
      <alignment horizontal="center"/>
    </xf>
    <xf numFmtId="0" fontId="36" fillId="0" borderId="20" xfId="197" applyFont="1" applyBorder="1" applyAlignment="1">
      <alignment horizontal="center"/>
    </xf>
    <xf numFmtId="0" fontId="36" fillId="0" borderId="21" xfId="197" applyFont="1" applyBorder="1" applyAlignment="1">
      <alignment horizontal="center"/>
    </xf>
    <xf numFmtId="0" fontId="41" fillId="25" borderId="17" xfId="197" applyFont="1" applyFill="1" applyBorder="1" applyAlignment="1">
      <alignment horizontal="center" vertical="center" wrapText="1"/>
    </xf>
    <xf numFmtId="0" fontId="44" fillId="25" borderId="10" xfId="197" applyFont="1" applyFill="1" applyBorder="1" applyAlignment="1">
      <alignment horizontal="center" vertical="center" wrapText="1"/>
    </xf>
    <xf numFmtId="0" fontId="43" fillId="25" borderId="17" xfId="197" applyFont="1" applyFill="1" applyBorder="1" applyAlignment="1">
      <alignment horizontal="center" vertical="center" wrapText="1"/>
    </xf>
    <xf numFmtId="0" fontId="45" fillId="25" borderId="10" xfId="197" applyFont="1" applyFill="1" applyBorder="1" applyAlignment="1">
      <alignment horizontal="center" vertical="center" wrapText="1"/>
    </xf>
    <xf numFmtId="0" fontId="43" fillId="25" borderId="18" xfId="197" applyFont="1" applyFill="1" applyBorder="1" applyAlignment="1">
      <alignment horizontal="center" vertical="center" wrapText="1"/>
    </xf>
    <xf numFmtId="0" fontId="45" fillId="25" borderId="13" xfId="197" applyFont="1" applyFill="1" applyBorder="1" applyAlignment="1">
      <alignment horizontal="center" vertical="center" wrapText="1"/>
    </xf>
    <xf numFmtId="0" fontId="41" fillId="25" borderId="16" xfId="197" applyFont="1" applyFill="1" applyBorder="1" applyAlignment="1">
      <alignment horizontal="center" vertical="center" wrapText="1"/>
    </xf>
    <xf numFmtId="0" fontId="41" fillId="25" borderId="11" xfId="197" applyFont="1" applyFill="1" applyBorder="1" applyAlignment="1">
      <alignment horizontal="center" vertical="center" wrapText="1"/>
    </xf>
    <xf numFmtId="0" fontId="51" fillId="25" borderId="17" xfId="197" applyFont="1" applyFill="1" applyBorder="1" applyAlignment="1">
      <alignment horizontal="center" vertical="center" wrapText="1"/>
    </xf>
    <xf numFmtId="0" fontId="51" fillId="25" borderId="10" xfId="197" applyFont="1" applyFill="1" applyBorder="1" applyAlignment="1">
      <alignment horizontal="center" vertical="center" wrapText="1"/>
    </xf>
    <xf numFmtId="0" fontId="51" fillId="25" borderId="17" xfId="197" applyFont="1" applyFill="1" applyBorder="1" applyAlignment="1">
      <alignment horizontal="center" vertical="center"/>
    </xf>
    <xf numFmtId="0" fontId="51" fillId="25" borderId="10" xfId="197" applyFont="1" applyFill="1" applyBorder="1" applyAlignment="1">
      <alignment horizontal="center" vertical="center"/>
    </xf>
    <xf numFmtId="0" fontId="42" fillId="25" borderId="17" xfId="197" applyFont="1" applyFill="1" applyBorder="1" applyAlignment="1">
      <alignment horizontal="center" vertical="center"/>
    </xf>
    <xf numFmtId="0" fontId="42" fillId="25" borderId="10" xfId="197" applyFont="1" applyFill="1" applyBorder="1" applyAlignment="1">
      <alignment horizontal="center" vertical="center"/>
    </xf>
    <xf numFmtId="0" fontId="50" fillId="25" borderId="10" xfId="197" applyFont="1" applyFill="1" applyBorder="1" applyAlignment="1">
      <alignment horizontal="center" vertical="center" wrapText="1"/>
    </xf>
    <xf numFmtId="0" fontId="41" fillId="25" borderId="23" xfId="197" applyFont="1" applyFill="1" applyBorder="1" applyAlignment="1">
      <alignment horizontal="center" vertical="center" wrapText="1"/>
    </xf>
    <xf numFmtId="0" fontId="41" fillId="25" borderId="22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49" fontId="44" fillId="0" borderId="11" xfId="197" applyNumberFormat="1" applyFont="1" applyBorder="1" applyAlignment="1">
      <alignment horizontal="center" vertical="center"/>
    </xf>
    <xf numFmtId="0" fontId="41" fillId="24" borderId="11" xfId="197" applyFont="1" applyFill="1" applyBorder="1" applyAlignment="1">
      <alignment horizontal="center" vertical="center"/>
    </xf>
    <xf numFmtId="0" fontId="44" fillId="0" borderId="11" xfId="197" applyFont="1" applyBorder="1" applyAlignment="1">
      <alignment horizontal="center" vertical="center"/>
    </xf>
  </cellXfs>
  <cellStyles count="23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66" xfId="225"/>
    <cellStyle name="Normal 167" xfId="227"/>
    <cellStyle name="Normal 168" xfId="229"/>
    <cellStyle name="Normal 169" xfId="231"/>
    <cellStyle name="Normal 17" xfId="106"/>
    <cellStyle name="Normal 170" xfId="233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10" xfId="230"/>
    <cellStyle name="Obično 3 11" xfId="232"/>
    <cellStyle name="Obično 3 12" xfId="234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3 8" xfId="226"/>
    <cellStyle name="Obično 3 9" xfId="228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8" t="s">
        <v>51</v>
      </c>
      <c r="C2" s="119"/>
      <c r="D2" s="119"/>
      <c r="E2" s="119"/>
      <c r="F2" s="119"/>
      <c r="G2" s="119"/>
      <c r="H2" s="119"/>
      <c r="I2" s="120"/>
    </row>
    <row r="3" spans="2:9" ht="16.5" thickBot="1" x14ac:dyDescent="0.3">
      <c r="B3" s="2"/>
      <c r="C3" s="3"/>
    </row>
    <row r="4" spans="2:9" x14ac:dyDescent="0.25">
      <c r="B4" s="127"/>
      <c r="C4" s="129" t="s">
        <v>2</v>
      </c>
      <c r="D4" s="131" t="s">
        <v>29</v>
      </c>
      <c r="E4" s="121" t="s">
        <v>3</v>
      </c>
      <c r="F4" s="133" t="s">
        <v>30</v>
      </c>
      <c r="G4" s="121" t="s">
        <v>3</v>
      </c>
      <c r="H4" s="123" t="s">
        <v>28</v>
      </c>
      <c r="I4" s="125" t="s">
        <v>8</v>
      </c>
    </row>
    <row r="5" spans="2:9" x14ac:dyDescent="0.25">
      <c r="B5" s="128"/>
      <c r="C5" s="130"/>
      <c r="D5" s="132"/>
      <c r="E5" s="122" t="s">
        <v>0</v>
      </c>
      <c r="F5" s="134"/>
      <c r="G5" s="122" t="s">
        <v>0</v>
      </c>
      <c r="H5" s="124"/>
      <c r="I5" s="126"/>
    </row>
    <row r="6" spans="2:9" x14ac:dyDescent="0.25">
      <c r="B6" s="139" t="s">
        <v>9</v>
      </c>
      <c r="C6" s="108" t="s">
        <v>31</v>
      </c>
      <c r="D6" s="86">
        <f>'FBiH '!D6+RS!D6</f>
        <v>12498683.775000002</v>
      </c>
      <c r="E6" s="70">
        <f>D6/$D$29</f>
        <v>7.3386155955739787E-2</v>
      </c>
      <c r="F6" s="86">
        <f>'FBiH '!F6+RS!F6</f>
        <v>14101964.690399997</v>
      </c>
      <c r="G6" s="37">
        <f t="shared" ref="G6:G23" si="0">F6/$F$29</f>
        <v>8.8994381124801444E-2</v>
      </c>
      <c r="H6" s="20">
        <f>(F6-D6)/D6</f>
        <v>0.12827598043618751</v>
      </c>
      <c r="I6" s="21">
        <f>(G6-E6)/E6</f>
        <v>0.2126862344237678</v>
      </c>
    </row>
    <row r="7" spans="2:9" x14ac:dyDescent="0.25">
      <c r="B7" s="139" t="s">
        <v>10</v>
      </c>
      <c r="C7" s="108" t="s">
        <v>4</v>
      </c>
      <c r="D7" s="86">
        <f>'FBiH '!D7+RS!D7</f>
        <v>1252041.6999999997</v>
      </c>
      <c r="E7" s="70">
        <f t="shared" ref="E7:E27" si="1">D7/$D$29</f>
        <v>7.3513762819629016E-3</v>
      </c>
      <c r="F7" s="86">
        <f>'FBiH '!F7+RS!F7</f>
        <v>1903063.6850000003</v>
      </c>
      <c r="G7" s="37">
        <f t="shared" si="0"/>
        <v>1.2009814136249637E-2</v>
      </c>
      <c r="H7" s="20">
        <f t="shared" ref="H7:H26" si="2">(F7-D7)/D7</f>
        <v>0.51996829258961641</v>
      </c>
      <c r="I7" s="21">
        <f t="shared" ref="I7:I23" si="3">(G7-E7)/E7</f>
        <v>0.63368241205616527</v>
      </c>
    </row>
    <row r="8" spans="2:9" x14ac:dyDescent="0.25">
      <c r="B8" s="139" t="s">
        <v>11</v>
      </c>
      <c r="C8" s="109" t="s">
        <v>32</v>
      </c>
      <c r="D8" s="86">
        <f>'FBiH '!D8+RS!D8</f>
        <v>27095216.32</v>
      </c>
      <c r="E8" s="70">
        <f t="shared" si="1"/>
        <v>0.15908985348451427</v>
      </c>
      <c r="F8" s="86">
        <f>'FBiH '!F8+RS!F8</f>
        <v>27510973.476999998</v>
      </c>
      <c r="G8" s="37">
        <f t="shared" si="0"/>
        <v>0.1736156707577883</v>
      </c>
      <c r="H8" s="20">
        <f t="shared" si="2"/>
        <v>1.5344301078456855E-2</v>
      </c>
      <c r="I8" s="21">
        <f t="shared" si="3"/>
        <v>9.1305742981829918E-2</v>
      </c>
    </row>
    <row r="9" spans="2:9" x14ac:dyDescent="0.25">
      <c r="B9" s="139" t="s">
        <v>12</v>
      </c>
      <c r="C9" s="109" t="s">
        <v>33</v>
      </c>
      <c r="D9" s="86">
        <f>'FBiH '!D9+RS!D9</f>
        <v>0</v>
      </c>
      <c r="E9" s="70">
        <f t="shared" si="1"/>
        <v>0</v>
      </c>
      <c r="F9" s="86">
        <f>'FBiH '!F9+RS!F9</f>
        <v>0</v>
      </c>
      <c r="G9" s="37">
        <f t="shared" si="0"/>
        <v>0</v>
      </c>
      <c r="H9" s="22" t="s">
        <v>1</v>
      </c>
      <c r="I9" s="23" t="s">
        <v>1</v>
      </c>
    </row>
    <row r="10" spans="2:9" x14ac:dyDescent="0.25">
      <c r="B10" s="139" t="s">
        <v>13</v>
      </c>
      <c r="C10" s="109" t="s">
        <v>34</v>
      </c>
      <c r="D10" s="86">
        <f>'FBiH '!D10+RS!D10</f>
        <v>0</v>
      </c>
      <c r="E10" s="70">
        <f t="shared" si="1"/>
        <v>0</v>
      </c>
      <c r="F10" s="86">
        <f>'FBiH '!F10+RS!F10</f>
        <v>0</v>
      </c>
      <c r="G10" s="37">
        <f t="shared" si="0"/>
        <v>0</v>
      </c>
      <c r="H10" s="22" t="s">
        <v>1</v>
      </c>
      <c r="I10" s="23" t="s">
        <v>1</v>
      </c>
    </row>
    <row r="11" spans="2:9" x14ac:dyDescent="0.25">
      <c r="B11" s="139" t="s">
        <v>14</v>
      </c>
      <c r="C11" s="109" t="s">
        <v>35</v>
      </c>
      <c r="D11" s="86">
        <f>'FBiH '!D11+RS!D11</f>
        <v>0</v>
      </c>
      <c r="E11" s="70">
        <f t="shared" si="1"/>
        <v>0</v>
      </c>
      <c r="F11" s="86">
        <f>'FBiH '!F11+RS!F11</f>
        <v>2320</v>
      </c>
      <c r="G11" s="37">
        <f t="shared" si="0"/>
        <v>1.4641007032877701E-5</v>
      </c>
      <c r="H11" s="22" t="s">
        <v>1</v>
      </c>
      <c r="I11" s="23" t="s">
        <v>1</v>
      </c>
    </row>
    <row r="12" spans="2:9" x14ac:dyDescent="0.25">
      <c r="B12" s="139" t="s">
        <v>15</v>
      </c>
      <c r="C12" s="109" t="s">
        <v>36</v>
      </c>
      <c r="D12" s="86">
        <f>'FBiH '!D12+RS!D12</f>
        <v>241474.25</v>
      </c>
      <c r="E12" s="70">
        <f t="shared" si="1"/>
        <v>1.4178186510519421E-3</v>
      </c>
      <c r="F12" s="86">
        <f>'FBiH '!F12+RS!F12</f>
        <v>80023.590000000011</v>
      </c>
      <c r="G12" s="37">
        <f t="shared" si="0"/>
        <v>5.0501118275263874E-4</v>
      </c>
      <c r="H12" s="20">
        <f t="shared" si="2"/>
        <v>-0.66860404370238224</v>
      </c>
      <c r="I12" s="21">
        <f t="shared" si="3"/>
        <v>-0.64381115851597193</v>
      </c>
    </row>
    <row r="13" spans="2:9" x14ac:dyDescent="0.25">
      <c r="B13" s="139" t="s">
        <v>16</v>
      </c>
      <c r="C13" s="109" t="s">
        <v>27</v>
      </c>
      <c r="D13" s="86">
        <f>'FBiH '!D13+RS!D13</f>
        <v>7148495.7400000012</v>
      </c>
      <c r="E13" s="70">
        <f t="shared" si="1"/>
        <v>4.1972469475057304E-2</v>
      </c>
      <c r="F13" s="86">
        <f>'FBiH '!F13+RS!F13</f>
        <v>4016606.9098</v>
      </c>
      <c r="G13" s="37">
        <f t="shared" si="0"/>
        <v>2.5347918109778864E-2</v>
      </c>
      <c r="H13" s="20">
        <f t="shared" si="2"/>
        <v>-0.43811858384068936</v>
      </c>
      <c r="I13" s="21">
        <f t="shared" si="3"/>
        <v>-0.39608227900809601</v>
      </c>
    </row>
    <row r="14" spans="2:9" x14ac:dyDescent="0.25">
      <c r="B14" s="139" t="s">
        <v>17</v>
      </c>
      <c r="C14" s="109" t="s">
        <v>37</v>
      </c>
      <c r="D14" s="86">
        <f>'FBiH '!D14+RS!D14</f>
        <v>31546966.629900005</v>
      </c>
      <c r="E14" s="70">
        <f t="shared" si="1"/>
        <v>0.18522835321772596</v>
      </c>
      <c r="F14" s="86">
        <f>'FBiH '!F14+RS!F14</f>
        <v>7718786.5099000009</v>
      </c>
      <c r="G14" s="37">
        <f t="shared" si="0"/>
        <v>4.8711554989968722E-2</v>
      </c>
      <c r="H14" s="20">
        <f t="shared" si="2"/>
        <v>-0.75532397138353757</v>
      </c>
      <c r="I14" s="21">
        <f t="shared" si="3"/>
        <v>-0.73701890588688168</v>
      </c>
    </row>
    <row r="15" spans="2:9" x14ac:dyDescent="0.25">
      <c r="B15" s="139" t="s">
        <v>18</v>
      </c>
      <c r="C15" s="109" t="s">
        <v>38</v>
      </c>
      <c r="D15" s="86">
        <f>'FBiH '!D15+RS!D15</f>
        <v>61488755.460000001</v>
      </c>
      <c r="E15" s="70">
        <f t="shared" si="1"/>
        <v>0.36103188775266903</v>
      </c>
      <c r="F15" s="86">
        <f>'FBiH '!F15+RS!F15</f>
        <v>71023926.397</v>
      </c>
      <c r="G15" s="37">
        <f t="shared" si="0"/>
        <v>0.44821629563839016</v>
      </c>
      <c r="H15" s="20">
        <f t="shared" si="2"/>
        <v>0.15507178289212359</v>
      </c>
      <c r="I15" s="21">
        <f t="shared" si="3"/>
        <v>0.24148672414622907</v>
      </c>
    </row>
    <row r="16" spans="2:9" x14ac:dyDescent="0.25">
      <c r="B16" s="139" t="s">
        <v>19</v>
      </c>
      <c r="C16" s="109" t="s">
        <v>39</v>
      </c>
      <c r="D16" s="86">
        <f>'FBiH '!D16+RS!D16</f>
        <v>0</v>
      </c>
      <c r="E16" s="70">
        <f t="shared" si="1"/>
        <v>0</v>
      </c>
      <c r="F16" s="86">
        <f>'FBiH '!F16+RS!F16</f>
        <v>0</v>
      </c>
      <c r="G16" s="37">
        <f t="shared" si="0"/>
        <v>0</v>
      </c>
      <c r="H16" s="22" t="s">
        <v>1</v>
      </c>
      <c r="I16" s="23" t="s">
        <v>1</v>
      </c>
    </row>
    <row r="17" spans="2:9" x14ac:dyDescent="0.25">
      <c r="B17" s="139" t="s">
        <v>20</v>
      </c>
      <c r="C17" s="109" t="s">
        <v>40</v>
      </c>
      <c r="D17" s="86">
        <f>'FBiH '!D17+RS!D17</f>
        <v>0</v>
      </c>
      <c r="E17" s="70">
        <f t="shared" si="1"/>
        <v>0</v>
      </c>
      <c r="F17" s="86">
        <f>'FBiH '!F17+RS!F17</f>
        <v>0</v>
      </c>
      <c r="G17" s="37">
        <f t="shared" si="0"/>
        <v>0</v>
      </c>
      <c r="H17" s="22" t="s">
        <v>1</v>
      </c>
      <c r="I17" s="23" t="s">
        <v>1</v>
      </c>
    </row>
    <row r="18" spans="2:9" x14ac:dyDescent="0.25">
      <c r="B18" s="139" t="s">
        <v>21</v>
      </c>
      <c r="C18" s="109" t="s">
        <v>41</v>
      </c>
      <c r="D18" s="86">
        <f>'FBiH '!D18+RS!D18</f>
        <v>520735.48</v>
      </c>
      <c r="E18" s="70">
        <f t="shared" si="1"/>
        <v>3.0575039608094264E-3</v>
      </c>
      <c r="F18" s="86">
        <f>'FBiH '!F18+RS!F18</f>
        <v>990034.24999999988</v>
      </c>
      <c r="G18" s="37">
        <f t="shared" si="0"/>
        <v>6.2478872487240506E-3</v>
      </c>
      <c r="H18" s="20">
        <f t="shared" si="2"/>
        <v>0.90122295872752889</v>
      </c>
      <c r="I18" s="21">
        <f t="shared" si="3"/>
        <v>1.0434600670378265</v>
      </c>
    </row>
    <row r="19" spans="2:9" x14ac:dyDescent="0.25">
      <c r="B19" s="139" t="s">
        <v>22</v>
      </c>
      <c r="C19" s="109" t="s">
        <v>5</v>
      </c>
      <c r="D19" s="86">
        <f>'FBiH '!D19+RS!D19</f>
        <v>155194.94999999995</v>
      </c>
      <c r="E19" s="70">
        <f t="shared" si="1"/>
        <v>9.1122881491121125E-4</v>
      </c>
      <c r="F19" s="86">
        <f>'FBiH '!F19+RS!F19</f>
        <v>269239.69020000001</v>
      </c>
      <c r="G19" s="37">
        <f t="shared" si="0"/>
        <v>1.69911215420173E-3</v>
      </c>
      <c r="H19" s="20">
        <f t="shared" si="2"/>
        <v>0.73484826793655389</v>
      </c>
      <c r="I19" s="21">
        <f t="shared" si="3"/>
        <v>0.86463830642503203</v>
      </c>
    </row>
    <row r="20" spans="2:9" x14ac:dyDescent="0.25">
      <c r="B20" s="139" t="s">
        <v>23</v>
      </c>
      <c r="C20" s="109" t="s">
        <v>47</v>
      </c>
      <c r="D20" s="86">
        <f>'FBiH '!D20+RS!D20</f>
        <v>23350.97</v>
      </c>
      <c r="E20" s="70">
        <f t="shared" si="1"/>
        <v>1.3710547102291186E-4</v>
      </c>
      <c r="F20" s="86">
        <f>'FBiH '!F20+RS!F20</f>
        <v>20104.748800000001</v>
      </c>
      <c r="G20" s="37">
        <f t="shared" si="0"/>
        <v>1.268766243857929E-4</v>
      </c>
      <c r="H20" s="20">
        <f t="shared" si="2"/>
        <v>-0.13901868744638873</v>
      </c>
      <c r="I20" s="21">
        <f t="shared" si="3"/>
        <v>-7.4605678101711953E-2</v>
      </c>
    </row>
    <row r="21" spans="2:9" x14ac:dyDescent="0.25">
      <c r="B21" s="139" t="s">
        <v>24</v>
      </c>
      <c r="C21" s="109" t="s">
        <v>54</v>
      </c>
      <c r="D21" s="86">
        <f>'FBiH '!D21+RS!D21</f>
        <v>462924.32</v>
      </c>
      <c r="E21" s="70">
        <f t="shared" si="1"/>
        <v>2.7180651142783862E-3</v>
      </c>
      <c r="F21" s="86">
        <f>'FBiH '!F21+RS!F21</f>
        <v>209864.29000000004</v>
      </c>
      <c r="G21" s="37">
        <f t="shared" si="0"/>
        <v>1.3244071318275371E-3</v>
      </c>
      <c r="H21" s="20">
        <f t="shared" si="2"/>
        <v>-0.54665529346135877</v>
      </c>
      <c r="I21" s="21">
        <f t="shared" si="3"/>
        <v>-0.51273899772664155</v>
      </c>
    </row>
    <row r="22" spans="2:9" x14ac:dyDescent="0.25">
      <c r="B22" s="139" t="s">
        <v>25</v>
      </c>
      <c r="C22" s="109" t="s">
        <v>42</v>
      </c>
      <c r="D22" s="86">
        <f>'FBiH '!D22+RS!D22</f>
        <v>0</v>
      </c>
      <c r="E22" s="70">
        <f t="shared" si="1"/>
        <v>0</v>
      </c>
      <c r="F22" s="86">
        <f>'FBiH '!F22+RS!F22</f>
        <v>0</v>
      </c>
      <c r="G22" s="37">
        <f t="shared" si="0"/>
        <v>0</v>
      </c>
      <c r="H22" s="22" t="s">
        <v>1</v>
      </c>
      <c r="I22" s="23" t="s">
        <v>1</v>
      </c>
    </row>
    <row r="23" spans="2:9" x14ac:dyDescent="0.25">
      <c r="B23" s="139" t="s">
        <v>26</v>
      </c>
      <c r="C23" s="109" t="s">
        <v>43</v>
      </c>
      <c r="D23" s="86">
        <f>'FBiH '!D23+RS!D23</f>
        <v>4287.68</v>
      </c>
      <c r="E23" s="70">
        <f t="shared" si="1"/>
        <v>2.517515914737241E-5</v>
      </c>
      <c r="F23" s="86">
        <f>'FBiH '!F23+RS!F23</f>
        <v>5276.88</v>
      </c>
      <c r="G23" s="37">
        <f t="shared" si="0"/>
        <v>3.3301222927436072E-5</v>
      </c>
      <c r="H23" s="20">
        <f t="shared" si="2"/>
        <v>0.23070751548623025</v>
      </c>
      <c r="I23" s="21">
        <f t="shared" si="3"/>
        <v>0.32278102920798407</v>
      </c>
    </row>
    <row r="24" spans="2:9" s="3" customFormat="1" x14ac:dyDescent="0.25">
      <c r="B24" s="140"/>
      <c r="C24" s="110" t="s">
        <v>48</v>
      </c>
      <c r="D24" s="87">
        <f>SUM(D6:D23)</f>
        <v>142438127.27489999</v>
      </c>
      <c r="E24" s="71">
        <f>SUM(E6:E23)</f>
        <v>0.83632699333889049</v>
      </c>
      <c r="F24" s="87">
        <f>SUM(F6:F23)</f>
        <v>127852185.1181</v>
      </c>
      <c r="G24" s="38">
        <f>SUM(G6:G23)</f>
        <v>0.80684687132882915</v>
      </c>
      <c r="H24" s="30">
        <f t="shared" ref="H24:I29" si="4">(F24-D24)/D24</f>
        <v>-0.10240195119000471</v>
      </c>
      <c r="I24" s="31">
        <f t="shared" si="4"/>
        <v>-3.5249516331365874E-2</v>
      </c>
    </row>
    <row r="25" spans="2:9" ht="15.75" customHeight="1" x14ac:dyDescent="0.25">
      <c r="B25" s="141">
        <v>19</v>
      </c>
      <c r="C25" s="108" t="s">
        <v>6</v>
      </c>
      <c r="D25" s="86">
        <f>'FBiH '!D25+RS!D25</f>
        <v>26415232.905999996</v>
      </c>
      <c r="E25" s="70">
        <f t="shared" si="1"/>
        <v>0.15509732356972963</v>
      </c>
      <c r="F25" s="86">
        <f>'FBiH '!F25+RS!F25</f>
        <v>28536591.699999999</v>
      </c>
      <c r="G25" s="37">
        <f>F25/$F$29</f>
        <v>0.18008812059226698</v>
      </c>
      <c r="H25" s="20">
        <f t="shared" si="2"/>
        <v>8.0308161641011122E-2</v>
      </c>
      <c r="I25" s="21">
        <f t="shared" si="4"/>
        <v>0.16112977611313725</v>
      </c>
    </row>
    <row r="26" spans="2:9" x14ac:dyDescent="0.25">
      <c r="B26" s="18"/>
      <c r="C26" s="108" t="s">
        <v>44</v>
      </c>
      <c r="D26" s="86">
        <f>'FBiH '!D26+RS!D26</f>
        <v>1460558.1899999995</v>
      </c>
      <c r="E26" s="70">
        <f t="shared" si="1"/>
        <v>8.5756830913799945E-3</v>
      </c>
      <c r="F26" s="86">
        <f>'FBiH '!F26+RS!F26</f>
        <v>2070268.7100000004</v>
      </c>
      <c r="G26" s="37">
        <f>F26/$F$29</f>
        <v>1.3065008078903729E-2</v>
      </c>
      <c r="H26" s="20">
        <f t="shared" si="2"/>
        <v>0.41745034478907078</v>
      </c>
      <c r="I26" s="21">
        <f>(G26-E26)/E26</f>
        <v>0.5234947396827504</v>
      </c>
    </row>
    <row r="27" spans="2:9" x14ac:dyDescent="0.25">
      <c r="B27" s="18"/>
      <c r="C27" s="108" t="s">
        <v>7</v>
      </c>
      <c r="D27" s="86">
        <v>0</v>
      </c>
      <c r="E27" s="70">
        <f t="shared" si="1"/>
        <v>0</v>
      </c>
      <c r="F27" s="86">
        <f>'FBiH '!F27</f>
        <v>0</v>
      </c>
      <c r="G27" s="37">
        <f>F27/$F$29</f>
        <v>0</v>
      </c>
      <c r="H27" s="22" t="s">
        <v>1</v>
      </c>
      <c r="I27" s="51" t="s">
        <v>1</v>
      </c>
    </row>
    <row r="28" spans="2:9" s="3" customFormat="1" x14ac:dyDescent="0.25">
      <c r="B28" s="24"/>
      <c r="C28" s="110" t="s">
        <v>49</v>
      </c>
      <c r="D28" s="87">
        <f>SUM(D25:D27)</f>
        <v>27875791.095999993</v>
      </c>
      <c r="E28" s="71">
        <f>SUM(E25:E26)</f>
        <v>0.16367300666110962</v>
      </c>
      <c r="F28" s="87">
        <f>SUM(F25:F27)</f>
        <v>30606860.41</v>
      </c>
      <c r="G28" s="38">
        <f>SUM(G25:G26)</f>
        <v>0.19315312867117071</v>
      </c>
      <c r="H28" s="30">
        <f t="shared" si="4"/>
        <v>9.7972800290926934E-2</v>
      </c>
      <c r="I28" s="31">
        <f t="shared" si="4"/>
        <v>0.1801159678767352</v>
      </c>
    </row>
    <row r="29" spans="2:9" s="3" customFormat="1" ht="16.5" thickBot="1" x14ac:dyDescent="0.3">
      <c r="B29" s="36"/>
      <c r="C29" s="111" t="s">
        <v>50</v>
      </c>
      <c r="D29" s="112">
        <f>D24+D28</f>
        <v>170313918.37089998</v>
      </c>
      <c r="E29" s="72">
        <f>E24+E28</f>
        <v>1</v>
      </c>
      <c r="F29" s="112">
        <f>SUM(F24:F27)</f>
        <v>158459045.52810001</v>
      </c>
      <c r="G29" s="43">
        <f>G24+G28</f>
        <v>0.99999999999999989</v>
      </c>
      <c r="H29" s="34">
        <f>(F29-D29)/D29</f>
        <v>-6.9606013156147895E-2</v>
      </c>
      <c r="I29" s="35">
        <f t="shared" si="4"/>
        <v>-1.1102230246251565E-16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6" t="s">
        <v>45</v>
      </c>
      <c r="C31" s="41"/>
      <c r="D31" s="7"/>
      <c r="E31" s="7"/>
      <c r="F31" s="7"/>
      <c r="G31" s="4"/>
    </row>
    <row r="32" spans="2:9" x14ac:dyDescent="0.25">
      <c r="F32" s="7"/>
    </row>
    <row r="33" spans="2:6" x14ac:dyDescent="0.25">
      <c r="B33" s="46" t="s">
        <v>46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4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31.08.2016.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R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14.28515625" style="1" bestFit="1" customWidth="1"/>
    <col min="15" max="15" width="14.5703125" style="1" customWidth="1"/>
    <col min="16" max="16" width="14.28515625" style="1" bestFit="1" customWidth="1"/>
    <col min="17" max="17" width="10.28515625" style="1"/>
    <col min="18" max="18" width="11.7109375" style="1" bestFit="1" customWidth="1"/>
    <col min="19" max="19" width="15.85546875" style="1" customWidth="1"/>
    <col min="20" max="20" width="11.7109375" style="1" bestFit="1" customWidth="1"/>
    <col min="21" max="21" width="12.7109375" style="1" bestFit="1" customWidth="1"/>
    <col min="22" max="24" width="14.28515625" style="1" bestFit="1" customWidth="1"/>
    <col min="25" max="25" width="11.7109375" style="1" bestFit="1" customWidth="1"/>
    <col min="26" max="27" width="10.42578125" style="1" bestFit="1" customWidth="1"/>
    <col min="28" max="28" width="11.7109375" style="1" bestFit="1" customWidth="1"/>
    <col min="29" max="29" width="13.140625" style="1" bestFit="1" customWidth="1"/>
    <col min="30" max="16384" width="10.28515625" style="1"/>
  </cols>
  <sheetData>
    <row r="2" spans="2:44" x14ac:dyDescent="0.25">
      <c r="B2" s="118" t="s">
        <v>52</v>
      </c>
      <c r="C2" s="119"/>
      <c r="D2" s="119"/>
      <c r="E2" s="119"/>
      <c r="F2" s="119"/>
      <c r="G2" s="119"/>
      <c r="H2" s="119"/>
      <c r="I2" s="120"/>
    </row>
    <row r="3" spans="2:44" ht="16.5" thickBot="1" x14ac:dyDescent="0.3">
      <c r="C3" s="3"/>
    </row>
    <row r="4" spans="2:44" ht="15.75" customHeight="1" x14ac:dyDescent="0.25">
      <c r="B4" s="136"/>
      <c r="C4" s="121" t="s">
        <v>2</v>
      </c>
      <c r="D4" s="131" t="s">
        <v>29</v>
      </c>
      <c r="E4" s="129" t="s">
        <v>3</v>
      </c>
      <c r="F4" s="131" t="s">
        <v>30</v>
      </c>
      <c r="G4" s="121" t="s">
        <v>3</v>
      </c>
      <c r="H4" s="123" t="s">
        <v>28</v>
      </c>
      <c r="I4" s="125" t="s">
        <v>8</v>
      </c>
      <c r="K4" s="56"/>
      <c r="L4" s="56"/>
      <c r="M4" s="57"/>
      <c r="N4" s="58"/>
      <c r="O4" s="58"/>
    </row>
    <row r="5" spans="2:44" x14ac:dyDescent="0.25">
      <c r="B5" s="137"/>
      <c r="C5" s="138"/>
      <c r="D5" s="132"/>
      <c r="E5" s="135" t="s">
        <v>0</v>
      </c>
      <c r="F5" s="132"/>
      <c r="G5" s="122" t="s">
        <v>0</v>
      </c>
      <c r="H5" s="124"/>
      <c r="I5" s="126"/>
      <c r="K5" s="56"/>
      <c r="L5" s="56"/>
      <c r="M5" s="57"/>
      <c r="N5" s="58"/>
      <c r="O5" s="58"/>
    </row>
    <row r="6" spans="2:44" ht="15.75" customHeight="1" x14ac:dyDescent="0.25">
      <c r="B6" s="141" t="s">
        <v>9</v>
      </c>
      <c r="C6" s="108" t="s">
        <v>31</v>
      </c>
      <c r="D6" s="113">
        <v>9330984.9050000012</v>
      </c>
      <c r="E6" s="52">
        <f>D6/$D$29</f>
        <v>8.3778250132171772E-2</v>
      </c>
      <c r="F6" s="113">
        <v>11277223.970399998</v>
      </c>
      <c r="G6" s="44">
        <f>F6/$F$29</f>
        <v>9.3607215109490702E-2</v>
      </c>
      <c r="H6" s="20">
        <f>(F6-D6)/D6</f>
        <v>0.20857809601182681</v>
      </c>
      <c r="I6" s="21">
        <f>(G6-E6)/E6</f>
        <v>0.1173212016461597</v>
      </c>
      <c r="J6" s="93"/>
      <c r="K6" s="105"/>
      <c r="L6" s="105"/>
      <c r="M6" s="105"/>
      <c r="N6" s="107"/>
      <c r="O6" s="105"/>
      <c r="P6" s="105"/>
      <c r="Q6" s="105"/>
      <c r="R6" s="107"/>
      <c r="S6" s="56"/>
      <c r="T6" s="98"/>
      <c r="U6" s="62"/>
      <c r="V6" s="97"/>
      <c r="W6" s="80"/>
      <c r="X6" s="81"/>
      <c r="Y6" s="80"/>
      <c r="Z6" s="80"/>
      <c r="AA6" s="80"/>
      <c r="AB6" s="81"/>
      <c r="AC6" s="82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2:44" x14ac:dyDescent="0.25">
      <c r="B7" s="141" t="s">
        <v>10</v>
      </c>
      <c r="C7" s="108" t="s">
        <v>4</v>
      </c>
      <c r="D7" s="113">
        <v>939130.71999999986</v>
      </c>
      <c r="E7" s="52">
        <f t="shared" ref="E7:E23" si="0">D7/$D$29</f>
        <v>8.4319853871810055E-3</v>
      </c>
      <c r="F7" s="113">
        <v>1604256.4250000003</v>
      </c>
      <c r="G7" s="44">
        <f t="shared" ref="G7:G22" si="1">F7/$F$29</f>
        <v>1.3316218305135878E-2</v>
      </c>
      <c r="H7" s="20">
        <f t="shared" ref="H7:H21" si="2">(F7-D7)/D7</f>
        <v>0.7082354893044075</v>
      </c>
      <c r="I7" s="21">
        <f t="shared" ref="I7:I20" si="3">(G7-E7)/E7</f>
        <v>0.57925063833486745</v>
      </c>
      <c r="J7" s="93"/>
      <c r="K7" s="105"/>
      <c r="L7" s="105"/>
      <c r="M7" s="105"/>
      <c r="N7" s="107"/>
      <c r="O7" s="105"/>
      <c r="P7" s="105"/>
      <c r="Q7" s="105"/>
      <c r="R7" s="107"/>
      <c r="S7" s="56"/>
      <c r="T7" s="98"/>
      <c r="U7" s="62"/>
      <c r="V7" s="97"/>
      <c r="W7" s="80"/>
      <c r="X7" s="81"/>
      <c r="Y7" s="80"/>
      <c r="Z7" s="80"/>
      <c r="AA7" s="80"/>
      <c r="AB7" s="81"/>
      <c r="AC7" s="82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2:44" x14ac:dyDescent="0.25">
      <c r="B8" s="141" t="s">
        <v>11</v>
      </c>
      <c r="C8" s="109" t="s">
        <v>32</v>
      </c>
      <c r="D8" s="113">
        <v>22308261.809999999</v>
      </c>
      <c r="E8" s="52">
        <f t="shared" si="0"/>
        <v>0.20029473383143948</v>
      </c>
      <c r="F8" s="113">
        <v>23095919.746999998</v>
      </c>
      <c r="G8" s="44">
        <f t="shared" si="1"/>
        <v>0.19170894659745591</v>
      </c>
      <c r="H8" s="20">
        <f t="shared" si="2"/>
        <v>3.5307902682356007E-2</v>
      </c>
      <c r="I8" s="21">
        <f t="shared" si="3"/>
        <v>-4.2865766212351053E-2</v>
      </c>
      <c r="J8" s="93"/>
      <c r="K8" s="105"/>
      <c r="L8" s="105"/>
      <c r="M8" s="105"/>
      <c r="N8" s="107"/>
      <c r="O8" s="105"/>
      <c r="P8" s="105"/>
      <c r="Q8" s="105"/>
      <c r="R8" s="107"/>
      <c r="S8" s="56"/>
      <c r="T8" s="98"/>
      <c r="U8" s="62"/>
      <c r="V8" s="97"/>
      <c r="W8" s="80"/>
      <c r="X8" s="81"/>
      <c r="Y8" s="80"/>
      <c r="Z8" s="80"/>
      <c r="AA8" s="80"/>
      <c r="AB8" s="81"/>
      <c r="AC8" s="82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2:44" x14ac:dyDescent="0.25">
      <c r="B9" s="141" t="s">
        <v>12</v>
      </c>
      <c r="C9" s="109" t="s">
        <v>33</v>
      </c>
      <c r="D9" s="113">
        <v>0</v>
      </c>
      <c r="E9" s="52">
        <f t="shared" si="0"/>
        <v>0</v>
      </c>
      <c r="F9" s="113">
        <v>0</v>
      </c>
      <c r="G9" s="44">
        <f t="shared" si="1"/>
        <v>0</v>
      </c>
      <c r="H9" s="22" t="s">
        <v>1</v>
      </c>
      <c r="I9" s="23" t="s">
        <v>1</v>
      </c>
      <c r="J9" s="93"/>
      <c r="K9" s="105"/>
      <c r="L9" s="105"/>
      <c r="M9" s="105"/>
      <c r="N9" s="107"/>
      <c r="O9" s="105"/>
      <c r="P9" s="105"/>
      <c r="Q9" s="105"/>
      <c r="R9" s="107"/>
      <c r="S9" s="56"/>
      <c r="T9" s="98"/>
      <c r="U9" s="62"/>
      <c r="V9" s="97"/>
      <c r="W9" s="80"/>
      <c r="X9" s="81"/>
      <c r="Y9" s="80"/>
      <c r="Z9" s="80"/>
      <c r="AA9" s="80"/>
      <c r="AB9" s="81"/>
      <c r="AC9" s="82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2:44" x14ac:dyDescent="0.25">
      <c r="B10" s="141" t="s">
        <v>13</v>
      </c>
      <c r="C10" s="109" t="s">
        <v>34</v>
      </c>
      <c r="D10" s="113">
        <v>0</v>
      </c>
      <c r="E10" s="52">
        <f t="shared" si="0"/>
        <v>0</v>
      </c>
      <c r="F10" s="113">
        <v>0</v>
      </c>
      <c r="G10" s="44">
        <f t="shared" si="1"/>
        <v>0</v>
      </c>
      <c r="H10" s="22" t="s">
        <v>1</v>
      </c>
      <c r="I10" s="23" t="s">
        <v>1</v>
      </c>
      <c r="J10" s="93"/>
      <c r="K10" s="105"/>
      <c r="L10" s="105"/>
      <c r="M10" s="105"/>
      <c r="N10" s="107"/>
      <c r="O10" s="105"/>
      <c r="P10" s="105"/>
      <c r="Q10" s="105"/>
      <c r="R10" s="107"/>
      <c r="S10" s="56"/>
      <c r="T10" s="98"/>
      <c r="U10" s="62"/>
      <c r="V10" s="97"/>
      <c r="W10" s="80"/>
      <c r="X10" s="81"/>
      <c r="Y10" s="80"/>
      <c r="Z10" s="80"/>
      <c r="AA10" s="80"/>
      <c r="AB10" s="81"/>
      <c r="AC10" s="82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2:44" x14ac:dyDescent="0.25">
      <c r="B11" s="141" t="s">
        <v>14</v>
      </c>
      <c r="C11" s="109" t="s">
        <v>35</v>
      </c>
      <c r="D11" s="113">
        <v>0</v>
      </c>
      <c r="E11" s="52">
        <f t="shared" si="0"/>
        <v>0</v>
      </c>
      <c r="F11" s="113">
        <v>2320</v>
      </c>
      <c r="G11" s="44">
        <f t="shared" si="1"/>
        <v>1.9257287043693924E-5</v>
      </c>
      <c r="H11" s="22" t="s">
        <v>1</v>
      </c>
      <c r="I11" s="23" t="s">
        <v>1</v>
      </c>
      <c r="J11" s="93"/>
      <c r="K11" s="105"/>
      <c r="L11" s="105"/>
      <c r="M11" s="105"/>
      <c r="N11" s="107"/>
      <c r="O11" s="105"/>
      <c r="P11" s="105"/>
      <c r="Q11" s="105"/>
      <c r="R11" s="107"/>
      <c r="S11" s="56"/>
      <c r="T11" s="98"/>
      <c r="U11" s="62"/>
      <c r="V11" s="97"/>
      <c r="W11" s="80"/>
      <c r="X11" s="81"/>
      <c r="Y11" s="80"/>
      <c r="Z11" s="80"/>
      <c r="AA11" s="80"/>
      <c r="AB11" s="81"/>
      <c r="AC11" s="82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2:44" x14ac:dyDescent="0.25">
      <c r="B12" s="141" t="s">
        <v>15</v>
      </c>
      <c r="C12" s="109" t="s">
        <v>36</v>
      </c>
      <c r="D12" s="113">
        <v>155700.27000000002</v>
      </c>
      <c r="E12" s="52">
        <f t="shared" si="0"/>
        <v>1.3979549102814328E-3</v>
      </c>
      <c r="F12" s="113">
        <v>66318.510000000009</v>
      </c>
      <c r="G12" s="44">
        <f t="shared" si="1"/>
        <v>5.5048042387072671E-4</v>
      </c>
      <c r="H12" s="20">
        <f t="shared" si="2"/>
        <v>-0.57406297368655812</v>
      </c>
      <c r="I12" s="21">
        <f t="shared" si="3"/>
        <v>-0.60622447847054994</v>
      </c>
      <c r="J12" s="93"/>
      <c r="K12" s="105"/>
      <c r="L12" s="105"/>
      <c r="M12" s="105"/>
      <c r="N12" s="107"/>
      <c r="O12" s="105"/>
      <c r="P12" s="105"/>
      <c r="Q12" s="105"/>
      <c r="R12" s="107"/>
      <c r="S12" s="56"/>
      <c r="T12" s="98"/>
      <c r="U12" s="62"/>
      <c r="V12" s="97"/>
      <c r="W12" s="80"/>
      <c r="X12" s="81"/>
      <c r="Y12" s="80"/>
      <c r="Z12" s="80"/>
      <c r="AA12" s="80"/>
      <c r="AB12" s="81"/>
      <c r="AC12" s="82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2:44" x14ac:dyDescent="0.25">
      <c r="B13" s="141" t="s">
        <v>16</v>
      </c>
      <c r="C13" s="109" t="s">
        <v>27</v>
      </c>
      <c r="D13" s="113">
        <v>6028966.1300000008</v>
      </c>
      <c r="E13" s="52">
        <f t="shared" si="0"/>
        <v>5.4131073795530012E-2</v>
      </c>
      <c r="F13" s="113">
        <v>2997685.4298</v>
      </c>
      <c r="G13" s="44">
        <f t="shared" si="1"/>
        <v>2.4882452063947239E-2</v>
      </c>
      <c r="H13" s="20">
        <f t="shared" si="2"/>
        <v>-0.50278615517781988</v>
      </c>
      <c r="I13" s="21">
        <f t="shared" si="3"/>
        <v>-0.54032960517398865</v>
      </c>
      <c r="J13" s="93"/>
      <c r="K13" s="105"/>
      <c r="L13" s="105"/>
      <c r="M13" s="105"/>
      <c r="N13" s="107"/>
      <c r="O13" s="105"/>
      <c r="P13" s="105"/>
      <c r="Q13" s="105"/>
      <c r="R13" s="107"/>
      <c r="S13" s="56"/>
      <c r="T13" s="98"/>
      <c r="U13" s="62"/>
      <c r="V13" s="97"/>
      <c r="W13" s="80"/>
      <c r="X13" s="81"/>
      <c r="Y13" s="80"/>
      <c r="Z13" s="80"/>
      <c r="AA13" s="80"/>
      <c r="AB13" s="81"/>
      <c r="AC13" s="82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2:44" x14ac:dyDescent="0.25">
      <c r="B14" s="141" t="s">
        <v>17</v>
      </c>
      <c r="C14" s="109" t="s">
        <v>37</v>
      </c>
      <c r="D14" s="113">
        <v>3967518.53</v>
      </c>
      <c r="E14" s="52">
        <f t="shared" si="0"/>
        <v>3.5622366041151189E-2</v>
      </c>
      <c r="F14" s="113">
        <v>3829806.6099</v>
      </c>
      <c r="G14" s="44">
        <f t="shared" si="1"/>
        <v>3.1789519486500266E-2</v>
      </c>
      <c r="H14" s="20">
        <f t="shared" si="2"/>
        <v>-3.4709836654499449E-2</v>
      </c>
      <c r="I14" s="21">
        <f t="shared" si="3"/>
        <v>-0.10759663044906097</v>
      </c>
      <c r="J14" s="93"/>
      <c r="K14" s="105"/>
      <c r="L14" s="105"/>
      <c r="M14" s="105"/>
      <c r="N14" s="107"/>
      <c r="O14" s="105"/>
      <c r="P14" s="105"/>
      <c r="Q14" s="105"/>
      <c r="R14" s="107"/>
      <c r="S14" s="56"/>
      <c r="T14" s="98"/>
      <c r="U14" s="62"/>
      <c r="V14" s="97"/>
      <c r="W14" s="80"/>
      <c r="X14" s="81"/>
      <c r="Y14" s="80"/>
      <c r="Z14" s="80"/>
      <c r="AA14" s="80"/>
      <c r="AB14" s="81"/>
      <c r="AC14" s="82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2:44" x14ac:dyDescent="0.25">
      <c r="B15" s="141" t="s">
        <v>18</v>
      </c>
      <c r="C15" s="109" t="s">
        <v>38</v>
      </c>
      <c r="D15" s="113">
        <v>43616123.100000001</v>
      </c>
      <c r="E15" s="52">
        <f t="shared" si="0"/>
        <v>0.39160737136219753</v>
      </c>
      <c r="F15" s="113">
        <v>50195833.737000003</v>
      </c>
      <c r="G15" s="44">
        <f t="shared" si="1"/>
        <v>0.41665326666851055</v>
      </c>
      <c r="H15" s="20">
        <f t="shared" si="2"/>
        <v>0.15085500886712239</v>
      </c>
      <c r="I15" s="21">
        <f t="shared" si="3"/>
        <v>6.3956649281629779E-2</v>
      </c>
      <c r="J15" s="93"/>
      <c r="K15" s="105"/>
      <c r="L15" s="105"/>
      <c r="M15" s="105"/>
      <c r="N15" s="107"/>
      <c r="O15" s="105"/>
      <c r="P15" s="105"/>
      <c r="Q15" s="105"/>
      <c r="R15" s="107"/>
      <c r="S15" s="56"/>
      <c r="T15" s="98"/>
      <c r="U15" s="62"/>
      <c r="V15" s="97"/>
      <c r="W15" s="80"/>
      <c r="X15" s="81"/>
      <c r="Y15" s="80"/>
      <c r="Z15" s="80"/>
      <c r="AA15" s="80"/>
      <c r="AB15" s="81"/>
      <c r="AC15" s="82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2:44" x14ac:dyDescent="0.25">
      <c r="B16" s="141" t="s">
        <v>19</v>
      </c>
      <c r="C16" s="109" t="s">
        <v>39</v>
      </c>
      <c r="D16" s="113">
        <v>0</v>
      </c>
      <c r="E16" s="52">
        <f t="shared" si="0"/>
        <v>0</v>
      </c>
      <c r="F16" s="113">
        <v>0</v>
      </c>
      <c r="G16" s="44">
        <f>F16/$F$29</f>
        <v>0</v>
      </c>
      <c r="H16" s="22" t="s">
        <v>1</v>
      </c>
      <c r="I16" s="23" t="s">
        <v>1</v>
      </c>
      <c r="J16" s="93"/>
      <c r="K16" s="105"/>
      <c r="L16" s="105"/>
      <c r="M16" s="105"/>
      <c r="N16" s="107"/>
      <c r="O16" s="105"/>
      <c r="P16" s="105"/>
      <c r="Q16" s="105"/>
      <c r="R16" s="107"/>
      <c r="S16" s="56"/>
      <c r="T16" s="98"/>
      <c r="U16" s="62"/>
      <c r="V16" s="97"/>
      <c r="W16" s="80"/>
      <c r="X16" s="81"/>
      <c r="Y16" s="80"/>
      <c r="Z16" s="80"/>
      <c r="AA16" s="80"/>
      <c r="AB16" s="81"/>
      <c r="AC16" s="82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 x14ac:dyDescent="0.25">
      <c r="B17" s="141" t="s">
        <v>20</v>
      </c>
      <c r="C17" s="109" t="s">
        <v>40</v>
      </c>
      <c r="D17" s="113">
        <v>0</v>
      </c>
      <c r="E17" s="52">
        <f t="shared" si="0"/>
        <v>0</v>
      </c>
      <c r="F17" s="113">
        <v>0</v>
      </c>
      <c r="G17" s="44">
        <f t="shared" si="1"/>
        <v>0</v>
      </c>
      <c r="H17" s="22" t="s">
        <v>1</v>
      </c>
      <c r="I17" s="23" t="s">
        <v>1</v>
      </c>
      <c r="J17" s="93"/>
      <c r="K17" s="105"/>
      <c r="L17" s="105"/>
      <c r="M17" s="105"/>
      <c r="N17" s="107"/>
      <c r="O17" s="105"/>
      <c r="P17" s="105"/>
      <c r="Q17" s="105"/>
      <c r="R17" s="107"/>
      <c r="S17" s="56"/>
      <c r="T17" s="98"/>
      <c r="U17" s="62"/>
      <c r="V17" s="97"/>
      <c r="W17" s="80"/>
      <c r="X17" s="81"/>
      <c r="Y17" s="80"/>
      <c r="Z17" s="80"/>
      <c r="AA17" s="80"/>
      <c r="AB17" s="81"/>
      <c r="AC17" s="82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2:44" x14ac:dyDescent="0.25">
      <c r="B18" s="141" t="s">
        <v>21</v>
      </c>
      <c r="C18" s="109" t="s">
        <v>41</v>
      </c>
      <c r="D18" s="113">
        <v>481375.81</v>
      </c>
      <c r="E18" s="52">
        <f t="shared" si="0"/>
        <v>4.3220328216527944E-3</v>
      </c>
      <c r="F18" s="113">
        <v>871134.36999999988</v>
      </c>
      <c r="G18" s="44">
        <f t="shared" si="1"/>
        <v>7.2308985416885633E-3</v>
      </c>
      <c r="H18" s="20">
        <f t="shared" si="2"/>
        <v>0.80967624858424003</v>
      </c>
      <c r="I18" s="21">
        <f t="shared" si="3"/>
        <v>0.67303184405790462</v>
      </c>
      <c r="J18" s="93"/>
      <c r="K18" s="105"/>
      <c r="L18" s="105"/>
      <c r="M18" s="105"/>
      <c r="N18" s="107"/>
      <c r="O18" s="105"/>
      <c r="P18" s="105"/>
      <c r="Q18" s="105"/>
      <c r="R18" s="107"/>
      <c r="S18" s="56"/>
      <c r="T18" s="98"/>
      <c r="U18" s="62"/>
      <c r="V18" s="97"/>
      <c r="W18" s="80"/>
      <c r="X18" s="81"/>
      <c r="Y18" s="80"/>
      <c r="Z18" s="80"/>
      <c r="AA18" s="80"/>
      <c r="AB18" s="81"/>
      <c r="AC18" s="82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2:44" x14ac:dyDescent="0.25">
      <c r="B19" s="141" t="s">
        <v>22</v>
      </c>
      <c r="C19" s="109" t="s">
        <v>5</v>
      </c>
      <c r="D19" s="113">
        <v>154550.06999999995</v>
      </c>
      <c r="E19" s="52">
        <f t="shared" si="0"/>
        <v>1.387627839314852E-3</v>
      </c>
      <c r="F19" s="113">
        <v>269004.35019999999</v>
      </c>
      <c r="G19" s="44">
        <f t="shared" si="1"/>
        <v>2.2328853395705874E-3</v>
      </c>
      <c r="H19" s="20">
        <f t="shared" si="2"/>
        <v>0.74056440220311825</v>
      </c>
      <c r="I19" s="21">
        <f t="shared" si="3"/>
        <v>0.6091384709268195</v>
      </c>
      <c r="J19" s="93"/>
      <c r="K19" s="105"/>
      <c r="L19" s="105"/>
      <c r="M19" s="105"/>
      <c r="N19" s="107"/>
      <c r="O19" s="105"/>
      <c r="P19" s="105"/>
      <c r="Q19" s="105"/>
      <c r="R19" s="107"/>
      <c r="S19" s="56"/>
      <c r="T19" s="98"/>
      <c r="U19" s="62"/>
      <c r="V19" s="97"/>
      <c r="W19" s="80"/>
      <c r="X19" s="81"/>
      <c r="Y19" s="80"/>
      <c r="Z19" s="80"/>
      <c r="AA19" s="80"/>
      <c r="AB19" s="81"/>
      <c r="AC19" s="82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2:44" x14ac:dyDescent="0.25">
      <c r="B20" s="141" t="s">
        <v>23</v>
      </c>
      <c r="C20" s="109" t="s">
        <v>47</v>
      </c>
      <c r="D20" s="113">
        <v>23350.97</v>
      </c>
      <c r="E20" s="52">
        <f t="shared" si="0"/>
        <v>2.0965668955702149E-4</v>
      </c>
      <c r="F20" s="113">
        <v>20104.748800000001</v>
      </c>
      <c r="G20" s="44">
        <f t="shared" si="1"/>
        <v>1.6688056835472456E-4</v>
      </c>
      <c r="H20" s="20">
        <f t="shared" si="2"/>
        <v>-0.13901868744638873</v>
      </c>
      <c r="I20" s="21">
        <f t="shared" si="3"/>
        <v>-0.20402936482817485</v>
      </c>
      <c r="J20" s="93"/>
      <c r="K20" s="105"/>
      <c r="L20" s="105"/>
      <c r="M20" s="105"/>
      <c r="N20" s="107"/>
      <c r="O20" s="105"/>
      <c r="P20" s="105"/>
      <c r="Q20" s="105"/>
      <c r="R20" s="107"/>
      <c r="S20" s="56"/>
      <c r="T20" s="98"/>
      <c r="U20" s="62"/>
      <c r="V20" s="97"/>
      <c r="W20" s="80"/>
      <c r="X20" s="81"/>
      <c r="Y20" s="80"/>
      <c r="Z20" s="80"/>
      <c r="AA20" s="80"/>
      <c r="AB20" s="81"/>
      <c r="AC20" s="82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2:44" x14ac:dyDescent="0.25">
      <c r="B21" s="141" t="s">
        <v>24</v>
      </c>
      <c r="C21" s="109" t="s">
        <v>54</v>
      </c>
      <c r="D21" s="113">
        <v>193025.62</v>
      </c>
      <c r="E21" s="52">
        <f t="shared" si="0"/>
        <v>1.7330805739072766E-3</v>
      </c>
      <c r="F21" s="113">
        <v>190437.78000000003</v>
      </c>
      <c r="G21" s="44">
        <f t="shared" si="1"/>
        <v>1.5807392213033769E-3</v>
      </c>
      <c r="H21" s="20">
        <f t="shared" si="2"/>
        <v>-1.3406717719647618E-2</v>
      </c>
      <c r="I21" s="21">
        <f>(G21-E21)/E21</f>
        <v>-8.790206000661703E-2</v>
      </c>
      <c r="J21" s="93"/>
      <c r="K21" s="105"/>
      <c r="L21" s="105"/>
      <c r="M21" s="105"/>
      <c r="N21" s="107"/>
      <c r="O21" s="105"/>
      <c r="P21" s="105"/>
      <c r="Q21" s="105"/>
      <c r="R21" s="107"/>
      <c r="S21" s="56"/>
      <c r="T21" s="98"/>
      <c r="U21" s="62"/>
      <c r="V21" s="97"/>
      <c r="W21" s="80"/>
      <c r="X21" s="81"/>
      <c r="Y21" s="80"/>
      <c r="Z21" s="80"/>
      <c r="AA21" s="80"/>
      <c r="AB21" s="81"/>
      <c r="AC21" s="82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2:44" x14ac:dyDescent="0.25">
      <c r="B22" s="141" t="s">
        <v>25</v>
      </c>
      <c r="C22" s="109" t="s">
        <v>42</v>
      </c>
      <c r="D22" s="113">
        <v>0</v>
      </c>
      <c r="E22" s="52">
        <f t="shared" si="0"/>
        <v>0</v>
      </c>
      <c r="F22" s="113">
        <v>0</v>
      </c>
      <c r="G22" s="44">
        <f t="shared" si="1"/>
        <v>0</v>
      </c>
      <c r="H22" s="22" t="s">
        <v>1</v>
      </c>
      <c r="I22" s="23" t="s">
        <v>1</v>
      </c>
      <c r="J22" s="93"/>
      <c r="K22" s="105"/>
      <c r="L22" s="105"/>
      <c r="M22" s="105"/>
      <c r="N22" s="107"/>
      <c r="O22" s="105"/>
      <c r="P22" s="105"/>
      <c r="Q22" s="105"/>
      <c r="R22" s="107"/>
      <c r="S22" s="56"/>
      <c r="T22" s="98"/>
      <c r="U22" s="62"/>
      <c r="V22" s="97"/>
      <c r="W22" s="80"/>
      <c r="X22" s="81"/>
      <c r="Y22" s="80"/>
      <c r="Z22" s="80"/>
      <c r="AA22" s="80"/>
      <c r="AB22" s="81"/>
      <c r="AC22" s="82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2:44" x14ac:dyDescent="0.25">
      <c r="B23" s="141" t="s">
        <v>26</v>
      </c>
      <c r="C23" s="109" t="s">
        <v>43</v>
      </c>
      <c r="D23" s="113">
        <v>2595.67</v>
      </c>
      <c r="E23" s="52">
        <f t="shared" si="0"/>
        <v>2.3305223696594788E-5</v>
      </c>
      <c r="F23" s="113">
        <v>5276.88</v>
      </c>
      <c r="G23" s="44">
        <f>F23/$F$29</f>
        <v>4.3801031403072237E-5</v>
      </c>
      <c r="H23" s="89">
        <f t="shared" ref="H23:I25" si="4">(F23-D23)/D23</f>
        <v>1.0329548825544079</v>
      </c>
      <c r="I23" s="90">
        <f t="shared" si="4"/>
        <v>0.87945123262095815</v>
      </c>
      <c r="J23" s="93"/>
      <c r="K23" s="105"/>
      <c r="L23" s="105"/>
      <c r="M23" s="105"/>
      <c r="N23" s="107"/>
      <c r="O23" s="105"/>
      <c r="P23" s="105"/>
      <c r="Q23" s="105"/>
      <c r="R23" s="107"/>
      <c r="S23" s="56"/>
      <c r="T23" s="98"/>
      <c r="U23" s="62"/>
      <c r="V23" s="97"/>
      <c r="W23" s="80"/>
      <c r="X23" s="81"/>
      <c r="Y23" s="80"/>
      <c r="Z23" s="80"/>
      <c r="AA23" s="80"/>
      <c r="AB23" s="81"/>
      <c r="AC23" s="82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2:44" s="3" customFormat="1" x14ac:dyDescent="0.25">
      <c r="B24" s="140"/>
      <c r="C24" s="110" t="s">
        <v>48</v>
      </c>
      <c r="D24" s="87">
        <f>SUM(D6:D23)</f>
        <v>87201583.605000004</v>
      </c>
      <c r="E24" s="53">
        <f>SUM(E6:E23)</f>
        <v>0.78293943860808113</v>
      </c>
      <c r="F24" s="87">
        <f>SUM(F6:F23)</f>
        <v>94425322.558099985</v>
      </c>
      <c r="G24" s="26">
        <f>SUM(G6:G23)</f>
        <v>0.78378256064427532</v>
      </c>
      <c r="H24" s="27">
        <f t="shared" si="4"/>
        <v>8.2839538623766265E-2</v>
      </c>
      <c r="I24" s="28">
        <f t="shared" si="4"/>
        <v>1.0768675003689945E-3</v>
      </c>
      <c r="J24" s="94"/>
      <c r="K24" s="94"/>
      <c r="L24" s="56"/>
      <c r="M24" s="56"/>
      <c r="N24" s="56"/>
      <c r="O24" s="62"/>
      <c r="P24" s="56"/>
      <c r="Q24" s="56"/>
      <c r="R24" s="56"/>
      <c r="S24" s="56"/>
      <c r="T24" s="98"/>
      <c r="U24" s="62"/>
      <c r="V24" s="61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</row>
    <row r="25" spans="2:44" s="3" customFormat="1" ht="15.75" customHeight="1" x14ac:dyDescent="0.25">
      <c r="B25" s="141">
        <v>19</v>
      </c>
      <c r="C25" s="108" t="s">
        <v>6</v>
      </c>
      <c r="D25" s="114">
        <v>23102545.725999996</v>
      </c>
      <c r="E25" s="52">
        <f>D25/$D$29</f>
        <v>0.20742621215533552</v>
      </c>
      <c r="F25" s="113">
        <v>24677416.18</v>
      </c>
      <c r="G25" s="44">
        <f>F25/$F$29</f>
        <v>0.20483624434265379</v>
      </c>
      <c r="H25" s="20">
        <f t="shared" si="4"/>
        <v>6.8168697626583105E-2</v>
      </c>
      <c r="I25" s="21">
        <f t="shared" si="4"/>
        <v>-1.2486212739314613E-2</v>
      </c>
      <c r="J25" s="95"/>
      <c r="K25" s="62"/>
      <c r="L25" s="62"/>
      <c r="M25" s="60"/>
      <c r="N25" s="78"/>
      <c r="O25" s="62"/>
      <c r="P25" s="60"/>
      <c r="Q25" s="61"/>
      <c r="R25" s="61"/>
      <c r="S25" s="91"/>
      <c r="T25" s="91"/>
      <c r="U25" s="62"/>
      <c r="V25" s="60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</row>
    <row r="26" spans="2:44" s="3" customFormat="1" x14ac:dyDescent="0.25">
      <c r="B26" s="18"/>
      <c r="C26" s="108" t="s">
        <v>44</v>
      </c>
      <c r="D26" s="114">
        <v>1073046.6099999996</v>
      </c>
      <c r="E26" s="52">
        <f t="shared" ref="E26:E27" si="5">D26/$D$29</f>
        <v>9.6343492365835014E-3</v>
      </c>
      <c r="F26" s="113">
        <v>1371136.6700000004</v>
      </c>
      <c r="G26" s="44">
        <f t="shared" ref="G26:G27" si="6">F26/$F$29</f>
        <v>1.1381195013070965E-2</v>
      </c>
      <c r="H26" s="20">
        <f>(F26-D26)/D26</f>
        <v>0.27779786751295066</v>
      </c>
      <c r="I26" s="21">
        <f t="shared" ref="I26" si="7">(G26-E26)/E26</f>
        <v>0.18131435072483665</v>
      </c>
      <c r="J26" s="95"/>
      <c r="K26" s="62"/>
      <c r="L26" s="62"/>
      <c r="M26" s="60"/>
      <c r="N26" s="78"/>
      <c r="O26" s="62"/>
      <c r="P26" s="61"/>
      <c r="Q26" s="61"/>
      <c r="R26" s="61"/>
      <c r="S26" s="91"/>
      <c r="T26" s="91"/>
      <c r="U26" s="62"/>
      <c r="V26" s="62"/>
      <c r="W26" s="84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</row>
    <row r="27" spans="2:44" s="3" customFormat="1" x14ac:dyDescent="0.25">
      <c r="B27" s="18"/>
      <c r="C27" s="108" t="s">
        <v>7</v>
      </c>
      <c r="D27" s="114">
        <v>0</v>
      </c>
      <c r="E27" s="52">
        <f t="shared" si="5"/>
        <v>0</v>
      </c>
      <c r="F27" s="113">
        <v>0</v>
      </c>
      <c r="G27" s="44">
        <f t="shared" si="6"/>
        <v>0</v>
      </c>
      <c r="H27" s="22" t="s">
        <v>1</v>
      </c>
      <c r="I27" s="23" t="s">
        <v>1</v>
      </c>
      <c r="J27" s="95"/>
      <c r="K27" s="62"/>
      <c r="L27" s="62"/>
      <c r="M27" s="60"/>
      <c r="N27" s="60"/>
      <c r="O27" s="62"/>
      <c r="P27" s="61"/>
      <c r="Q27" s="61"/>
      <c r="R27" s="61"/>
      <c r="S27" s="91"/>
      <c r="T27" s="91"/>
      <c r="U27" s="62"/>
      <c r="V27" s="62"/>
      <c r="W27" s="84"/>
      <c r="X27" s="84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</row>
    <row r="28" spans="2:44" s="17" customFormat="1" x14ac:dyDescent="0.25">
      <c r="B28" s="24"/>
      <c r="C28" s="25" t="s">
        <v>49</v>
      </c>
      <c r="D28" s="115">
        <f>SUM(D25:D27)</f>
        <v>24175592.335999995</v>
      </c>
      <c r="E28" s="53">
        <f>E25+E26+E27</f>
        <v>0.21706056139191901</v>
      </c>
      <c r="F28" s="115">
        <f>SUM(F25:F27)</f>
        <v>26048552.850000001</v>
      </c>
      <c r="G28" s="29">
        <f>SUM(G25:G27)</f>
        <v>0.21621743935572477</v>
      </c>
      <c r="H28" s="30">
        <f t="shared" ref="H28" si="8">(F28-D28)/D28</f>
        <v>7.7473200572255319E-2</v>
      </c>
      <c r="I28" s="31">
        <f t="shared" ref="I28" si="9">(G28-E28)/E28</f>
        <v>-3.8842709646913893E-3</v>
      </c>
      <c r="J28" s="96"/>
      <c r="K28" s="62"/>
      <c r="L28" s="62"/>
      <c r="M28" s="60"/>
      <c r="N28" s="60"/>
      <c r="O28" s="62"/>
      <c r="P28" s="77"/>
      <c r="Q28" s="77"/>
      <c r="R28" s="77"/>
      <c r="S28" s="92"/>
      <c r="T28" s="92"/>
      <c r="U28" s="62"/>
      <c r="V28" s="62"/>
      <c r="W28" s="84"/>
      <c r="X28" s="84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</row>
    <row r="29" spans="2:44" s="3" customFormat="1" ht="16.5" thickBot="1" x14ac:dyDescent="0.3">
      <c r="B29" s="32"/>
      <c r="C29" s="33" t="s">
        <v>50</v>
      </c>
      <c r="D29" s="112">
        <f>SUM(D24:D27)</f>
        <v>111377175.941</v>
      </c>
      <c r="E29" s="101">
        <f>E24+E28</f>
        <v>1.0000000000000002</v>
      </c>
      <c r="F29" s="112">
        <f>SUM(F24:F27)</f>
        <v>120473875.40809999</v>
      </c>
      <c r="G29" s="48">
        <f>G24+G28</f>
        <v>1</v>
      </c>
      <c r="H29" s="34">
        <f t="shared" ref="H29" si="10">(F29-D29)/D29</f>
        <v>8.1674718273686553E-2</v>
      </c>
      <c r="I29" s="35">
        <f t="shared" ref="I29" si="11">(G29-E29)/E29</f>
        <v>-2.2204460492503126E-16</v>
      </c>
      <c r="J29" s="94"/>
      <c r="K29" s="56"/>
      <c r="L29" s="56"/>
      <c r="M29" s="60"/>
      <c r="N29" s="60"/>
      <c r="O29" s="62"/>
      <c r="P29" s="61"/>
      <c r="Q29" s="61"/>
      <c r="R29" s="61"/>
      <c r="S29" s="91"/>
      <c r="T29" s="91"/>
      <c r="U29" s="62"/>
      <c r="V29" s="62"/>
      <c r="W29" s="84"/>
      <c r="X29" s="84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</row>
    <row r="30" spans="2:44" x14ac:dyDescent="0.25">
      <c r="B30" s="10"/>
      <c r="C30" s="11"/>
      <c r="D30" s="6"/>
      <c r="E30" s="12"/>
      <c r="F30" s="6"/>
      <c r="G30" s="12"/>
      <c r="H30" s="13"/>
    </row>
    <row r="31" spans="2:44" x14ac:dyDescent="0.25">
      <c r="B31" s="46" t="s">
        <v>45</v>
      </c>
      <c r="C31" s="41"/>
      <c r="D31" s="79"/>
      <c r="E31" s="12"/>
      <c r="F31" s="105"/>
      <c r="G31" s="105"/>
      <c r="H31" s="106"/>
      <c r="I31" s="7"/>
    </row>
    <row r="32" spans="2:44" x14ac:dyDescent="0.25">
      <c r="D32" s="54"/>
      <c r="F32" s="105"/>
      <c r="G32" s="105"/>
      <c r="H32" s="106"/>
      <c r="I32" s="4"/>
    </row>
    <row r="33" spans="2:12" x14ac:dyDescent="0.25">
      <c r="B33" s="42" t="s">
        <v>46</v>
      </c>
      <c r="D33" s="54"/>
      <c r="E33" s="55"/>
      <c r="F33" s="105"/>
      <c r="G33" s="105"/>
      <c r="H33" s="106"/>
      <c r="I33" s="4"/>
    </row>
    <row r="34" spans="2:12" x14ac:dyDescent="0.25">
      <c r="B34" s="42"/>
      <c r="C34" s="45"/>
      <c r="D34" s="54"/>
      <c r="E34" s="55"/>
      <c r="F34" s="105"/>
      <c r="G34" s="105"/>
      <c r="H34" s="106"/>
      <c r="I34" s="4"/>
    </row>
    <row r="35" spans="2:12" ht="16.5" x14ac:dyDescent="0.3">
      <c r="B35" s="63"/>
      <c r="C35" s="59"/>
      <c r="D35" s="73"/>
      <c r="E35" s="59"/>
      <c r="F35" s="75"/>
      <c r="G35" s="58"/>
      <c r="H35" s="58"/>
      <c r="I35" s="58"/>
      <c r="J35" s="58"/>
      <c r="K35" s="58"/>
      <c r="L35" s="58"/>
    </row>
    <row r="36" spans="2:12" ht="16.5" x14ac:dyDescent="0.3">
      <c r="B36" s="58"/>
      <c r="C36" s="64"/>
      <c r="D36" s="56"/>
      <c r="E36" s="56"/>
      <c r="F36" s="75"/>
      <c r="G36" s="58"/>
      <c r="H36" s="62"/>
      <c r="I36" s="62"/>
      <c r="J36" s="66"/>
      <c r="K36" s="58"/>
      <c r="L36" s="58"/>
    </row>
    <row r="37" spans="2:12" ht="16.5" x14ac:dyDescent="0.3">
      <c r="B37" s="58"/>
      <c r="C37" s="67"/>
      <c r="D37" s="56"/>
      <c r="E37" s="56"/>
      <c r="F37" s="75"/>
      <c r="G37" s="58"/>
      <c r="H37" s="62"/>
      <c r="I37" s="62"/>
      <c r="J37" s="66"/>
      <c r="K37" s="57"/>
      <c r="L37" s="58"/>
    </row>
    <row r="38" spans="2:12" ht="16.5" x14ac:dyDescent="0.3">
      <c r="B38" s="58"/>
      <c r="C38" s="67"/>
      <c r="D38" s="56"/>
      <c r="E38" s="56"/>
      <c r="F38" s="75"/>
      <c r="G38" s="58"/>
      <c r="H38" s="62"/>
      <c r="I38" s="62"/>
      <c r="J38" s="66"/>
      <c r="K38" s="58"/>
      <c r="L38" s="58"/>
    </row>
    <row r="39" spans="2:12" ht="16.5" x14ac:dyDescent="0.3">
      <c r="B39" s="58"/>
      <c r="C39" s="67"/>
      <c r="D39" s="56"/>
      <c r="E39" s="56"/>
      <c r="F39" s="75"/>
      <c r="G39" s="58"/>
      <c r="H39" s="62"/>
      <c r="I39" s="62"/>
      <c r="J39" s="66"/>
      <c r="K39" s="58"/>
      <c r="L39" s="58"/>
    </row>
    <row r="40" spans="2:12" ht="16.5" x14ac:dyDescent="0.3">
      <c r="B40" s="58"/>
      <c r="C40" s="67"/>
      <c r="D40" s="56"/>
      <c r="E40" s="56"/>
      <c r="F40" s="75"/>
      <c r="G40" s="58"/>
      <c r="H40" s="65"/>
      <c r="I40" s="65"/>
      <c r="J40" s="57"/>
      <c r="K40" s="58"/>
      <c r="L40" s="58"/>
    </row>
    <row r="41" spans="2:12" ht="16.5" x14ac:dyDescent="0.3">
      <c r="B41" s="58"/>
      <c r="C41" s="67"/>
      <c r="D41" s="56"/>
      <c r="E41" s="56"/>
      <c r="F41" s="75"/>
      <c r="G41" s="58"/>
      <c r="H41" s="58"/>
      <c r="I41" s="58"/>
      <c r="J41" s="58"/>
      <c r="K41" s="58"/>
      <c r="L41" s="58"/>
    </row>
    <row r="42" spans="2:12" ht="16.5" x14ac:dyDescent="0.3">
      <c r="B42" s="58"/>
      <c r="C42" s="67"/>
      <c r="D42" s="56"/>
      <c r="E42" s="56"/>
      <c r="F42" s="75"/>
      <c r="G42" s="58"/>
      <c r="H42" s="58"/>
      <c r="I42" s="58"/>
      <c r="J42" s="58"/>
      <c r="K42" s="58"/>
      <c r="L42" s="58"/>
    </row>
    <row r="43" spans="2:12" ht="16.5" x14ac:dyDescent="0.3">
      <c r="B43" s="58"/>
      <c r="C43" s="67"/>
      <c r="D43" s="56"/>
      <c r="E43" s="56"/>
      <c r="F43" s="75"/>
      <c r="G43" s="58"/>
      <c r="H43" s="58"/>
      <c r="I43" s="58"/>
      <c r="J43" s="58"/>
      <c r="K43" s="58"/>
      <c r="L43" s="58"/>
    </row>
    <row r="44" spans="2:12" ht="16.5" x14ac:dyDescent="0.3">
      <c r="B44" s="58"/>
      <c r="C44" s="67"/>
      <c r="D44" s="56"/>
      <c r="E44" s="56"/>
      <c r="F44" s="75"/>
      <c r="G44" s="58"/>
      <c r="H44" s="58"/>
      <c r="I44" s="58"/>
      <c r="J44" s="58"/>
      <c r="K44" s="58"/>
      <c r="L44" s="58"/>
    </row>
    <row r="45" spans="2:12" ht="16.5" x14ac:dyDescent="0.3">
      <c r="B45" s="58"/>
      <c r="C45" s="67"/>
      <c r="D45" s="56"/>
      <c r="E45" s="56"/>
      <c r="F45" s="75"/>
      <c r="G45" s="58"/>
      <c r="H45" s="58"/>
      <c r="I45" s="58"/>
      <c r="J45" s="58"/>
      <c r="K45" s="58"/>
      <c r="L45" s="58"/>
    </row>
    <row r="46" spans="2:12" ht="16.5" x14ac:dyDescent="0.3">
      <c r="B46" s="58"/>
      <c r="C46" s="67"/>
      <c r="D46" s="56"/>
      <c r="E46" s="56"/>
      <c r="F46" s="75"/>
      <c r="G46" s="58"/>
      <c r="H46" s="58"/>
      <c r="I46" s="58"/>
      <c r="J46" s="58"/>
      <c r="K46" s="58"/>
      <c r="L46" s="58"/>
    </row>
    <row r="47" spans="2:12" ht="16.5" x14ac:dyDescent="0.3">
      <c r="B47" s="58"/>
      <c r="C47" s="67"/>
      <c r="D47" s="56"/>
      <c r="E47" s="56"/>
      <c r="F47" s="75"/>
      <c r="G47" s="58"/>
      <c r="H47" s="58"/>
      <c r="I47" s="58"/>
      <c r="J47" s="58"/>
      <c r="K47" s="58"/>
      <c r="L47" s="58"/>
    </row>
    <row r="48" spans="2:12" ht="16.5" x14ac:dyDescent="0.3">
      <c r="B48" s="58"/>
      <c r="C48" s="67"/>
      <c r="D48" s="56"/>
      <c r="E48" s="56"/>
      <c r="F48" s="75"/>
      <c r="G48" s="58"/>
      <c r="H48" s="58"/>
      <c r="I48" s="58"/>
      <c r="J48" s="58"/>
      <c r="K48" s="58"/>
      <c r="L48" s="58"/>
    </row>
    <row r="49" spans="2:12" ht="16.5" x14ac:dyDescent="0.3">
      <c r="B49" s="58"/>
      <c r="C49" s="67"/>
      <c r="D49" s="56"/>
      <c r="E49" s="56"/>
      <c r="F49" s="75"/>
      <c r="G49" s="58"/>
      <c r="H49" s="58"/>
      <c r="I49" s="58"/>
      <c r="J49" s="58"/>
      <c r="K49" s="58"/>
      <c r="L49" s="58"/>
    </row>
    <row r="50" spans="2:12" ht="16.5" x14ac:dyDescent="0.3">
      <c r="B50" s="58"/>
      <c r="C50" s="67"/>
      <c r="D50" s="56"/>
      <c r="E50" s="56"/>
      <c r="F50" s="75"/>
      <c r="G50" s="58"/>
      <c r="H50" s="58"/>
      <c r="I50" s="58"/>
      <c r="J50" s="58"/>
      <c r="K50" s="58"/>
      <c r="L50" s="58"/>
    </row>
    <row r="51" spans="2:12" ht="16.5" x14ac:dyDescent="0.3">
      <c r="B51" s="58"/>
      <c r="C51" s="67"/>
      <c r="D51" s="56"/>
      <c r="E51" s="56"/>
      <c r="F51" s="75"/>
      <c r="G51" s="58"/>
      <c r="H51" s="58"/>
      <c r="I51" s="58"/>
      <c r="J51" s="58"/>
      <c r="K51" s="58"/>
      <c r="L51" s="58"/>
    </row>
    <row r="52" spans="2:12" ht="16.5" x14ac:dyDescent="0.3">
      <c r="B52" s="58"/>
      <c r="C52" s="67"/>
      <c r="D52" s="56"/>
      <c r="E52" s="56"/>
      <c r="F52" s="75"/>
      <c r="G52" s="58"/>
      <c r="H52" s="58"/>
      <c r="I52" s="58"/>
      <c r="J52" s="58"/>
      <c r="K52" s="58"/>
      <c r="L52" s="58"/>
    </row>
    <row r="53" spans="2:12" ht="16.5" x14ac:dyDescent="0.3">
      <c r="B53" s="58"/>
      <c r="C53" s="67"/>
      <c r="D53" s="56"/>
      <c r="E53" s="56"/>
      <c r="F53" s="65"/>
      <c r="G53" s="58"/>
      <c r="H53" s="58"/>
      <c r="I53" s="58"/>
      <c r="J53" s="58"/>
      <c r="K53" s="58"/>
      <c r="L53" s="58"/>
    </row>
    <row r="54" spans="2:12" x14ac:dyDescent="0.25">
      <c r="B54" s="58"/>
      <c r="C54" s="58"/>
      <c r="D54" s="58"/>
      <c r="E54" s="58"/>
      <c r="F54" s="68"/>
      <c r="G54" s="58"/>
      <c r="H54" s="58"/>
      <c r="I54" s="58"/>
      <c r="J54" s="58"/>
      <c r="K54" s="58"/>
      <c r="L54" s="58"/>
    </row>
    <row r="55" spans="2:12" x14ac:dyDescent="0.25">
      <c r="B55" s="58"/>
      <c r="C55" s="74"/>
      <c r="D55" s="58"/>
      <c r="E55" s="58"/>
      <c r="F55" s="76"/>
      <c r="G55" s="58"/>
      <c r="H55" s="58"/>
      <c r="I55" s="58"/>
      <c r="J55" s="58"/>
      <c r="K55" s="58"/>
      <c r="L55" s="58"/>
    </row>
    <row r="56" spans="2:12" x14ac:dyDescent="0.25">
      <c r="B56" s="58"/>
      <c r="C56" s="74"/>
      <c r="D56" s="58"/>
      <c r="E56" s="58"/>
      <c r="F56" s="76"/>
      <c r="G56" s="76"/>
      <c r="H56" s="58"/>
      <c r="I56" s="58"/>
      <c r="J56" s="58"/>
      <c r="K56" s="58"/>
      <c r="L56" s="58"/>
    </row>
    <row r="57" spans="2:12" x14ac:dyDescent="0.25">
      <c r="B57" s="58"/>
      <c r="C57" s="74"/>
      <c r="D57" s="58"/>
      <c r="E57" s="58"/>
      <c r="F57" s="76"/>
      <c r="G57" s="58"/>
      <c r="H57" s="58"/>
      <c r="I57" s="58"/>
      <c r="J57" s="58"/>
      <c r="K57" s="58"/>
      <c r="L57" s="58"/>
    </row>
    <row r="58" spans="2:12" x14ac:dyDescent="0.25">
      <c r="B58" s="58"/>
      <c r="C58" s="74"/>
      <c r="D58" s="58"/>
      <c r="E58" s="58"/>
      <c r="F58" s="76"/>
      <c r="G58" s="58"/>
      <c r="H58" s="58"/>
      <c r="I58" s="58"/>
      <c r="J58" s="58"/>
      <c r="K58" s="58"/>
      <c r="L58" s="58"/>
    </row>
    <row r="59" spans="2:12" x14ac:dyDescent="0.25">
      <c r="B59" s="58"/>
      <c r="C59" s="69"/>
      <c r="D59" s="58"/>
      <c r="E59" s="58"/>
      <c r="F59" s="58"/>
      <c r="G59" s="58"/>
      <c r="H59" s="58"/>
      <c r="I59" s="58"/>
      <c r="J59" s="58"/>
      <c r="K59" s="58"/>
      <c r="L59" s="58"/>
    </row>
    <row r="60" spans="2:12" x14ac:dyDescent="0.25">
      <c r="B60" s="58"/>
      <c r="C60" s="69"/>
      <c r="D60" s="58"/>
      <c r="E60" s="58"/>
      <c r="F60" s="58"/>
      <c r="G60" s="58"/>
      <c r="H60" s="58"/>
      <c r="I60" s="58"/>
      <c r="J60" s="58"/>
      <c r="K60" s="58"/>
      <c r="L60" s="58"/>
    </row>
    <row r="61" spans="2:12" x14ac:dyDescent="0.25">
      <c r="B61" s="58"/>
      <c r="C61" s="69"/>
      <c r="D61" s="58"/>
      <c r="E61" s="58"/>
      <c r="F61" s="58"/>
      <c r="G61" s="58"/>
      <c r="H61" s="58"/>
      <c r="I61" s="58"/>
      <c r="J61" s="58"/>
      <c r="K61" s="58"/>
      <c r="L61" s="58"/>
    </row>
    <row r="62" spans="2:12" x14ac:dyDescent="0.25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4" type="noConversion"/>
  <dataValidations disablePrompts="1"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U6:U29 O24:O29 K6:M23 O6:Q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31.08.2016.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40.42578125" style="1" customWidth="1"/>
    <col min="11" max="11" width="13.5703125" style="1" bestFit="1" customWidth="1"/>
    <col min="12" max="16384" width="10.28515625" style="1"/>
  </cols>
  <sheetData>
    <row r="2" spans="2:11" x14ac:dyDescent="0.25">
      <c r="B2" s="118" t="s">
        <v>53</v>
      </c>
      <c r="C2" s="119"/>
      <c r="D2" s="119"/>
      <c r="E2" s="119"/>
      <c r="F2" s="119"/>
      <c r="G2" s="119"/>
      <c r="H2" s="119"/>
      <c r="I2" s="120"/>
    </row>
    <row r="3" spans="2:11" ht="16.5" thickBot="1" x14ac:dyDescent="0.3">
      <c r="B3" s="2"/>
      <c r="C3" s="3"/>
    </row>
    <row r="4" spans="2:11" ht="15.75" customHeight="1" x14ac:dyDescent="0.25">
      <c r="B4" s="127"/>
      <c r="C4" s="121" t="s">
        <v>2</v>
      </c>
      <c r="D4" s="133" t="s">
        <v>29</v>
      </c>
      <c r="E4" s="121" t="s">
        <v>3</v>
      </c>
      <c r="F4" s="133" t="s">
        <v>30</v>
      </c>
      <c r="G4" s="121" t="s">
        <v>3</v>
      </c>
      <c r="H4" s="123" t="s">
        <v>28</v>
      </c>
      <c r="I4" s="125" t="s">
        <v>8</v>
      </c>
    </row>
    <row r="5" spans="2:11" x14ac:dyDescent="0.25">
      <c r="B5" s="128"/>
      <c r="C5" s="138"/>
      <c r="D5" s="134"/>
      <c r="E5" s="122" t="s">
        <v>0</v>
      </c>
      <c r="F5" s="134"/>
      <c r="G5" s="122" t="s">
        <v>0</v>
      </c>
      <c r="H5" s="124"/>
      <c r="I5" s="126"/>
      <c r="J5" s="102"/>
      <c r="K5" s="40"/>
    </row>
    <row r="6" spans="2:11" x14ac:dyDescent="0.25">
      <c r="B6" s="141" t="s">
        <v>9</v>
      </c>
      <c r="C6" s="108" t="s">
        <v>31</v>
      </c>
      <c r="D6" s="116">
        <v>3167698.8700000006</v>
      </c>
      <c r="E6" s="52">
        <f t="shared" ref="E6:E23" si="0">D6/$D$29</f>
        <v>5.3747437326854219E-2</v>
      </c>
      <c r="F6" s="116">
        <v>2824740.7199999993</v>
      </c>
      <c r="G6" s="19">
        <f t="shared" ref="G6:G23" si="1">F6/$F$29</f>
        <v>7.4364303518354213E-2</v>
      </c>
      <c r="H6" s="20">
        <f>(F6-D6)/D6</f>
        <v>-0.10826728299461155</v>
      </c>
      <c r="I6" s="21">
        <f>(G6-E6)/E6</f>
        <v>0.38358789212818972</v>
      </c>
      <c r="J6" s="102"/>
      <c r="K6" s="40"/>
    </row>
    <row r="7" spans="2:11" x14ac:dyDescent="0.25">
      <c r="B7" s="141" t="s">
        <v>10</v>
      </c>
      <c r="C7" s="108" t="s">
        <v>4</v>
      </c>
      <c r="D7" s="116">
        <v>312910.98</v>
      </c>
      <c r="E7" s="52">
        <f t="shared" si="0"/>
        <v>5.3092683290424415E-3</v>
      </c>
      <c r="F7" s="116">
        <v>298807.26</v>
      </c>
      <c r="G7" s="19">
        <f t="shared" si="1"/>
        <v>7.8664188960067775E-3</v>
      </c>
      <c r="H7" s="20">
        <f t="shared" ref="H7:H15" si="2">(F7-D7)/D7</f>
        <v>-4.5072627365137438E-2</v>
      </c>
      <c r="I7" s="21">
        <f t="shared" ref="I7:I23" si="3">(G7-E7)/E7</f>
        <v>0.48163897706513797</v>
      </c>
      <c r="J7" s="102"/>
      <c r="K7" s="40"/>
    </row>
    <row r="8" spans="2:11" x14ac:dyDescent="0.25">
      <c r="B8" s="141" t="s">
        <v>11</v>
      </c>
      <c r="C8" s="109" t="s">
        <v>32</v>
      </c>
      <c r="D8" s="116">
        <v>4786954.51</v>
      </c>
      <c r="E8" s="52">
        <f t="shared" si="0"/>
        <v>8.1221905260435032E-2</v>
      </c>
      <c r="F8" s="116">
        <v>4415053.7299999995</v>
      </c>
      <c r="G8" s="19">
        <f t="shared" si="1"/>
        <v>0.11623098477780359</v>
      </c>
      <c r="H8" s="20">
        <f t="shared" si="2"/>
        <v>-7.7690477154753718E-2</v>
      </c>
      <c r="I8" s="21">
        <f t="shared" si="3"/>
        <v>0.43103002084367814</v>
      </c>
      <c r="J8" s="102"/>
      <c r="K8" s="40"/>
    </row>
    <row r="9" spans="2:11" x14ac:dyDescent="0.25">
      <c r="B9" s="141" t="s">
        <v>12</v>
      </c>
      <c r="C9" s="109" t="s">
        <v>33</v>
      </c>
      <c r="D9" s="116">
        <v>0</v>
      </c>
      <c r="E9" s="52">
        <f t="shared" si="0"/>
        <v>0</v>
      </c>
      <c r="F9" s="116">
        <v>0</v>
      </c>
      <c r="G9" s="19">
        <f t="shared" si="1"/>
        <v>0</v>
      </c>
      <c r="H9" s="22" t="s">
        <v>1</v>
      </c>
      <c r="I9" s="23" t="s">
        <v>1</v>
      </c>
      <c r="J9" s="102"/>
      <c r="K9" s="40"/>
    </row>
    <row r="10" spans="2:11" x14ac:dyDescent="0.25">
      <c r="B10" s="141" t="s">
        <v>13</v>
      </c>
      <c r="C10" s="109" t="s">
        <v>34</v>
      </c>
      <c r="D10" s="116">
        <v>0</v>
      </c>
      <c r="E10" s="52">
        <f t="shared" si="0"/>
        <v>0</v>
      </c>
      <c r="F10" s="116">
        <v>0</v>
      </c>
      <c r="G10" s="19">
        <f t="shared" si="1"/>
        <v>0</v>
      </c>
      <c r="H10" s="22" t="s">
        <v>1</v>
      </c>
      <c r="I10" s="23" t="s">
        <v>1</v>
      </c>
      <c r="J10" s="102"/>
      <c r="K10" s="40"/>
    </row>
    <row r="11" spans="2:11" x14ac:dyDescent="0.25">
      <c r="B11" s="141" t="s">
        <v>14</v>
      </c>
      <c r="C11" s="109" t="s">
        <v>35</v>
      </c>
      <c r="D11" s="116">
        <v>0</v>
      </c>
      <c r="E11" s="52">
        <f t="shared" si="0"/>
        <v>0</v>
      </c>
      <c r="F11" s="116">
        <v>0</v>
      </c>
      <c r="G11" s="19">
        <f t="shared" si="1"/>
        <v>0</v>
      </c>
      <c r="H11" s="22" t="s">
        <v>1</v>
      </c>
      <c r="I11" s="23" t="s">
        <v>1</v>
      </c>
      <c r="J11" s="102"/>
      <c r="K11" s="40"/>
    </row>
    <row r="12" spans="2:11" x14ac:dyDescent="0.25">
      <c r="B12" s="141" t="s">
        <v>15</v>
      </c>
      <c r="C12" s="109" t="s">
        <v>36</v>
      </c>
      <c r="D12" s="116">
        <v>85773.98</v>
      </c>
      <c r="E12" s="52">
        <f t="shared" si="0"/>
        <v>1.4553566495810401E-3</v>
      </c>
      <c r="F12" s="116">
        <v>13705.079999999998</v>
      </c>
      <c r="G12" s="19">
        <f t="shared" si="1"/>
        <v>3.6080080612259737E-4</v>
      </c>
      <c r="H12" s="20">
        <f t="shared" si="2"/>
        <v>-0.84021867703935382</v>
      </c>
      <c r="I12" s="21">
        <f t="shared" si="3"/>
        <v>-0.75208770563115046</v>
      </c>
      <c r="J12" s="102"/>
      <c r="K12" s="40"/>
    </row>
    <row r="13" spans="2:11" x14ac:dyDescent="0.25">
      <c r="B13" s="141" t="s">
        <v>16</v>
      </c>
      <c r="C13" s="109" t="s">
        <v>27</v>
      </c>
      <c r="D13" s="116">
        <v>1119529.6100000001</v>
      </c>
      <c r="E13" s="52">
        <f t="shared" si="0"/>
        <v>1.8995444333075935E-2</v>
      </c>
      <c r="F13" s="116">
        <v>1018921.4800000001</v>
      </c>
      <c r="G13" s="19">
        <f t="shared" si="1"/>
        <v>2.6824191566895639E-2</v>
      </c>
      <c r="H13" s="20">
        <f t="shared" si="2"/>
        <v>-8.9866430598472505E-2</v>
      </c>
      <c r="I13" s="21">
        <f t="shared" si="3"/>
        <v>0.41213814726028014</v>
      </c>
      <c r="J13" s="102"/>
      <c r="K13" s="40"/>
    </row>
    <row r="14" spans="2:11" x14ac:dyDescent="0.25">
      <c r="B14" s="141" t="s">
        <v>17</v>
      </c>
      <c r="C14" s="109" t="s">
        <v>37</v>
      </c>
      <c r="D14" s="116">
        <v>27579448.099900004</v>
      </c>
      <c r="E14" s="52">
        <f t="shared" si="0"/>
        <v>0.4679499911740676</v>
      </c>
      <c r="F14" s="116">
        <v>3888979.9000000008</v>
      </c>
      <c r="G14" s="19">
        <f t="shared" si="1"/>
        <v>0.10238153173236338</v>
      </c>
      <c r="H14" s="20">
        <f t="shared" si="2"/>
        <v>-0.85898993025846293</v>
      </c>
      <c r="I14" s="21">
        <f t="shared" si="3"/>
        <v>-0.78121266446550786</v>
      </c>
      <c r="J14" s="102"/>
      <c r="K14" s="40"/>
    </row>
    <row r="15" spans="2:11" x14ac:dyDescent="0.25">
      <c r="B15" s="141" t="s">
        <v>18</v>
      </c>
      <c r="C15" s="109" t="s">
        <v>38</v>
      </c>
      <c r="D15" s="116">
        <v>17872632.359999999</v>
      </c>
      <c r="E15" s="52">
        <f t="shared" si="0"/>
        <v>0.3032511065785134</v>
      </c>
      <c r="F15" s="116">
        <v>20828092.66</v>
      </c>
      <c r="G15" s="19">
        <f t="shared" si="1"/>
        <v>0.54832168960153127</v>
      </c>
      <c r="H15" s="20">
        <f t="shared" si="2"/>
        <v>0.16536233949591525</v>
      </c>
      <c r="I15" s="21">
        <f t="shared" si="3"/>
        <v>0.80814406841931086</v>
      </c>
      <c r="J15" s="102"/>
      <c r="K15" s="40"/>
    </row>
    <row r="16" spans="2:11" x14ac:dyDescent="0.25">
      <c r="B16" s="141" t="s">
        <v>19</v>
      </c>
      <c r="C16" s="109" t="s">
        <v>39</v>
      </c>
      <c r="D16" s="116">
        <v>0</v>
      </c>
      <c r="E16" s="52">
        <f t="shared" si="0"/>
        <v>0</v>
      </c>
      <c r="F16" s="116">
        <v>0</v>
      </c>
      <c r="G16" s="19">
        <f t="shared" si="1"/>
        <v>0</v>
      </c>
      <c r="H16" s="22" t="s">
        <v>1</v>
      </c>
      <c r="I16" s="23" t="s">
        <v>1</v>
      </c>
      <c r="J16" s="102"/>
      <c r="K16" s="40"/>
    </row>
    <row r="17" spans="2:11" x14ac:dyDescent="0.25">
      <c r="B17" s="141" t="s">
        <v>20</v>
      </c>
      <c r="C17" s="109" t="s">
        <v>40</v>
      </c>
      <c r="D17" s="116">
        <v>0</v>
      </c>
      <c r="E17" s="52">
        <f t="shared" si="0"/>
        <v>0</v>
      </c>
      <c r="F17" s="116">
        <v>0</v>
      </c>
      <c r="G17" s="19">
        <f t="shared" si="1"/>
        <v>0</v>
      </c>
      <c r="H17" s="22" t="s">
        <v>1</v>
      </c>
      <c r="I17" s="23" t="s">
        <v>1</v>
      </c>
      <c r="J17" s="102"/>
      <c r="K17" s="40"/>
    </row>
    <row r="18" spans="2:11" x14ac:dyDescent="0.25">
      <c r="B18" s="141" t="s">
        <v>21</v>
      </c>
      <c r="C18" s="109" t="s">
        <v>41</v>
      </c>
      <c r="D18" s="116">
        <v>39359.67</v>
      </c>
      <c r="E18" s="52">
        <f t="shared" si="0"/>
        <v>6.6782907193784608E-4</v>
      </c>
      <c r="F18" s="116">
        <v>118899.88000000002</v>
      </c>
      <c r="G18" s="19">
        <f t="shared" si="1"/>
        <v>3.1301657890271421E-3</v>
      </c>
      <c r="H18" s="20">
        <f t="shared" ref="H18:H19" si="4">(F18-D18)/D18</f>
        <v>2.0208556118483725</v>
      </c>
      <c r="I18" s="21">
        <f t="shared" si="3"/>
        <v>3.6870762603136003</v>
      </c>
      <c r="J18" s="102"/>
      <c r="K18" s="40"/>
    </row>
    <row r="19" spans="2:11" x14ac:dyDescent="0.25">
      <c r="B19" s="141" t="s">
        <v>22</v>
      </c>
      <c r="C19" s="109" t="s">
        <v>5</v>
      </c>
      <c r="D19" s="116">
        <v>644.88</v>
      </c>
      <c r="E19" s="52">
        <f t="shared" si="0"/>
        <v>1.0941900984212475E-5</v>
      </c>
      <c r="F19" s="116">
        <v>235.34</v>
      </c>
      <c r="G19" s="19">
        <f t="shared" si="1"/>
        <v>6.1955757801408E-6</v>
      </c>
      <c r="H19" s="20">
        <f t="shared" si="4"/>
        <v>-0.63506388785510481</v>
      </c>
      <c r="I19" s="21">
        <f t="shared" si="3"/>
        <v>-0.43377519234728151</v>
      </c>
      <c r="J19" s="102"/>
      <c r="K19" s="40"/>
    </row>
    <row r="20" spans="2:11" x14ac:dyDescent="0.25">
      <c r="B20" s="141" t="s">
        <v>23</v>
      </c>
      <c r="C20" s="109" t="s">
        <v>47</v>
      </c>
      <c r="D20" s="116">
        <v>0</v>
      </c>
      <c r="E20" s="52">
        <f t="shared" si="0"/>
        <v>0</v>
      </c>
      <c r="F20" s="116">
        <v>0</v>
      </c>
      <c r="G20" s="19">
        <f t="shared" si="1"/>
        <v>0</v>
      </c>
      <c r="H20" s="22" t="s">
        <v>1</v>
      </c>
      <c r="I20" s="23" t="s">
        <v>1</v>
      </c>
      <c r="J20" s="102"/>
      <c r="K20" s="40"/>
    </row>
    <row r="21" spans="2:11" x14ac:dyDescent="0.25">
      <c r="B21" s="141" t="s">
        <v>24</v>
      </c>
      <c r="C21" s="109" t="s">
        <v>54</v>
      </c>
      <c r="D21" s="116">
        <v>269898.7</v>
      </c>
      <c r="E21" s="52">
        <f t="shared" si="0"/>
        <v>4.5794641656861238E-3</v>
      </c>
      <c r="F21" s="116">
        <v>19426.509999999998</v>
      </c>
      <c r="G21" s="19">
        <f t="shared" si="1"/>
        <v>5.1142353551739204E-4</v>
      </c>
      <c r="H21" s="20">
        <f t="shared" ref="H21" si="5">(F21-D21)/D21</f>
        <v>-0.92802295824322234</v>
      </c>
      <c r="I21" s="21">
        <f t="shared" si="3"/>
        <v>-0.88832240694239228</v>
      </c>
      <c r="J21" s="102"/>
      <c r="K21" s="40"/>
    </row>
    <row r="22" spans="2:11" x14ac:dyDescent="0.25">
      <c r="B22" s="141" t="s">
        <v>25</v>
      </c>
      <c r="C22" s="109" t="s">
        <v>42</v>
      </c>
      <c r="D22" s="116">
        <v>0</v>
      </c>
      <c r="E22" s="52">
        <f t="shared" si="0"/>
        <v>0</v>
      </c>
      <c r="F22" s="116">
        <v>0</v>
      </c>
      <c r="G22" s="19">
        <f t="shared" si="1"/>
        <v>0</v>
      </c>
      <c r="H22" s="22" t="s">
        <v>1</v>
      </c>
      <c r="I22" s="23" t="s">
        <v>1</v>
      </c>
      <c r="J22" s="102"/>
      <c r="K22" s="40"/>
    </row>
    <row r="23" spans="2:11" x14ac:dyDescent="0.25">
      <c r="B23" s="141" t="s">
        <v>26</v>
      </c>
      <c r="C23" s="109" t="s">
        <v>43</v>
      </c>
      <c r="D23" s="116">
        <v>1692.01</v>
      </c>
      <c r="E23" s="52">
        <f t="shared" si="0"/>
        <v>2.8708916208127636E-5</v>
      </c>
      <c r="F23" s="116">
        <v>0</v>
      </c>
      <c r="G23" s="19">
        <f t="shared" si="1"/>
        <v>0</v>
      </c>
      <c r="H23" s="103">
        <f>(F23-D23)/D23</f>
        <v>-1</v>
      </c>
      <c r="I23" s="104">
        <f t="shared" si="3"/>
        <v>-1</v>
      </c>
      <c r="J23" s="102"/>
      <c r="K23" s="40"/>
    </row>
    <row r="24" spans="2:11" s="3" customFormat="1" x14ac:dyDescent="0.25">
      <c r="B24" s="140"/>
      <c r="C24" s="110" t="s">
        <v>48</v>
      </c>
      <c r="D24" s="117">
        <f>SUM(D6:D23)</f>
        <v>55236543.669900008</v>
      </c>
      <c r="E24" s="53">
        <f>SUM(E6:E23)</f>
        <v>0.93721745370638587</v>
      </c>
      <c r="F24" s="117">
        <f>SUM(F6:F23)</f>
        <v>33426862.559999999</v>
      </c>
      <c r="G24" s="26">
        <f>SUM(G6:G23)</f>
        <v>0.87999770579940217</v>
      </c>
      <c r="H24" s="30">
        <f t="shared" ref="H24:H29" si="6">(F24-D24)/D24</f>
        <v>-0.39484152448489884</v>
      </c>
      <c r="I24" s="31">
        <f t="shared" ref="I24:I29" si="7">(G24-E24)/E24</f>
        <v>-6.1052798025365909E-2</v>
      </c>
      <c r="J24" s="102"/>
      <c r="K24" s="40"/>
    </row>
    <row r="25" spans="2:11" ht="15.75" customHeight="1" x14ac:dyDescent="0.25">
      <c r="B25" s="141">
        <v>19</v>
      </c>
      <c r="C25" s="108" t="s">
        <v>6</v>
      </c>
      <c r="D25" s="116">
        <v>3312687.18</v>
      </c>
      <c r="E25" s="52">
        <f>D25/$D$29</f>
        <v>5.6207503900307113E-2</v>
      </c>
      <c r="F25" s="116">
        <v>3859175.5199999996</v>
      </c>
      <c r="G25" s="19">
        <f>F25/$F$29</f>
        <v>0.10159689973240535</v>
      </c>
      <c r="H25" s="20">
        <f>(F25-D25)/D25</f>
        <v>0.16496829018428458</v>
      </c>
      <c r="I25" s="21">
        <f t="shared" si="7"/>
        <v>0.80753267237419935</v>
      </c>
      <c r="J25" s="102"/>
      <c r="K25" s="40"/>
    </row>
    <row r="26" spans="2:11" x14ac:dyDescent="0.25">
      <c r="B26" s="18"/>
      <c r="C26" s="108" t="s">
        <v>44</v>
      </c>
      <c r="D26" s="116">
        <v>387511.57999999996</v>
      </c>
      <c r="E26" s="52">
        <f>D26/$D$29</f>
        <v>6.5750423933068642E-3</v>
      </c>
      <c r="F26" s="116">
        <v>699132.03999999992</v>
      </c>
      <c r="G26" s="19">
        <f>F26/$F$29</f>
        <v>1.8405394468192525E-2</v>
      </c>
      <c r="H26" s="20">
        <f>(F26-D26)/D26</f>
        <v>0.80415780091010436</v>
      </c>
      <c r="I26" s="21">
        <f t="shared" si="7"/>
        <v>1.7992814900978427</v>
      </c>
      <c r="J26" s="102"/>
      <c r="K26" s="40"/>
    </row>
    <row r="27" spans="2:11" x14ac:dyDescent="0.25">
      <c r="B27" s="18"/>
      <c r="C27" s="108" t="s">
        <v>7</v>
      </c>
      <c r="D27" s="114">
        <v>0</v>
      </c>
      <c r="E27" s="52">
        <f t="shared" ref="E27" si="8">D27/$D$29</f>
        <v>0</v>
      </c>
      <c r="F27" s="113">
        <v>0</v>
      </c>
      <c r="G27" s="44">
        <f t="shared" ref="G27" si="9">F27/$F$29</f>
        <v>0</v>
      </c>
      <c r="H27" s="22" t="s">
        <v>1</v>
      </c>
      <c r="I27" s="23" t="s">
        <v>1</v>
      </c>
      <c r="J27" s="99"/>
      <c r="K27" s="4"/>
    </row>
    <row r="28" spans="2:11" s="3" customFormat="1" x14ac:dyDescent="0.25">
      <c r="B28" s="24"/>
      <c r="C28" s="25" t="s">
        <v>49</v>
      </c>
      <c r="D28" s="87">
        <f>D25+D26</f>
        <v>3700198.7600000002</v>
      </c>
      <c r="E28" s="53">
        <f>E25+E26</f>
        <v>6.2782546293613975E-2</v>
      </c>
      <c r="F28" s="87">
        <f>F25+F26</f>
        <v>4558307.5599999996</v>
      </c>
      <c r="G28" s="26">
        <f>G25+G26</f>
        <v>0.12000229420059788</v>
      </c>
      <c r="H28" s="30">
        <f t="shared" si="6"/>
        <v>0.23190883940515652</v>
      </c>
      <c r="I28" s="31">
        <f t="shared" si="7"/>
        <v>0.91139578250594311</v>
      </c>
      <c r="J28" s="100"/>
      <c r="K28" s="83"/>
    </row>
    <row r="29" spans="2:11" s="3" customFormat="1" ht="16.5" thickBot="1" x14ac:dyDescent="0.3">
      <c r="B29" s="36"/>
      <c r="C29" s="33" t="s">
        <v>50</v>
      </c>
      <c r="D29" s="112">
        <f>D24+D28</f>
        <v>58936742.429900005</v>
      </c>
      <c r="E29" s="88">
        <f>E24+E28</f>
        <v>0.99999999999999989</v>
      </c>
      <c r="F29" s="112">
        <f>SUM(F24:F26)</f>
        <v>37985170.119999997</v>
      </c>
      <c r="G29" s="47">
        <f>G24+G28</f>
        <v>1</v>
      </c>
      <c r="H29" s="34">
        <f t="shared" si="6"/>
        <v>-0.35549254074943204</v>
      </c>
      <c r="I29" s="35">
        <f t="shared" si="7"/>
        <v>1.1102230246251565E-16</v>
      </c>
      <c r="J29" s="100"/>
      <c r="K29" s="83"/>
    </row>
    <row r="30" spans="2:11" x14ac:dyDescent="0.25">
      <c r="B30" s="14"/>
      <c r="C30" s="15"/>
      <c r="D30" s="6"/>
      <c r="E30" s="16"/>
      <c r="F30" s="6"/>
      <c r="G30" s="16"/>
      <c r="H30" s="13"/>
      <c r="J30" s="4"/>
      <c r="K30" s="4"/>
    </row>
    <row r="31" spans="2:11" x14ac:dyDescent="0.25">
      <c r="B31" s="46" t="s">
        <v>45</v>
      </c>
      <c r="C31" s="41"/>
      <c r="D31" s="50"/>
      <c r="E31" s="16"/>
      <c r="F31" s="50"/>
      <c r="G31" s="16"/>
      <c r="H31" s="40"/>
    </row>
    <row r="32" spans="2:11" x14ac:dyDescent="0.25">
      <c r="D32" s="50"/>
      <c r="G32" s="4"/>
      <c r="H32" s="40"/>
    </row>
    <row r="33" spans="2:8" x14ac:dyDescent="0.25">
      <c r="B33" s="46" t="s">
        <v>46</v>
      </c>
      <c r="G33" s="49"/>
      <c r="H33" s="40"/>
    </row>
    <row r="34" spans="2:8" x14ac:dyDescent="0.25">
      <c r="G34" s="50"/>
      <c r="H34" s="39"/>
    </row>
    <row r="35" spans="2:8" x14ac:dyDescent="0.25">
      <c r="G35" s="49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4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31.08.2016. godine.</oddFooter>
  </headerFooter>
  <ignoredErrors>
    <ignoredError sqref="G24 E24 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2020-02-26T09:07:55Z</cp:lastPrinted>
  <dcterms:created xsi:type="dcterms:W3CDTF">2011-07-19T08:09:31Z</dcterms:created>
  <dcterms:modified xsi:type="dcterms:W3CDTF">2020-02-26T09:11:16Z</dcterms:modified>
</cp:coreProperties>
</file>