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9" i="6" l="1"/>
  <c r="H19" i="6"/>
  <c r="D28" i="5" l="1"/>
  <c r="H21" i="6" l="1"/>
  <c r="H23" i="5" l="1"/>
  <c r="F27" i="4" l="1"/>
  <c r="H18" i="6" l="1"/>
  <c r="F28" i="5" l="1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6" l="1"/>
  <c r="H23" i="6" l="1"/>
  <c r="H25" i="6"/>
  <c r="H26" i="6"/>
  <c r="D28" i="6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H23" i="4"/>
  <c r="D24" i="6"/>
  <c r="D29" i="6" s="1"/>
  <c r="H6" i="4"/>
  <c r="F24" i="5"/>
  <c r="F29" i="5" s="1"/>
  <c r="G23" i="5" s="1"/>
  <c r="I23" i="5" s="1"/>
  <c r="E7" i="6" l="1"/>
  <c r="E27" i="6"/>
  <c r="E26" i="6"/>
  <c r="E25" i="6"/>
  <c r="D29" i="4"/>
  <c r="F24" i="4"/>
  <c r="F29" i="4" s="1"/>
  <c r="H7" i="6"/>
  <c r="H8" i="6"/>
  <c r="H12" i="6"/>
  <c r="H13" i="6"/>
  <c r="H14" i="6"/>
  <c r="H15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I21" i="5" s="1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18" i="5"/>
  <c r="G29" i="5" l="1"/>
  <c r="E24" i="6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<sst xmlns="http://schemas.openxmlformats.org/spreadsheetml/2006/main" count="206" uniqueCount="55">
  <si>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</si>
  <si>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</si>
  <si>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</si>
  <si>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</si>
  <si>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</si>
  <si>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</si>
  <si>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</si>
  <si>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</si>
  <si>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</si>
  <si>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</si>
  <si>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</si>
  <si>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</si>
  <si>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</si>
  <si>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</si>
  <si>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</si>
  <si>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</si>
  <si>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</si>
  <si>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</si>
  <si>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</si>
  <si>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</si>
  <si>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</si>
  <si>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</si>
  <si>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</si>
  <si>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</si>
  <si>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</si>
  <si>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</si>
  <si>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</si>
  <si>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VII 2015.*</t>
  </si>
  <si>
    <t>VII 2016.**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</si>
  <si>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</si>
  <si>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</si>
  <si>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</si>
  <si>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</si>
  <si>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</si>
  <si>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Promjena u udjelu</t>
  </si>
  <si>
    <t>*Podatci se odnose na razdoblje od 01.01. do 31.07.2015. godine.</t>
  </si>
  <si>
    <t>**Podatci se odnose na razdoblje od 01.01. do 31.07.2016.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</si>
  <si>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</si>
  <si>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</si>
  <si>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</si>
  <si>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</si>
  <si>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</si>
  <si>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</si>
  <si>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</si>
  <si>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</si>
  <si>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</si>
  <si>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</si>
  <si>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</si>
  <si>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</si>
  <si>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</si>
  <si>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</si>
  <si>
    <t>Promjena iznosa isplaćenih šteta</t>
  </si>
  <si>
    <t>Isplaćene štete po skupinama/vrstama osiguranja u BiH (u KM) za srpanj 2015. i 2016. godine</t>
  </si>
  <si>
    <t>Isplaćene štete po skupinama/vrstama osiguranja u FBiH (u KM) za srpanj 2015. i 2016. godine</t>
  </si>
  <si>
    <t>Isplaćene štete po skupinama/vrstama osiguranja u RS (u KM) za srpanj 2015. i 2016.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</si>
</sst>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6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2"/>
      <color indexed="8"/>
      <name val="Calibri"/>
      <family val="2"/>
      <charset val="238"/>
      <scheme val="minor"/>
    </font>
    <font>
      <sz val="8"/>
      <name val="Bookman Old Style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65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19" fillId="0" borderId="0"/>
    <xf numFmtId="0" fontId="27" fillId="2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28" fillId="0" borderId="0"/>
    <xf numFmtId="0" fontId="17" fillId="23" borderId="7" applyNumberFormat="0" applyFont="0" applyAlignment="0" applyProtection="0"/>
    <xf numFmtId="0" fontId="29" fillId="20" borderId="8" applyNumberFormat="0" applyAlignment="0" applyProtection="0"/>
    <xf numFmtId="0" fontId="19" fillId="0" borderId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51" fillId="0" borderId="0"/>
    <xf numFmtId="0" fontId="11" fillId="0" borderId="0"/>
    <xf numFmtId="0" fontId="51" fillId="0" borderId="0"/>
    <xf numFmtId="0" fontId="11" fillId="0" borderId="0"/>
    <xf numFmtId="0" fontId="51" fillId="0" borderId="0"/>
    <xf numFmtId="0" fontId="10" fillId="0" borderId="0"/>
    <xf numFmtId="0" fontId="51" fillId="0" borderId="0"/>
    <xf numFmtId="0" fontId="51" fillId="0" borderId="0"/>
    <xf numFmtId="0" fontId="10" fillId="0" borderId="0"/>
    <xf numFmtId="0" fontId="5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34" fillId="0" borderId="0" xfId="197" applyFont="1"/>
    <xf numFmtId="0" fontId="36" fillId="0" borderId="0" xfId="197" applyFont="1"/>
    <xf numFmtId="0" fontId="35" fillId="0" borderId="0" xfId="197" applyFont="1"/>
    <xf numFmtId="0" fontId="34" fillId="0" borderId="0" xfId="197" applyFont="1" applyBorder="1"/>
    <xf numFmtId="0" fontId="37" fillId="0" borderId="0" xfId="197" applyFont="1" applyFill="1" applyBorder="1"/>
    <xf numFmtId="3" fontId="35" fillId="0" borderId="0" xfId="197" applyNumberFormat="1" applyFont="1" applyBorder="1" applyAlignment="1">
      <alignment horizontal="right"/>
    </xf>
    <xf numFmtId="3" fontId="34" fillId="0" borderId="0" xfId="197" applyNumberFormat="1" applyFont="1" applyBorder="1"/>
    <xf numFmtId="3" fontId="38" fillId="0" borderId="0" xfId="197" applyNumberFormat="1" applyFont="1" applyBorder="1" applyAlignment="1">
      <alignment horizontal="right"/>
    </xf>
    <xf numFmtId="3" fontId="34" fillId="0" borderId="0" xfId="197" applyNumberFormat="1" applyFont="1"/>
    <xf numFmtId="0" fontId="34" fillId="0" borderId="0" xfId="197" applyFont="1" applyBorder="1" applyAlignment="1">
      <alignment horizontal="justify"/>
    </xf>
    <xf numFmtId="0" fontId="35" fillId="0" borderId="0" xfId="197" applyFont="1" applyBorder="1" applyAlignment="1">
      <alignment horizontal="left" wrapText="1"/>
    </xf>
    <xf numFmtId="0" fontId="35" fillId="0" borderId="0" xfId="197" applyFont="1" applyBorder="1" applyAlignment="1">
      <alignment horizontal="right" wrapText="1"/>
    </xf>
    <xf numFmtId="0" fontId="34" fillId="0" borderId="0" xfId="197" applyFont="1" applyAlignment="1">
      <alignment wrapText="1"/>
    </xf>
    <xf numFmtId="0" fontId="34" fillId="0" borderId="0" xfId="197" applyFont="1" applyBorder="1" applyAlignment="1"/>
    <xf numFmtId="0" fontId="35" fillId="0" borderId="0" xfId="197" applyFont="1" applyBorder="1" applyAlignment="1">
      <alignment wrapText="1"/>
    </xf>
    <xf numFmtId="0" fontId="35" fillId="0" borderId="0" xfId="197" applyFont="1" applyBorder="1" applyAlignment="1"/>
    <xf numFmtId="0" fontId="39" fillId="0" borderId="0" xfId="197" applyFont="1"/>
    <xf numFmtId="0" fontId="43" fillId="0" borderId="11" xfId="197" applyFont="1" applyBorder="1" applyAlignment="1">
      <alignment horizontal="right" vertical="center"/>
    </xf>
    <xf numFmtId="0" fontId="45" fillId="0" borderId="10" xfId="197" applyFont="1" applyBorder="1" applyAlignment="1">
      <alignment horizontal="left" vertical="center" wrapText="1"/>
    </xf>
    <xf numFmtId="10" fontId="43" fillId="0" borderId="10" xfId="197" applyNumberFormat="1" applyFont="1" applyBorder="1" applyAlignment="1">
      <alignment horizontal="right" vertical="center" wrapText="1"/>
    </xf>
    <xf numFmtId="10" fontId="44" fillId="0" borderId="10" xfId="197" applyNumberFormat="1" applyFont="1" applyBorder="1" applyAlignment="1">
      <alignment vertical="center" wrapText="1"/>
    </xf>
    <xf numFmtId="10" fontId="44" fillId="0" borderId="13" xfId="197" applyNumberFormat="1" applyFont="1" applyBorder="1" applyAlignment="1">
      <alignment vertical="center" wrapText="1"/>
    </xf>
    <xf numFmtId="0" fontId="43" fillId="0" borderId="10" xfId="197" applyFont="1" applyBorder="1" applyAlignment="1">
      <alignment horizontal="left" vertical="center" wrapText="1"/>
    </xf>
    <xf numFmtId="0" fontId="43" fillId="0" borderId="10" xfId="197" applyFont="1" applyFill="1" applyBorder="1" applyAlignment="1">
      <alignment horizontal="left" vertical="center" wrapText="1"/>
    </xf>
    <xf numFmtId="10" fontId="44" fillId="0" borderId="10" xfId="197" applyNumberFormat="1" applyFont="1" applyBorder="1" applyAlignment="1">
      <alignment horizontal="right" vertical="center" wrapText="1"/>
    </xf>
    <xf numFmtId="10" fontId="44" fillId="0" borderId="13" xfId="197" applyNumberFormat="1" applyFont="1" applyBorder="1" applyAlignment="1">
      <alignment horizontal="right" vertical="center" wrapText="1"/>
    </xf>
    <xf numFmtId="0" fontId="40" fillId="24" borderId="11" xfId="197" applyFont="1" applyFill="1" applyBorder="1" applyAlignment="1">
      <alignment horizontal="right" vertical="center"/>
    </xf>
    <xf numFmtId="0" fontId="40" fillId="24" borderId="10" xfId="197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horizontal="right" vertical="center" wrapText="1"/>
    </xf>
    <xf numFmtId="10" fontId="42" fillId="24" borderId="10" xfId="197" applyNumberFormat="1" applyFont="1" applyFill="1" applyBorder="1" applyAlignment="1">
      <alignment horizontal="right" vertical="center" wrapText="1"/>
    </xf>
    <xf numFmtId="10" fontId="42" fillId="24" borderId="13" xfId="197" applyNumberFormat="1" applyFont="1" applyFill="1" applyBorder="1" applyAlignment="1">
      <alignment horizontal="right" vertical="center" wrapText="1"/>
    </xf>
    <xf numFmtId="10" fontId="40" fillId="24" borderId="10" xfId="197" applyNumberFormat="1" applyFont="1" applyFill="1" applyBorder="1" applyAlignment="1">
      <alignment vertical="center" wrapText="1"/>
    </xf>
    <xf numFmtId="10" fontId="42" fillId="24" borderId="10" xfId="197" applyNumberFormat="1" applyFont="1" applyFill="1" applyBorder="1" applyAlignment="1">
      <alignment vertical="center" wrapText="1"/>
    </xf>
    <xf numFmtId="10" fontId="42" fillId="24" borderId="13" xfId="197" applyNumberFormat="1" applyFont="1" applyFill="1" applyBorder="1" applyAlignment="1">
      <alignment vertical="center" wrapText="1"/>
    </xf>
    <xf numFmtId="0" fontId="40" fillId="25" borderId="15" xfId="197" applyFont="1" applyFill="1" applyBorder="1" applyAlignment="1">
      <alignment horizontal="justify" vertical="center"/>
    </xf>
    <xf numFmtId="0" fontId="40" fillId="25" borderId="12" xfId="197" applyFont="1" applyFill="1" applyBorder="1" applyAlignment="1">
      <alignment horizontal="right" vertical="center" wrapText="1"/>
    </xf>
    <xf numFmtId="10" fontId="42" fillId="25" borderId="12" xfId="197" applyNumberFormat="1" applyFont="1" applyFill="1" applyBorder="1" applyAlignment="1">
      <alignment vertical="center" wrapText="1"/>
    </xf>
    <xf numFmtId="10" fontId="42" fillId="25" borderId="14" xfId="197" applyNumberFormat="1" applyFont="1" applyFill="1" applyBorder="1" applyAlignment="1">
      <alignment vertical="center" wrapText="1"/>
    </xf>
    <xf numFmtId="0" fontId="40" fillId="25" borderId="15" xfId="197" applyFont="1" applyFill="1" applyBorder="1" applyAlignment="1">
      <alignment horizontal="right" vertical="center"/>
    </xf>
    <xf numFmtId="10" fontId="43" fillId="0" borderId="10" xfId="197" applyNumberFormat="1" applyFont="1" applyFill="1" applyBorder="1" applyAlignment="1">
      <alignment horizontal="right" vertical="center"/>
    </xf>
    <xf numFmtId="10" fontId="40" fillId="24" borderId="10" xfId="197" applyNumberFormat="1" applyFont="1" applyFill="1" applyBorder="1" applyAlignment="1">
      <alignment horizontal="right" vertical="center"/>
    </xf>
    <xf numFmtId="4" fontId="34" fillId="0" borderId="0" xfId="197" applyNumberFormat="1" applyFont="1"/>
    <xf numFmtId="4" fontId="0" fillId="0" borderId="0" xfId="0" applyNumberFormat="1" applyBorder="1"/>
    <xf numFmtId="0" fontId="46" fillId="0" borderId="0" xfId="197" applyFont="1" applyBorder="1" applyAlignment="1">
      <alignment wrapText="1"/>
    </xf>
    <xf numFmtId="4" fontId="47" fillId="0" borderId="0" xfId="0" applyNumberFormat="1" applyFont="1"/>
    <xf numFmtId="3" fontId="48" fillId="0" borderId="0" xfId="0" applyNumberFormat="1" applyFont="1"/>
    <xf numFmtId="3" fontId="49" fillId="0" borderId="0" xfId="197" applyNumberFormat="1" applyFont="1"/>
    <xf numFmtId="0" fontId="50" fillId="0" borderId="0" xfId="197" applyFont="1"/>
    <xf numFmtId="9" fontId="40" fillId="25" borderId="12" xfId="197" applyNumberFormat="1" applyFont="1" applyFill="1" applyBorder="1" applyAlignment="1">
      <alignment horizontal="right" vertical="center"/>
    </xf>
    <xf numFmtId="10" fontId="43" fillId="0" borderId="24" xfId="197" applyNumberFormat="1" applyFont="1" applyBorder="1" applyAlignment="1">
      <alignment horizontal="right" vertical="center" wrapText="1"/>
    </xf>
    <xf numFmtId="4" fontId="52" fillId="0" borderId="0" xfId="205" applyNumberFormat="1" applyFont="1" applyBorder="1" applyAlignment="1"/>
    <xf numFmtId="0" fontId="50" fillId="0" borderId="0" xfId="197" applyFont="1" applyBorder="1"/>
    <xf numFmtId="9" fontId="40" fillId="25" borderId="12" xfId="197" applyNumberFormat="1" applyFont="1" applyFill="1" applyBorder="1" applyAlignment="1">
      <alignment vertical="center"/>
    </xf>
    <xf numFmtId="9" fontId="40" fillId="25" borderId="12" xfId="197" applyNumberFormat="1" applyFont="1" applyFill="1" applyBorder="1" applyAlignment="1">
      <alignment horizontal="right" vertical="center" wrapText="1"/>
    </xf>
    <xf numFmtId="3" fontId="53" fillId="0" borderId="0" xfId="0" applyNumberFormat="1" applyFont="1" applyBorder="1"/>
    <xf numFmtId="3" fontId="0" fillId="0" borderId="0" xfId="0" applyNumberFormat="1" applyBorder="1"/>
    <xf numFmtId="10" fontId="44" fillId="0" borderId="25" xfId="197" applyNumberFormat="1" applyFont="1" applyBorder="1" applyAlignment="1">
      <alignment horizontal="right" vertical="center" wrapText="1"/>
    </xf>
    <xf numFmtId="10" fontId="53" fillId="0" borderId="10" xfId="197" applyNumberFormat="1" applyFont="1" applyBorder="1" applyAlignment="1">
      <alignment horizontal="right" vertical="center" wrapText="1"/>
    </xf>
    <xf numFmtId="10" fontId="54" fillId="24" borderId="10" xfId="197" applyNumberFormat="1" applyFont="1" applyFill="1" applyBorder="1" applyAlignment="1">
      <alignment horizontal="right" vertical="center" wrapText="1"/>
    </xf>
    <xf numFmtId="4" fontId="43" fillId="0" borderId="0" xfId="197" applyNumberFormat="1" applyFont="1"/>
    <xf numFmtId="4" fontId="50" fillId="0" borderId="0" xfId="197" applyNumberFormat="1" applyFont="1"/>
    <xf numFmtId="4" fontId="52" fillId="0" borderId="0" xfId="211" applyNumberFormat="1" applyFont="1" applyFill="1" applyBorder="1" applyAlignment="1" applyProtection="1">
      <alignment horizontal="right"/>
    </xf>
    <xf numFmtId="4" fontId="34" fillId="0" borderId="0" xfId="197" applyNumberFormat="1" applyFont="1" applyFill="1" applyBorder="1"/>
    <xf numFmtId="0" fontId="34" fillId="0" borderId="0" xfId="197" applyFont="1" applyFill="1" applyBorder="1"/>
    <xf numFmtId="4" fontId="52" fillId="0" borderId="0" xfId="205" applyNumberFormat="1" applyFont="1" applyFill="1" applyBorder="1" applyAlignment="1"/>
    <xf numFmtId="4" fontId="35" fillId="0" borderId="0" xfId="197" applyNumberFormat="1" applyFont="1" applyFill="1" applyBorder="1"/>
    <xf numFmtId="0" fontId="35" fillId="0" borderId="0" xfId="197" applyFont="1" applyFill="1" applyBorder="1"/>
    <xf numFmtId="4" fontId="52" fillId="0" borderId="0" xfId="211" applyNumberFormat="1" applyFont="1" applyFill="1" applyBorder="1" applyAlignment="1" applyProtection="1">
      <alignment horizontal="right"/>
      <protection locked="0"/>
    </xf>
    <xf numFmtId="0" fontId="50" fillId="0" borderId="0" xfId="197" applyFont="1" applyFill="1" applyBorder="1"/>
    <xf numFmtId="0" fontId="56" fillId="0" borderId="0" xfId="211" applyFont="1" applyFill="1" applyBorder="1" applyAlignment="1" applyProtection="1">
      <alignment horizontal="left" wrapText="1"/>
    </xf>
    <xf numFmtId="4" fontId="57" fillId="0" borderId="0" xfId="197" applyNumberFormat="1" applyFont="1" applyFill="1" applyBorder="1"/>
    <xf numFmtId="4" fontId="55" fillId="0" borderId="0" xfId="197" applyNumberFormat="1" applyFont="1" applyFill="1" applyBorder="1"/>
    <xf numFmtId="0" fontId="56" fillId="0" borderId="0" xfId="211" applyFont="1" applyFill="1" applyBorder="1" applyAlignment="1" applyProtection="1">
      <alignment wrapText="1"/>
    </xf>
    <xf numFmtId="4" fontId="43" fillId="0" borderId="0" xfId="197" applyNumberFormat="1" applyFont="1" applyFill="1" applyBorder="1"/>
    <xf numFmtId="0" fontId="34" fillId="0" borderId="0" xfId="197" applyFont="1" applyFill="1" applyBorder="1" applyAlignment="1">
      <alignment horizontal="right"/>
    </xf>
    <xf numFmtId="10" fontId="53" fillId="0" borderId="10" xfId="197" applyNumberFormat="1" applyFont="1" applyFill="1" applyBorder="1" applyAlignment="1">
      <alignment horizontal="right" vertical="center"/>
    </xf>
    <xf numFmtId="10" fontId="54" fillId="24" borderId="10" xfId="197" applyNumberFormat="1" applyFont="1" applyFill="1" applyBorder="1" applyAlignment="1">
      <alignment horizontal="right" vertical="center"/>
    </xf>
    <xf numFmtId="9" fontId="54" fillId="25" borderId="12" xfId="197" applyNumberFormat="1" applyFont="1" applyFill="1" applyBorder="1" applyAlignment="1">
      <alignment horizontal="right" vertical="center"/>
    </xf>
    <xf numFmtId="4" fontId="56" fillId="0" borderId="0" xfId="205" applyNumberFormat="1" applyFont="1" applyFill="1" applyBorder="1" applyAlignment="1"/>
    <xf numFmtId="0" fontId="34" fillId="0" borderId="0" xfId="197" applyFont="1" applyFill="1" applyBorder="1" applyAlignment="1">
      <alignment horizontal="left"/>
    </xf>
    <xf numFmtId="3" fontId="58" fillId="0" borderId="0" xfId="197" applyNumberFormat="1" applyFont="1" applyFill="1" applyBorder="1"/>
    <xf numFmtId="0" fontId="55" fillId="0" borderId="0" xfId="197" applyFont="1" applyFill="1" applyBorder="1"/>
    <xf numFmtId="0" fontId="39" fillId="0" borderId="0" xfId="197" applyFont="1" applyFill="1" applyBorder="1"/>
    <xf numFmtId="4" fontId="52" fillId="0" borderId="0" xfId="205" applyNumberFormat="1" applyFont="1" applyFill="1" applyBorder="1" applyAlignment="1">
      <alignment wrapText="1"/>
    </xf>
    <xf numFmtId="3" fontId="59" fillId="0" borderId="0" xfId="197" applyNumberFormat="1" applyFont="1" applyBorder="1" applyAlignment="1">
      <alignment horizontal="right"/>
    </xf>
    <xf numFmtId="3" fontId="47" fillId="0" borderId="0" xfId="0" applyNumberFormat="1" applyFont="1"/>
    <xf numFmtId="4" fontId="60" fillId="0" borderId="0" xfId="211" applyNumberFormat="1" applyFont="1" applyBorder="1" applyAlignment="1" applyProtection="1">
      <alignment horizontal="right"/>
      <protection locked="0"/>
    </xf>
    <xf numFmtId="4" fontId="60" fillId="0" borderId="0" xfId="211" applyNumberFormat="1" applyFont="1" applyBorder="1" applyAlignment="1" applyProtection="1">
      <alignment horizontal="right"/>
    </xf>
    <xf numFmtId="4" fontId="43" fillId="0" borderId="0" xfId="197" applyNumberFormat="1" applyFont="1" applyBorder="1"/>
    <xf numFmtId="0" fontId="35" fillId="0" borderId="0" xfId="197" applyFont="1" applyBorder="1"/>
    <xf numFmtId="4" fontId="35" fillId="0" borderId="0" xfId="197" applyNumberFormat="1" applyFont="1" applyBorder="1"/>
    <xf numFmtId="0" fontId="39" fillId="0" borderId="0" xfId="197" applyFont="1" applyBorder="1"/>
    <xf numFmtId="3" fontId="53" fillId="0" borderId="10" xfId="197" applyNumberFormat="1" applyFont="1" applyFill="1" applyBorder="1" applyAlignment="1">
      <alignment horizontal="right" vertical="center"/>
    </xf>
    <xf numFmtId="3" fontId="54" fillId="24" borderId="10" xfId="197" applyNumberFormat="1" applyFont="1" applyFill="1" applyBorder="1" applyAlignment="1">
      <alignment horizontal="right" vertical="center"/>
    </xf>
    <xf numFmtId="9" fontId="54" fillId="25" borderId="12" xfId="197" applyNumberFormat="1" applyFont="1" applyFill="1" applyBorder="1" applyAlignment="1">
      <alignment vertical="center"/>
    </xf>
    <xf numFmtId="10" fontId="64" fillId="0" borderId="10" xfId="197" applyNumberFormat="1" applyFont="1" applyBorder="1" applyAlignment="1">
      <alignment vertical="center" wrapText="1"/>
    </xf>
    <xf numFmtId="10" fontId="64" fillId="0" borderId="13" xfId="197" applyNumberFormat="1" applyFont="1" applyBorder="1" applyAlignment="1">
      <alignment vertical="center" wrapText="1"/>
    </xf>
    <xf numFmtId="4" fontId="40" fillId="0" borderId="0" xfId="197" applyNumberFormat="1" applyFont="1" applyFill="1" applyBorder="1"/>
    <xf numFmtId="0" fontId="40" fillId="0" borderId="0" xfId="197" applyFont="1" applyFill="1" applyBorder="1"/>
    <xf numFmtId="3" fontId="61" fillId="0" borderId="0" xfId="205" applyNumberFormat="1" applyFont="1" applyFill="1" applyBorder="1"/>
    <xf numFmtId="3" fontId="62" fillId="0" borderId="0" xfId="197" applyNumberFormat="1" applyFont="1" applyFill="1" applyBorder="1" applyAlignment="1">
      <alignment horizontal="right" vertical="center"/>
    </xf>
    <xf numFmtId="3" fontId="63" fillId="0" borderId="0" xfId="0" applyNumberFormat="1" applyFont="1" applyFill="1" applyBorder="1" applyAlignment="1">
      <alignment vertical="center"/>
    </xf>
    <xf numFmtId="3" fontId="62" fillId="0" borderId="0" xfId="197" applyNumberFormat="1" applyFont="1" applyFill="1" applyBorder="1" applyAlignment="1">
      <alignment vertical="center" wrapText="1"/>
    </xf>
    <xf numFmtId="4" fontId="60" fillId="0" borderId="0" xfId="211" applyNumberFormat="1" applyFont="1" applyFill="1" applyBorder="1" applyAlignment="1" applyProtection="1">
      <alignment horizontal="right"/>
      <protection locked="0"/>
    </xf>
    <xf numFmtId="4" fontId="60" fillId="0" borderId="0" xfId="211" applyNumberFormat="1" applyFont="1" applyFill="1" applyBorder="1" applyAlignment="1" applyProtection="1">
      <alignment horizontal="right"/>
    </xf>
    <xf numFmtId="3" fontId="53" fillId="0" borderId="0" xfId="0" applyNumberFormat="1" applyFont="1" applyFill="1" applyBorder="1"/>
    <xf numFmtId="3" fontId="54" fillId="0" borderId="0" xfId="197" applyNumberFormat="1" applyFont="1" applyFill="1" applyBorder="1" applyAlignment="1">
      <alignment horizontal="right" vertical="center"/>
    </xf>
    <xf numFmtId="9" fontId="54" fillId="25" borderId="12" xfId="197" applyNumberFormat="1" applyFont="1" applyFill="1" applyBorder="1" applyAlignment="1">
      <alignment horizontal="right" vertical="center" wrapText="1"/>
    </xf>
    <xf numFmtId="0" fontId="0" fillId="0" borderId="0" xfId="0" applyBorder="1"/>
    <xf numFmtId="3" fontId="53" fillId="0" borderId="10" xfId="0" applyNumberFormat="1" applyFont="1" applyBorder="1"/>
    <xf numFmtId="3" fontId="54" fillId="24" borderId="10" xfId="197" applyNumberFormat="1" applyFont="1" applyFill="1" applyBorder="1" applyAlignment="1">
      <alignment horizontal="right" vertical="center" wrapText="1"/>
    </xf>
    <xf numFmtId="3" fontId="65" fillId="0" borderId="10" xfId="0" applyNumberFormat="1" applyFont="1" applyBorder="1" applyAlignment="1">
      <alignment vertical="center"/>
    </xf>
    <xf numFmtId="3" fontId="54" fillId="25" borderId="12" xfId="197" applyNumberFormat="1" applyFont="1" applyFill="1" applyBorder="1" applyAlignment="1">
      <alignment horizontal="right" vertical="center"/>
    </xf>
    <xf numFmtId="3" fontId="53" fillId="0" borderId="10" xfId="205" applyNumberFormat="1" applyFont="1" applyBorder="1"/>
    <xf numFmtId="3" fontId="54" fillId="24" borderId="10" xfId="197" applyNumberFormat="1" applyFont="1" applyFill="1" applyBorder="1" applyAlignment="1">
      <alignment vertical="center" wrapText="1"/>
    </xf>
    <xf numFmtId="9" fontId="44" fillId="0" borderId="10" xfId="197" applyNumberFormat="1" applyFont="1" applyBorder="1" applyAlignment="1">
      <alignment vertical="center" wrapText="1"/>
    </xf>
    <xf numFmtId="9" fontId="44" fillId="0" borderId="13" xfId="197" applyNumberFormat="1" applyFont="1" applyBorder="1" applyAlignment="1">
      <alignment vertical="center" wrapText="1"/>
    </xf>
    <xf numFmtId="0" fontId="35" fillId="0" borderId="19" xfId="197" applyFont="1" applyBorder="1" applyAlignment="1">
      <alignment horizontal="center"/>
    </xf>
    <xf numFmtId="0" fontId="35" fillId="0" borderId="20" xfId="197" applyFont="1" applyBorder="1" applyAlignment="1">
      <alignment horizontal="center"/>
    </xf>
    <xf numFmtId="0" fontId="35" fillId="0" borderId="21" xfId="197" applyFont="1" applyBorder="1" applyAlignment="1">
      <alignment horizontal="center"/>
    </xf>
    <xf numFmtId="0" fontId="40" fillId="25" borderId="17" xfId="197" applyFont="1" applyFill="1" applyBorder="1" applyAlignment="1">
      <alignment horizontal="center" vertical="center" wrapText="1"/>
    </xf>
    <xf numFmtId="0" fontId="43" fillId="25" borderId="10" xfId="197" applyFont="1" applyFill="1" applyBorder="1" applyAlignment="1">
      <alignment horizontal="center" vertical="center" wrapText="1"/>
    </xf>
    <xf numFmtId="0" fontId="42" fillId="25" borderId="17" xfId="197" applyFont="1" applyFill="1" applyBorder="1" applyAlignment="1">
      <alignment horizontal="center" vertical="center" wrapText="1"/>
    </xf>
    <xf numFmtId="0" fontId="44" fillId="25" borderId="10" xfId="197" applyFont="1" applyFill="1" applyBorder="1" applyAlignment="1">
      <alignment horizontal="center" vertical="center" wrapText="1"/>
    </xf>
    <xf numFmtId="0" fontId="42" fillId="25" borderId="18" xfId="197" applyFont="1" applyFill="1" applyBorder="1" applyAlignment="1">
      <alignment horizontal="center" vertical="center" wrapText="1"/>
    </xf>
    <xf numFmtId="0" fontId="44" fillId="25" borderId="13" xfId="197" applyFont="1" applyFill="1" applyBorder="1" applyAlignment="1">
      <alignment horizontal="center" vertical="center" wrapText="1"/>
    </xf>
    <xf numFmtId="0" fontId="40" fillId="25" borderId="16" xfId="197" applyFont="1" applyFill="1" applyBorder="1" applyAlignment="1">
      <alignment horizontal="center" vertical="center" wrapText="1"/>
    </xf>
    <xf numFmtId="0" fontId="40" fillId="25" borderId="11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54" fillId="25" borderId="17" xfId="197" applyFont="1" applyFill="1" applyBorder="1" applyAlignment="1">
      <alignment horizontal="center" vertical="center"/>
    </xf>
    <xf numFmtId="0" fontId="54" fillId="25" borderId="10" xfId="197" applyFont="1" applyFill="1" applyBorder="1" applyAlignment="1">
      <alignment horizontal="center" vertical="center"/>
    </xf>
    <xf numFmtId="0" fontId="41" fillId="25" borderId="17" xfId="197" applyFont="1" applyFill="1" applyBorder="1" applyAlignment="1">
      <alignment horizontal="center" vertical="center"/>
    </xf>
    <xf numFmtId="0" fontId="41" fillId="25" borderId="10" xfId="197" applyFont="1" applyFill="1" applyBorder="1" applyAlignment="1">
      <alignment horizontal="center" vertical="center"/>
    </xf>
    <xf numFmtId="0" fontId="54" fillId="25" borderId="17" xfId="197" applyFont="1" applyFill="1" applyBorder="1" applyAlignment="1">
      <alignment horizontal="center" vertical="center" wrapText="1"/>
    </xf>
    <xf numFmtId="0" fontId="53" fillId="25" borderId="10" xfId="197" applyFont="1" applyFill="1" applyBorder="1" applyAlignment="1">
      <alignment horizontal="center" vertical="center" wrapText="1"/>
    </xf>
    <xf numFmtId="0" fontId="40" fillId="25" borderId="23" xfId="197" applyFont="1" applyFill="1" applyBorder="1" applyAlignment="1">
      <alignment horizontal="center" vertical="center" wrapText="1"/>
    </xf>
    <xf numFmtId="0" fontId="40" fillId="25" borderId="22" xfId="197" applyFont="1" applyFill="1" applyBorder="1" applyAlignment="1">
      <alignment horizontal="center" vertical="center" wrapText="1"/>
    </xf>
    <xf numFmtId="49" fontId="43" fillId="0" borderId="11" xfId="197" applyNumberFormat="1" applyFont="1" applyBorder="1" applyAlignment="1">
      <alignment horizontal="center" vertical="center"/>
    </xf>
    <xf numFmtId="0" fontId="40" fillId="24" borderId="11" xfId="197" applyFont="1" applyFill="1" applyBorder="1" applyAlignment="1">
      <alignment horizontal="center" vertical="center"/>
    </xf>
    <xf numFmtId="0" fontId="43" fillId="0" borderId="11" xfId="197" applyFont="1" applyBorder="1" applyAlignment="1">
      <alignment horizontal="center" vertical="center"/>
    </xf>
  </cellXfs>
  <cellStyles count="23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67" xfId="227"/>
    <cellStyle name="Normal 168" xfId="229"/>
    <cellStyle name="Normal 169" xfId="23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10" xfId="230"/>
    <cellStyle name="Obično 3 11" xfId="232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3 9" xfId="228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18" t="s">
        <v>52</v>
      </c>
      <c r="C2" s="119"/>
      <c r="D2" s="119"/>
      <c r="E2" s="119"/>
      <c r="F2" s="119"/>
      <c r="G2" s="119"/>
      <c r="H2" s="119"/>
      <c r="I2" s="120"/>
    </row>
    <row r="3" spans="2:9" ht="16.5" thickBot="1" x14ac:dyDescent="0.3">
      <c r="B3" s="2"/>
      <c r="C3" s="3"/>
    </row>
    <row r="4" spans="2:9" x14ac:dyDescent="0.25">
      <c r="B4" s="127"/>
      <c r="C4" s="121" t="s">
        <v>2</v>
      </c>
      <c r="D4" s="130" t="s">
        <v>27</v>
      </c>
      <c r="E4" s="121" t="s">
        <v>3</v>
      </c>
      <c r="F4" s="132" t="s">
        <v>28</v>
      </c>
      <c r="G4" s="121" t="s">
        <v>3</v>
      </c>
      <c r="H4" s="123" t="s">
        <v>51</v>
      </c>
      <c r="I4" s="125" t="s">
        <v>34</v>
      </c>
    </row>
    <row r="5" spans="2:9" x14ac:dyDescent="0.25">
      <c r="B5" s="128"/>
      <c r="C5" s="129"/>
      <c r="D5" s="131"/>
      <c r="E5" s="122" t="s">
        <v>0</v>
      </c>
      <c r="F5" s="133"/>
      <c r="G5" s="122" t="s">
        <v>0</v>
      </c>
      <c r="H5" s="124"/>
      <c r="I5" s="126"/>
    </row>
    <row r="6" spans="2:9" x14ac:dyDescent="0.25">
      <c r="B6" s="138" t="s">
        <v>8</v>
      </c>
      <c r="C6" s="19" t="s">
        <v>37</v>
      </c>
      <c r="D6" s="93">
        <f>'FBiH '!D6+RS!D6</f>
        <v>10885264.749000002</v>
      </c>
      <c r="E6" s="76">
        <f>D6/$D$29</f>
        <v>7.0231637487906548E-2</v>
      </c>
      <c r="F6" s="93">
        <f>'FBiH '!F6+RS!F6</f>
        <v>12633075.540399997</v>
      </c>
      <c r="G6" s="40">
        <f t="shared" ref="G6:G23" si="0">F6/$F$29</f>
        <v>9.0372411954806081E-2</v>
      </c>
      <c r="H6" s="21">
        <f>(F6-D6)/D6</f>
        <v>0.1605666772193631</v>
      </c>
      <c r="I6" s="22">
        <f>(G6-E6)/E6</f>
        <v>0.286776375823042</v>
      </c>
    </row>
    <row r="7" spans="2:9" x14ac:dyDescent="0.25">
      <c r="B7" s="138" t="s">
        <v>9</v>
      </c>
      <c r="C7" s="23" t="s">
        <v>4</v>
      </c>
      <c r="D7" s="93">
        <f>'FBiH '!D7+RS!D7</f>
        <v>1117659.794</v>
      </c>
      <c r="E7" s="76">
        <f t="shared" ref="E7:E27" si="1">D7/$D$29</f>
        <v>7.2111316809476246E-3</v>
      </c>
      <c r="F7" s="93">
        <f>'FBiH '!F7+RS!F7</f>
        <v>1696333.0560000001</v>
      </c>
      <c r="G7" s="40">
        <f t="shared" si="0"/>
        <v>1.2134947603149789E-2</v>
      </c>
      <c r="H7" s="21">
        <f t="shared" ref="H7:H26" si="2">(F7-D7)/D7</f>
        <v>0.51775438743213853</v>
      </c>
      <c r="I7" s="22">
        <f t="shared" ref="I7:I23" si="3">(G7-E7)/E7</f>
        <v>0.68280765628108997</v>
      </c>
    </row>
    <row r="8" spans="2:9" x14ac:dyDescent="0.25">
      <c r="B8" s="138" t="s">
        <v>10</v>
      </c>
      <c r="C8" s="24" t="s">
        <v>38</v>
      </c>
      <c r="D8" s="93">
        <f>'FBiH '!D8+RS!D8</f>
        <v>24306193.963999998</v>
      </c>
      <c r="E8" s="76">
        <f t="shared" si="1"/>
        <v>0.156823360988736</v>
      </c>
      <c r="F8" s="93">
        <f>'FBiH '!F8+RS!F8</f>
        <v>23689054.826000001</v>
      </c>
      <c r="G8" s="40">
        <f t="shared" si="0"/>
        <v>0.16946285286658508</v>
      </c>
      <c r="H8" s="21">
        <f t="shared" si="2"/>
        <v>-2.5390200494328476E-2</v>
      </c>
      <c r="I8" s="22">
        <f t="shared" si="3"/>
        <v>8.0596996507152519E-2</v>
      </c>
    </row>
    <row r="9" spans="2:9" x14ac:dyDescent="0.25">
      <c r="B9" s="138" t="s">
        <v>11</v>
      </c>
      <c r="C9" s="24" t="s">
        <v>39</v>
      </c>
      <c r="D9" s="93">
        <f>'FBiH '!D9+RS!D9</f>
        <v>0</v>
      </c>
      <c r="E9" s="76">
        <f t="shared" si="1"/>
        <v>0</v>
      </c>
      <c r="F9" s="93">
        <f>'FBiH '!F9+RS!F9</f>
        <v>0</v>
      </c>
      <c r="G9" s="40">
        <f t="shared" si="0"/>
        <v>0</v>
      </c>
      <c r="H9" s="25" t="s">
        <v>1</v>
      </c>
      <c r="I9" s="26" t="s">
        <v>1</v>
      </c>
    </row>
    <row r="10" spans="2:9" x14ac:dyDescent="0.25">
      <c r="B10" s="138" t="s">
        <v>12</v>
      </c>
      <c r="C10" s="24" t="s">
        <v>40</v>
      </c>
      <c r="D10" s="93">
        <f>'FBiH '!D10+RS!D10</f>
        <v>0</v>
      </c>
      <c r="E10" s="76">
        <f t="shared" si="1"/>
        <v>0</v>
      </c>
      <c r="F10" s="93">
        <f>'FBiH '!F10+RS!F10</f>
        <v>0</v>
      </c>
      <c r="G10" s="40">
        <f t="shared" si="0"/>
        <v>0</v>
      </c>
      <c r="H10" s="25" t="s">
        <v>1</v>
      </c>
      <c r="I10" s="26" t="s">
        <v>1</v>
      </c>
    </row>
    <row r="11" spans="2:9" x14ac:dyDescent="0.25">
      <c r="B11" s="138" t="s">
        <v>13</v>
      </c>
      <c r="C11" s="24" t="s">
        <v>41</v>
      </c>
      <c r="D11" s="93">
        <f>'FBiH '!D11+RS!D11</f>
        <v>0</v>
      </c>
      <c r="E11" s="76">
        <f t="shared" si="1"/>
        <v>0</v>
      </c>
      <c r="F11" s="93">
        <f>'FBiH '!F11+RS!F11</f>
        <v>0</v>
      </c>
      <c r="G11" s="40">
        <f t="shared" si="0"/>
        <v>0</v>
      </c>
      <c r="H11" s="25" t="s">
        <v>1</v>
      </c>
      <c r="I11" s="26" t="s">
        <v>1</v>
      </c>
    </row>
    <row r="12" spans="2:9" x14ac:dyDescent="0.25">
      <c r="B12" s="138" t="s">
        <v>14</v>
      </c>
      <c r="C12" s="24" t="s">
        <v>29</v>
      </c>
      <c r="D12" s="93">
        <f>'FBiH '!D12+RS!D12</f>
        <v>218464.34000000003</v>
      </c>
      <c r="E12" s="76">
        <f t="shared" si="1"/>
        <v>1.4095301019044384E-3</v>
      </c>
      <c r="F12" s="93">
        <f>'FBiH '!F12+RS!F12</f>
        <v>74989.989999999991</v>
      </c>
      <c r="G12" s="40">
        <f t="shared" si="0"/>
        <v>5.3645102074266623E-4</v>
      </c>
      <c r="H12" s="21">
        <f t="shared" si="2"/>
        <v>-0.6567403632098493</v>
      </c>
      <c r="I12" s="22">
        <f t="shared" si="3"/>
        <v>-0.61941144781664559</v>
      </c>
    </row>
    <row r="13" spans="2:9" x14ac:dyDescent="0.25">
      <c r="B13" s="138" t="s">
        <v>15</v>
      </c>
      <c r="C13" s="24" t="s">
        <v>26</v>
      </c>
      <c r="D13" s="93">
        <f>'FBiH '!D13+RS!D13</f>
        <v>6759634.3140000002</v>
      </c>
      <c r="E13" s="76">
        <f t="shared" si="1"/>
        <v>4.3613104287176373E-2</v>
      </c>
      <c r="F13" s="93">
        <f>'FBiH '!F13+RS!F13</f>
        <v>3381553.4298</v>
      </c>
      <c r="G13" s="40">
        <f t="shared" si="0"/>
        <v>2.4190399133431999E-2</v>
      </c>
      <c r="H13" s="21">
        <f t="shared" si="2"/>
        <v>-0.49974314101631151</v>
      </c>
      <c r="I13" s="22">
        <f t="shared" si="3"/>
        <v>-0.44534103846066425</v>
      </c>
    </row>
    <row r="14" spans="2:9" x14ac:dyDescent="0.25">
      <c r="B14" s="138" t="s">
        <v>16</v>
      </c>
      <c r="C14" s="24" t="s">
        <v>42</v>
      </c>
      <c r="D14" s="93">
        <f>'FBiH '!D14+RS!D14</f>
        <v>31000092.553900003</v>
      </c>
      <c r="E14" s="76">
        <f t="shared" si="1"/>
        <v>0.20001233893158804</v>
      </c>
      <c r="F14" s="93">
        <f>'FBiH '!F14+RS!F14</f>
        <v>7052610.5295000002</v>
      </c>
      <c r="G14" s="40">
        <f t="shared" si="0"/>
        <v>5.0451801866499134E-2</v>
      </c>
      <c r="H14" s="21">
        <f t="shared" si="2"/>
        <v>-0.77249711376707686</v>
      </c>
      <c r="I14" s="22">
        <f t="shared" si="3"/>
        <v>-0.74775655274070063</v>
      </c>
    </row>
    <row r="15" spans="2:9" x14ac:dyDescent="0.25">
      <c r="B15" s="138" t="s">
        <v>17</v>
      </c>
      <c r="C15" s="24" t="s">
        <v>43</v>
      </c>
      <c r="D15" s="93">
        <f>'FBiH '!D15+RS!D15</f>
        <v>54505289.414000005</v>
      </c>
      <c r="E15" s="76">
        <f t="shared" si="1"/>
        <v>0.35166767327814835</v>
      </c>
      <c r="F15" s="93">
        <f>'FBiH '!F15+RS!F15</f>
        <v>62598545.479499996</v>
      </c>
      <c r="G15" s="40">
        <f t="shared" si="0"/>
        <v>0.44780714892059581</v>
      </c>
      <c r="H15" s="21">
        <f t="shared" si="2"/>
        <v>0.14848570024143731</v>
      </c>
      <c r="I15" s="22">
        <f t="shared" si="3"/>
        <v>0.27338161266363203</v>
      </c>
    </row>
    <row r="16" spans="2:9" x14ac:dyDescent="0.25">
      <c r="B16" s="138" t="s">
        <v>18</v>
      </c>
      <c r="C16" s="24" t="s">
        <v>44</v>
      </c>
      <c r="D16" s="93">
        <f>'FBiH '!D16+RS!D16</f>
        <v>0</v>
      </c>
      <c r="E16" s="76">
        <f t="shared" si="1"/>
        <v>0</v>
      </c>
      <c r="F16" s="93">
        <f>'FBiH '!F16+RS!F16</f>
        <v>0</v>
      </c>
      <c r="G16" s="40">
        <f t="shared" si="0"/>
        <v>0</v>
      </c>
      <c r="H16" s="25" t="s">
        <v>1</v>
      </c>
      <c r="I16" s="26" t="s">
        <v>1</v>
      </c>
    </row>
    <row r="17" spans="2:9" x14ac:dyDescent="0.25">
      <c r="B17" s="138" t="s">
        <v>19</v>
      </c>
      <c r="C17" s="24" t="s">
        <v>45</v>
      </c>
      <c r="D17" s="93">
        <f>'FBiH '!D17+RS!D17</f>
        <v>0</v>
      </c>
      <c r="E17" s="76">
        <f t="shared" si="1"/>
        <v>0</v>
      </c>
      <c r="F17" s="93">
        <f>'FBiH '!F17+RS!F17</f>
        <v>0</v>
      </c>
      <c r="G17" s="40">
        <f t="shared" si="0"/>
        <v>0</v>
      </c>
      <c r="H17" s="25" t="s">
        <v>1</v>
      </c>
      <c r="I17" s="26" t="s">
        <v>1</v>
      </c>
    </row>
    <row r="18" spans="2:9" x14ac:dyDescent="0.25">
      <c r="B18" s="138" t="s">
        <v>20</v>
      </c>
      <c r="C18" s="24" t="s">
        <v>46</v>
      </c>
      <c r="D18" s="93">
        <f>'FBiH '!D18+RS!D18</f>
        <v>440035.87000000005</v>
      </c>
      <c r="E18" s="76">
        <f t="shared" si="1"/>
        <v>2.8391077678064447E-3</v>
      </c>
      <c r="F18" s="93">
        <f>'FBiH '!F18+RS!F18</f>
        <v>908106.23</v>
      </c>
      <c r="G18" s="40">
        <f t="shared" si="0"/>
        <v>6.4962605545923462E-3</v>
      </c>
      <c r="H18" s="21">
        <f t="shared" si="2"/>
        <v>1.0637095562232231</v>
      </c>
      <c r="I18" s="22">
        <f t="shared" si="3"/>
        <v>1.2881345429206781</v>
      </c>
    </row>
    <row r="19" spans="2:9" x14ac:dyDescent="0.25">
      <c r="B19" s="138" t="s">
        <v>21</v>
      </c>
      <c r="C19" s="24" t="s">
        <v>5</v>
      </c>
      <c r="D19" s="93">
        <f>'FBiH '!D19+RS!D19</f>
        <v>150473.62000000005</v>
      </c>
      <c r="E19" s="76">
        <f t="shared" si="1"/>
        <v>9.7085454281705557E-4</v>
      </c>
      <c r="F19" s="93">
        <f>'FBiH '!F19+RS!F19</f>
        <v>242294.42019999996</v>
      </c>
      <c r="G19" s="40">
        <f t="shared" si="0"/>
        <v>1.7332858563728637E-3</v>
      </c>
      <c r="H19" s="21">
        <f t="shared" si="2"/>
        <v>0.6102119441268169</v>
      </c>
      <c r="I19" s="22">
        <f t="shared" si="3"/>
        <v>0.7853198187068462</v>
      </c>
    </row>
    <row r="20" spans="2:9" x14ac:dyDescent="0.25">
      <c r="B20" s="138" t="s">
        <v>22</v>
      </c>
      <c r="C20" s="24" t="s">
        <v>47</v>
      </c>
      <c r="D20" s="93">
        <f>'FBiH '!D20+RS!D20</f>
        <v>21504.33</v>
      </c>
      <c r="E20" s="76">
        <f t="shared" si="1"/>
        <v>1.3874575803211943E-4</v>
      </c>
      <c r="F20" s="93">
        <f>'FBiH '!F20+RS!F20</f>
        <v>14550.301800000001</v>
      </c>
      <c r="G20" s="40">
        <f t="shared" si="0"/>
        <v>1.0408754892118075E-4</v>
      </c>
      <c r="H20" s="21">
        <f t="shared" si="2"/>
        <v>-0.32337804525879205</v>
      </c>
      <c r="I20" s="22">
        <f t="shared" si="3"/>
        <v>-0.24979653145803102</v>
      </c>
    </row>
    <row r="21" spans="2:9" x14ac:dyDescent="0.25">
      <c r="B21" s="138" t="s">
        <v>23</v>
      </c>
      <c r="C21" s="24" t="s">
        <v>30</v>
      </c>
      <c r="D21" s="93">
        <f>'FBiH '!D21+RS!D21</f>
        <v>456787.80000000005</v>
      </c>
      <c r="E21" s="76">
        <f t="shared" si="1"/>
        <v>2.9471910806253515E-3</v>
      </c>
      <c r="F21" s="93">
        <f>'FBiH '!F21+RS!F21</f>
        <v>188912.71000000005</v>
      </c>
      <c r="G21" s="40">
        <f t="shared" si="0"/>
        <v>1.3514125833429679E-3</v>
      </c>
      <c r="H21" s="21">
        <f t="shared" si="2"/>
        <v>-0.5864322339607142</v>
      </c>
      <c r="I21" s="22">
        <f t="shared" si="3"/>
        <v>-0.541457426283939</v>
      </c>
    </row>
    <row r="22" spans="2:9" x14ac:dyDescent="0.25">
      <c r="B22" s="138" t="s">
        <v>24</v>
      </c>
      <c r="C22" s="24" t="s">
        <v>48</v>
      </c>
      <c r="D22" s="93">
        <f>'FBiH '!D22+RS!D22</f>
        <v>0</v>
      </c>
      <c r="E22" s="76">
        <f t="shared" si="1"/>
        <v>0</v>
      </c>
      <c r="F22" s="93">
        <f>'FBiH '!F22+RS!F22</f>
        <v>0</v>
      </c>
      <c r="G22" s="40">
        <f t="shared" si="0"/>
        <v>0</v>
      </c>
      <c r="H22" s="25" t="s">
        <v>1</v>
      </c>
      <c r="I22" s="26" t="s">
        <v>1</v>
      </c>
    </row>
    <row r="23" spans="2:9" x14ac:dyDescent="0.25">
      <c r="B23" s="138" t="s">
        <v>25</v>
      </c>
      <c r="C23" s="24" t="s">
        <v>49</v>
      </c>
      <c r="D23" s="93">
        <f>'FBiH '!D23+RS!D23</f>
        <v>3510.44</v>
      </c>
      <c r="E23" s="76">
        <f t="shared" si="1"/>
        <v>2.2649329638555272E-5</v>
      </c>
      <c r="F23" s="93">
        <f>'FBiH '!F23+RS!F23</f>
        <v>5276.88</v>
      </c>
      <c r="G23" s="40">
        <f t="shared" si="0"/>
        <v>3.7748873714165861E-5</v>
      </c>
      <c r="H23" s="21">
        <f t="shared" si="2"/>
        <v>0.50319618053577331</v>
      </c>
      <c r="I23" s="22">
        <f t="shared" si="3"/>
        <v>0.66666626856395306</v>
      </c>
    </row>
    <row r="24" spans="2:9" s="3" customFormat="1" x14ac:dyDescent="0.25">
      <c r="B24" s="139"/>
      <c r="C24" s="28" t="s">
        <v>31</v>
      </c>
      <c r="D24" s="94">
        <f>SUM(D6:D23)</f>
        <v>129864911.18890002</v>
      </c>
      <c r="E24" s="77">
        <f>SUM(E6:E23)</f>
        <v>0.83788732523532694</v>
      </c>
      <c r="F24" s="94">
        <f>SUM(F6:F23)</f>
        <v>112485303.39319998</v>
      </c>
      <c r="G24" s="41">
        <f>SUM(G6:G23)</f>
        <v>0.80467880878275411</v>
      </c>
      <c r="H24" s="33">
        <f t="shared" ref="H24:I29" si="4">(F24-D24)/D24</f>
        <v>-0.13382835776493823</v>
      </c>
      <c r="I24" s="34">
        <f t="shared" si="4"/>
        <v>-3.9633630265556261E-2</v>
      </c>
    </row>
    <row r="25" spans="2:9" ht="15.75" customHeight="1" x14ac:dyDescent="0.25">
      <c r="B25" s="140">
        <v>19</v>
      </c>
      <c r="C25" s="23" t="s">
        <v>6</v>
      </c>
      <c r="D25" s="93">
        <f>'FBiH '!D25+RS!D25</f>
        <v>23823318.959999997</v>
      </c>
      <c r="E25" s="76">
        <f t="shared" si="1"/>
        <v>0.15370785548520519</v>
      </c>
      <c r="F25" s="93">
        <f>'FBiH '!F25+RS!F25</f>
        <v>25444412.449999999</v>
      </c>
      <c r="G25" s="40">
        <f>F25/$F$29</f>
        <v>0.18202004068809594</v>
      </c>
      <c r="H25" s="21">
        <f t="shared" si="2"/>
        <v>6.8046500687912639E-2</v>
      </c>
      <c r="I25" s="22">
        <f t="shared" si="4"/>
        <v>0.18419478375726786</v>
      </c>
    </row>
    <row r="26" spans="2:9" x14ac:dyDescent="0.25">
      <c r="B26" s="18"/>
      <c r="C26" s="23" t="s">
        <v>50</v>
      </c>
      <c r="D26" s="93">
        <f>'FBiH '!D26+RS!D26</f>
        <v>1302670.5099999995</v>
      </c>
      <c r="E26" s="76">
        <f t="shared" si="1"/>
        <v>8.4048192794677883E-3</v>
      </c>
      <c r="F26" s="93">
        <f>'FBiH '!F26+RS!F26</f>
        <v>1859355.48</v>
      </c>
      <c r="G26" s="40">
        <f>F26/$F$29</f>
        <v>1.3301150529150227E-2</v>
      </c>
      <c r="H26" s="21">
        <f t="shared" si="2"/>
        <v>0.42734134666178991</v>
      </c>
      <c r="I26" s="22">
        <f>(G26-E26)/E26</f>
        <v>0.58256234749077018</v>
      </c>
    </row>
    <row r="27" spans="2:9" x14ac:dyDescent="0.25">
      <c r="B27" s="18"/>
      <c r="C27" s="23" t="s">
        <v>7</v>
      </c>
      <c r="D27" s="93">
        <v>0</v>
      </c>
      <c r="E27" s="76">
        <f t="shared" si="1"/>
        <v>0</v>
      </c>
      <c r="F27" s="93">
        <f>'FBiH '!F27</f>
        <v>0</v>
      </c>
      <c r="G27" s="40">
        <f>F27/$F$29</f>
        <v>0</v>
      </c>
      <c r="H27" s="25" t="s">
        <v>1</v>
      </c>
      <c r="I27" s="57" t="s">
        <v>1</v>
      </c>
    </row>
    <row r="28" spans="2:9" s="3" customFormat="1" x14ac:dyDescent="0.25">
      <c r="B28" s="27"/>
      <c r="C28" s="28" t="s">
        <v>32</v>
      </c>
      <c r="D28" s="94">
        <f>SUM(D25:D27)</f>
        <v>25125989.469999995</v>
      </c>
      <c r="E28" s="77">
        <f>SUM(E25:E26)</f>
        <v>0.16211267476467298</v>
      </c>
      <c r="F28" s="94">
        <f>SUM(F25:F27)</f>
        <v>27303767.93</v>
      </c>
      <c r="G28" s="41">
        <f>SUM(G25:G26)</f>
        <v>0.19532119121724617</v>
      </c>
      <c r="H28" s="33">
        <f t="shared" si="4"/>
        <v>8.6674336252517942E-2</v>
      </c>
      <c r="I28" s="34">
        <f t="shared" si="4"/>
        <v>0.20484836550121421</v>
      </c>
    </row>
    <row r="29" spans="2:9" s="3" customFormat="1" ht="16.5" thickBot="1" x14ac:dyDescent="0.3">
      <c r="B29" s="39"/>
      <c r="C29" s="36" t="s">
        <v>33</v>
      </c>
      <c r="D29" s="113">
        <f>D24+D28</f>
        <v>154990900.65890002</v>
      </c>
      <c r="E29" s="78">
        <f>E24+E28</f>
        <v>0.99999999999999989</v>
      </c>
      <c r="F29" s="113">
        <f>SUM(F24:F27)</f>
        <v>139789071.32319996</v>
      </c>
      <c r="G29" s="49">
        <f>G24+G28</f>
        <v>1.0000000000000002</v>
      </c>
      <c r="H29" s="37">
        <f>(F29-D29)/D29</f>
        <v>-9.808207624495234E-2</v>
      </c>
      <c r="I29" s="38">
        <f t="shared" si="4"/>
        <v>3.3306690738754701E-16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2" t="s">
        <v>35</v>
      </c>
      <c r="C31" s="44"/>
      <c r="D31" s="7"/>
      <c r="E31" s="7"/>
      <c r="F31" s="7"/>
      <c r="G31" s="4"/>
    </row>
    <row r="32" spans="2:9" x14ac:dyDescent="0.25">
      <c r="F32" s="7"/>
    </row>
    <row r="33" spans="2:6" x14ac:dyDescent="0.25">
      <c r="B33" s="52" t="s">
        <v>36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3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R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4.2851562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1.7109375" style="1" bestFit="1" customWidth="1"/>
    <col min="21" max="21" width="12.7109375" style="1" bestFit="1" customWidth="1"/>
    <col min="22" max="24" width="14.2851562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44" x14ac:dyDescent="0.25">
      <c r="B2" s="118" t="s">
        <v>53</v>
      </c>
      <c r="C2" s="119"/>
      <c r="D2" s="119"/>
      <c r="E2" s="119"/>
      <c r="F2" s="119"/>
      <c r="G2" s="119"/>
      <c r="H2" s="119"/>
      <c r="I2" s="120"/>
    </row>
    <row r="3" spans="2:44" ht="16.5" thickBot="1" x14ac:dyDescent="0.3">
      <c r="C3" s="3"/>
    </row>
    <row r="4" spans="2:44" ht="15.75" customHeight="1" x14ac:dyDescent="0.25">
      <c r="B4" s="136"/>
      <c r="C4" s="121" t="s">
        <v>2</v>
      </c>
      <c r="D4" s="130" t="s">
        <v>27</v>
      </c>
      <c r="E4" s="134" t="s">
        <v>3</v>
      </c>
      <c r="F4" s="130" t="s">
        <v>28</v>
      </c>
      <c r="G4" s="121" t="s">
        <v>3</v>
      </c>
      <c r="H4" s="123" t="s">
        <v>51</v>
      </c>
      <c r="I4" s="125" t="s">
        <v>34</v>
      </c>
      <c r="K4" s="62"/>
      <c r="L4" s="62"/>
      <c r="M4" s="63"/>
      <c r="N4" s="64"/>
      <c r="O4" s="64"/>
    </row>
    <row r="5" spans="2:44" x14ac:dyDescent="0.25">
      <c r="B5" s="137"/>
      <c r="C5" s="129"/>
      <c r="D5" s="131"/>
      <c r="E5" s="135" t="s">
        <v>0</v>
      </c>
      <c r="F5" s="131"/>
      <c r="G5" s="122" t="s">
        <v>0</v>
      </c>
      <c r="H5" s="124"/>
      <c r="I5" s="126"/>
      <c r="K5" s="62"/>
      <c r="L5" s="62"/>
      <c r="M5" s="63"/>
      <c r="N5" s="64"/>
      <c r="O5" s="64"/>
    </row>
    <row r="6" spans="2:44" ht="15.75" customHeight="1" x14ac:dyDescent="0.25">
      <c r="B6" s="140" t="s">
        <v>8</v>
      </c>
      <c r="C6" s="19" t="s">
        <v>37</v>
      </c>
      <c r="D6" s="114">
        <v>8102430.3790000007</v>
      </c>
      <c r="E6" s="58">
        <f>D6/$D$29</f>
        <v>8.1748615770165331E-2</v>
      </c>
      <c r="F6" s="114">
        <v>10147693.780399997</v>
      </c>
      <c r="G6" s="50">
        <f>F6/$F$29</f>
        <v>9.6134247383526439E-2</v>
      </c>
      <c r="H6" s="21">
        <f>(F6-D6)/D6</f>
        <v>0.25242591490831445</v>
      </c>
      <c r="I6" s="22">
        <f>(G6-E6)/E6</f>
        <v>0.17597400858512438</v>
      </c>
      <c r="J6" s="100"/>
      <c r="K6" s="68"/>
      <c r="L6" s="68"/>
      <c r="M6" s="68"/>
      <c r="N6" s="62"/>
      <c r="O6" s="68"/>
      <c r="P6" s="68"/>
      <c r="Q6" s="68"/>
      <c r="R6" s="62"/>
      <c r="S6" s="62"/>
      <c r="T6" s="105"/>
      <c r="U6" s="68"/>
      <c r="V6" s="104"/>
      <c r="W6" s="87"/>
      <c r="X6" s="88"/>
      <c r="Y6" s="87"/>
      <c r="Z6" s="87"/>
      <c r="AA6" s="87"/>
      <c r="AB6" s="88"/>
      <c r="AC6" s="8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2:44" x14ac:dyDescent="0.25">
      <c r="B7" s="140" t="s">
        <v>9</v>
      </c>
      <c r="C7" s="23" t="s">
        <v>4</v>
      </c>
      <c r="D7" s="114">
        <v>822268.13400000008</v>
      </c>
      <c r="E7" s="58">
        <f t="shared" ref="E7:E23" si="0">D7/$D$29</f>
        <v>8.296187514382939E-3</v>
      </c>
      <c r="F7" s="114">
        <v>1424166.7960000001</v>
      </c>
      <c r="G7" s="50">
        <f t="shared" ref="G7:G22" si="1">F7/$F$29</f>
        <v>1.3491854015787175E-2</v>
      </c>
      <c r="H7" s="21">
        <f t="shared" ref="H7:H21" si="2">(F7-D7)/D7</f>
        <v>0.73199803946190622</v>
      </c>
      <c r="I7" s="22">
        <f t="shared" ref="I7:I20" si="3">(G7-E7)/E7</f>
        <v>0.62627158467628774</v>
      </c>
      <c r="J7" s="100"/>
      <c r="K7" s="68"/>
      <c r="L7" s="68"/>
      <c r="M7" s="68"/>
      <c r="N7" s="62"/>
      <c r="O7" s="68"/>
      <c r="P7" s="68"/>
      <c r="Q7" s="68"/>
      <c r="R7" s="62"/>
      <c r="S7" s="62"/>
      <c r="T7" s="105"/>
      <c r="U7" s="68"/>
      <c r="V7" s="104"/>
      <c r="W7" s="87"/>
      <c r="X7" s="88"/>
      <c r="Y7" s="87"/>
      <c r="Z7" s="87"/>
      <c r="AA7" s="87"/>
      <c r="AB7" s="88"/>
      <c r="AC7" s="8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2:44" x14ac:dyDescent="0.25">
      <c r="B8" s="140" t="s">
        <v>10</v>
      </c>
      <c r="C8" s="24" t="s">
        <v>38</v>
      </c>
      <c r="D8" s="114">
        <v>20099100.413999997</v>
      </c>
      <c r="E8" s="58">
        <f t="shared" si="0"/>
        <v>0.20278775135527227</v>
      </c>
      <c r="F8" s="114">
        <v>19897015.686000001</v>
      </c>
      <c r="G8" s="50">
        <f t="shared" si="1"/>
        <v>0.1884945160491858</v>
      </c>
      <c r="H8" s="21">
        <f t="shared" si="2"/>
        <v>-1.0054416557829354E-2</v>
      </c>
      <c r="I8" s="22">
        <f t="shared" si="3"/>
        <v>-7.048372108552832E-2</v>
      </c>
      <c r="J8" s="100"/>
      <c r="K8" s="68"/>
      <c r="L8" s="68"/>
      <c r="M8" s="68"/>
      <c r="N8" s="62"/>
      <c r="O8" s="68"/>
      <c r="P8" s="68"/>
      <c r="Q8" s="68"/>
      <c r="R8" s="62"/>
      <c r="S8" s="62"/>
      <c r="T8" s="105"/>
      <c r="U8" s="68"/>
      <c r="V8" s="104"/>
      <c r="W8" s="87"/>
      <c r="X8" s="88"/>
      <c r="Y8" s="87"/>
      <c r="Z8" s="87"/>
      <c r="AA8" s="87"/>
      <c r="AB8" s="88"/>
      <c r="AC8" s="8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2:44" x14ac:dyDescent="0.25">
      <c r="B9" s="140" t="s">
        <v>11</v>
      </c>
      <c r="C9" s="24" t="s">
        <v>39</v>
      </c>
      <c r="D9" s="114">
        <v>0</v>
      </c>
      <c r="E9" s="58">
        <f t="shared" si="0"/>
        <v>0</v>
      </c>
      <c r="F9" s="114">
        <v>0</v>
      </c>
      <c r="G9" s="50">
        <f t="shared" si="1"/>
        <v>0</v>
      </c>
      <c r="H9" s="25" t="s">
        <v>1</v>
      </c>
      <c r="I9" s="26" t="s">
        <v>1</v>
      </c>
      <c r="J9" s="100"/>
      <c r="K9" s="68"/>
      <c r="L9" s="68"/>
      <c r="M9" s="68"/>
      <c r="N9" s="62"/>
      <c r="O9" s="68"/>
      <c r="P9" s="68"/>
      <c r="Q9" s="68"/>
      <c r="R9" s="62"/>
      <c r="S9" s="62"/>
      <c r="T9" s="105"/>
      <c r="U9" s="68"/>
      <c r="V9" s="104"/>
      <c r="W9" s="87"/>
      <c r="X9" s="88"/>
      <c r="Y9" s="87"/>
      <c r="Z9" s="87"/>
      <c r="AA9" s="87"/>
      <c r="AB9" s="88"/>
      <c r="AC9" s="8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2:44" x14ac:dyDescent="0.25">
      <c r="B10" s="140" t="s">
        <v>12</v>
      </c>
      <c r="C10" s="24" t="s">
        <v>40</v>
      </c>
      <c r="D10" s="114">
        <v>0</v>
      </c>
      <c r="E10" s="58">
        <f t="shared" si="0"/>
        <v>0</v>
      </c>
      <c r="F10" s="114">
        <v>0</v>
      </c>
      <c r="G10" s="50">
        <f t="shared" si="1"/>
        <v>0</v>
      </c>
      <c r="H10" s="25" t="s">
        <v>1</v>
      </c>
      <c r="I10" s="26" t="s">
        <v>1</v>
      </c>
      <c r="J10" s="100"/>
      <c r="K10" s="68"/>
      <c r="L10" s="68"/>
      <c r="M10" s="68"/>
      <c r="N10" s="62"/>
      <c r="O10" s="68"/>
      <c r="P10" s="68"/>
      <c r="Q10" s="68"/>
      <c r="R10" s="62"/>
      <c r="S10" s="62"/>
      <c r="T10" s="105"/>
      <c r="U10" s="68"/>
      <c r="V10" s="104"/>
      <c r="W10" s="87"/>
      <c r="X10" s="88"/>
      <c r="Y10" s="87"/>
      <c r="Z10" s="87"/>
      <c r="AA10" s="87"/>
      <c r="AB10" s="88"/>
      <c r="AC10" s="8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2:44" x14ac:dyDescent="0.25">
      <c r="B11" s="140" t="s">
        <v>13</v>
      </c>
      <c r="C11" s="24" t="s">
        <v>41</v>
      </c>
      <c r="D11" s="114">
        <v>0</v>
      </c>
      <c r="E11" s="58">
        <f t="shared" si="0"/>
        <v>0</v>
      </c>
      <c r="F11" s="114">
        <v>0</v>
      </c>
      <c r="G11" s="50">
        <f t="shared" si="1"/>
        <v>0</v>
      </c>
      <c r="H11" s="25" t="s">
        <v>1</v>
      </c>
      <c r="I11" s="26" t="s">
        <v>1</v>
      </c>
      <c r="J11" s="100"/>
      <c r="K11" s="68"/>
      <c r="L11" s="68"/>
      <c r="M11" s="68"/>
      <c r="N11" s="62"/>
      <c r="O11" s="68"/>
      <c r="P11" s="68"/>
      <c r="Q11" s="68"/>
      <c r="R11" s="62"/>
      <c r="S11" s="62"/>
      <c r="T11" s="105"/>
      <c r="U11" s="68"/>
      <c r="V11" s="104"/>
      <c r="W11" s="87"/>
      <c r="X11" s="88"/>
      <c r="Y11" s="87"/>
      <c r="Z11" s="87"/>
      <c r="AA11" s="87"/>
      <c r="AB11" s="88"/>
      <c r="AC11" s="89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2:44" x14ac:dyDescent="0.25">
      <c r="B12" s="140" t="s">
        <v>14</v>
      </c>
      <c r="C12" s="24" t="s">
        <v>29</v>
      </c>
      <c r="D12" s="114">
        <v>132690.36000000002</v>
      </c>
      <c r="E12" s="58">
        <f t="shared" si="0"/>
        <v>1.3387653763936051E-3</v>
      </c>
      <c r="F12" s="114">
        <v>61757.17</v>
      </c>
      <c r="G12" s="50">
        <f t="shared" si="1"/>
        <v>5.8505697816321734E-4</v>
      </c>
      <c r="H12" s="21">
        <f t="shared" si="2"/>
        <v>-0.53457681477388419</v>
      </c>
      <c r="I12" s="22">
        <f t="shared" si="3"/>
        <v>-0.56298766872858907</v>
      </c>
      <c r="J12" s="100"/>
      <c r="K12" s="68"/>
      <c r="L12" s="68"/>
      <c r="M12" s="68"/>
      <c r="N12" s="62"/>
      <c r="O12" s="68"/>
      <c r="P12" s="68"/>
      <c r="Q12" s="68"/>
      <c r="R12" s="62"/>
      <c r="S12" s="62"/>
      <c r="T12" s="105"/>
      <c r="U12" s="68"/>
      <c r="V12" s="104"/>
      <c r="W12" s="87"/>
      <c r="X12" s="88"/>
      <c r="Y12" s="87"/>
      <c r="Z12" s="87"/>
      <c r="AA12" s="87"/>
      <c r="AB12" s="88"/>
      <c r="AC12" s="89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2:44" x14ac:dyDescent="0.25">
      <c r="B13" s="140" t="s">
        <v>15</v>
      </c>
      <c r="C13" s="24" t="s">
        <v>26</v>
      </c>
      <c r="D13" s="114">
        <v>5655892.6639999999</v>
      </c>
      <c r="E13" s="58">
        <f t="shared" si="0"/>
        <v>5.7064531825535697E-2</v>
      </c>
      <c r="F13" s="114">
        <v>2425917.3097999999</v>
      </c>
      <c r="G13" s="50">
        <f t="shared" si="1"/>
        <v>2.2981944453501182E-2</v>
      </c>
      <c r="H13" s="21">
        <f t="shared" si="2"/>
        <v>-0.57108144480161938</v>
      </c>
      <c r="I13" s="22">
        <f t="shared" si="3"/>
        <v>-0.5972639445502812</v>
      </c>
      <c r="J13" s="100"/>
      <c r="K13" s="68"/>
      <c r="L13" s="68"/>
      <c r="M13" s="68"/>
      <c r="N13" s="62"/>
      <c r="O13" s="68"/>
      <c r="P13" s="68"/>
      <c r="Q13" s="68"/>
      <c r="R13" s="62"/>
      <c r="S13" s="62"/>
      <c r="T13" s="105"/>
      <c r="U13" s="68"/>
      <c r="V13" s="104"/>
      <c r="W13" s="87"/>
      <c r="X13" s="88"/>
      <c r="Y13" s="87"/>
      <c r="Z13" s="87"/>
      <c r="AA13" s="87"/>
      <c r="AB13" s="88"/>
      <c r="AC13" s="89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2:44" x14ac:dyDescent="0.25">
      <c r="B14" s="140" t="s">
        <v>16</v>
      </c>
      <c r="C14" s="24" t="s">
        <v>42</v>
      </c>
      <c r="D14" s="114">
        <v>3519084.7739999997</v>
      </c>
      <c r="E14" s="58">
        <f t="shared" si="0"/>
        <v>3.5505434245751644E-2</v>
      </c>
      <c r="F14" s="114">
        <v>3339574.7294999999</v>
      </c>
      <c r="G14" s="50">
        <f t="shared" si="1"/>
        <v>3.1637484353501201E-2</v>
      </c>
      <c r="H14" s="21">
        <f t="shared" si="2"/>
        <v>-5.1010434822790052E-2</v>
      </c>
      <c r="I14" s="22">
        <f t="shared" si="3"/>
        <v>-0.10893965879922331</v>
      </c>
      <c r="J14" s="100"/>
      <c r="K14" s="68"/>
      <c r="L14" s="68"/>
      <c r="M14" s="68"/>
      <c r="N14" s="62"/>
      <c r="O14" s="68"/>
      <c r="P14" s="68"/>
      <c r="Q14" s="68"/>
      <c r="R14" s="62"/>
      <c r="S14" s="62"/>
      <c r="T14" s="105"/>
      <c r="U14" s="68"/>
      <c r="V14" s="104"/>
      <c r="W14" s="87"/>
      <c r="X14" s="88"/>
      <c r="Y14" s="87"/>
      <c r="Z14" s="87"/>
      <c r="AA14" s="87"/>
      <c r="AB14" s="88"/>
      <c r="AC14" s="89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2:44" x14ac:dyDescent="0.25">
      <c r="B15" s="140" t="s">
        <v>17</v>
      </c>
      <c r="C15" s="24" t="s">
        <v>43</v>
      </c>
      <c r="D15" s="114">
        <v>38207678.184</v>
      </c>
      <c r="E15" s="58">
        <f t="shared" si="0"/>
        <v>0.38549233467396188</v>
      </c>
      <c r="F15" s="114">
        <v>44000228.099599995</v>
      </c>
      <c r="G15" s="50">
        <f t="shared" si="1"/>
        <v>0.41683646595924417</v>
      </c>
      <c r="H15" s="21">
        <f t="shared" si="2"/>
        <v>0.15160695941020844</v>
      </c>
      <c r="I15" s="22">
        <f t="shared" si="3"/>
        <v>8.1309350318968715E-2</v>
      </c>
      <c r="J15" s="100"/>
      <c r="K15" s="68"/>
      <c r="L15" s="68"/>
      <c r="M15" s="68"/>
      <c r="N15" s="62"/>
      <c r="O15" s="68"/>
      <c r="P15" s="68"/>
      <c r="Q15" s="68"/>
      <c r="R15" s="62"/>
      <c r="S15" s="62"/>
      <c r="T15" s="105"/>
      <c r="U15" s="68"/>
      <c r="V15" s="104"/>
      <c r="W15" s="87"/>
      <c r="X15" s="88"/>
      <c r="Y15" s="87"/>
      <c r="Z15" s="87"/>
      <c r="AA15" s="87"/>
      <c r="AB15" s="88"/>
      <c r="AC15" s="89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2:44" x14ac:dyDescent="0.25">
      <c r="B16" s="140" t="s">
        <v>18</v>
      </c>
      <c r="C16" s="24" t="s">
        <v>44</v>
      </c>
      <c r="D16" s="114">
        <v>0</v>
      </c>
      <c r="E16" s="58">
        <f t="shared" si="0"/>
        <v>0</v>
      </c>
      <c r="F16" s="114">
        <v>0</v>
      </c>
      <c r="G16" s="50">
        <f>F16/$F$29</f>
        <v>0</v>
      </c>
      <c r="H16" s="25" t="s">
        <v>1</v>
      </c>
      <c r="I16" s="26" t="s">
        <v>1</v>
      </c>
      <c r="J16" s="100"/>
      <c r="K16" s="68"/>
      <c r="L16" s="68"/>
      <c r="M16" s="68"/>
      <c r="N16" s="62"/>
      <c r="O16" s="68"/>
      <c r="P16" s="68"/>
      <c r="Q16" s="68"/>
      <c r="R16" s="62"/>
      <c r="S16" s="62"/>
      <c r="T16" s="105"/>
      <c r="U16" s="68"/>
      <c r="V16" s="104"/>
      <c r="W16" s="87"/>
      <c r="X16" s="88"/>
      <c r="Y16" s="87"/>
      <c r="Z16" s="87"/>
      <c r="AA16" s="87"/>
      <c r="AB16" s="88"/>
      <c r="AC16" s="89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2:44" x14ac:dyDescent="0.25">
      <c r="B17" s="140" t="s">
        <v>19</v>
      </c>
      <c r="C17" s="24" t="s">
        <v>45</v>
      </c>
      <c r="D17" s="114">
        <v>0</v>
      </c>
      <c r="E17" s="58">
        <f t="shared" si="0"/>
        <v>0</v>
      </c>
      <c r="F17" s="114">
        <v>0</v>
      </c>
      <c r="G17" s="50">
        <f t="shared" si="1"/>
        <v>0</v>
      </c>
      <c r="H17" s="25" t="s">
        <v>1</v>
      </c>
      <c r="I17" s="26" t="s">
        <v>1</v>
      </c>
      <c r="J17" s="100"/>
      <c r="K17" s="68"/>
      <c r="L17" s="68"/>
      <c r="M17" s="68"/>
      <c r="N17" s="62"/>
      <c r="O17" s="68"/>
      <c r="P17" s="68"/>
      <c r="Q17" s="68"/>
      <c r="R17" s="62"/>
      <c r="S17" s="62"/>
      <c r="T17" s="105"/>
      <c r="U17" s="68"/>
      <c r="V17" s="104"/>
      <c r="W17" s="87"/>
      <c r="X17" s="88"/>
      <c r="Y17" s="87"/>
      <c r="Z17" s="87"/>
      <c r="AA17" s="87"/>
      <c r="AB17" s="88"/>
      <c r="AC17" s="89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2:44" x14ac:dyDescent="0.25">
      <c r="B18" s="140" t="s">
        <v>20</v>
      </c>
      <c r="C18" s="24" t="s">
        <v>46</v>
      </c>
      <c r="D18" s="114">
        <v>403466.57000000007</v>
      </c>
      <c r="E18" s="58">
        <f t="shared" si="0"/>
        <v>4.0707333558239406E-3</v>
      </c>
      <c r="F18" s="114">
        <v>796570.73</v>
      </c>
      <c r="G18" s="50">
        <f t="shared" si="1"/>
        <v>7.5463183333541366E-3</v>
      </c>
      <c r="H18" s="21">
        <f t="shared" si="2"/>
        <v>0.97431655861847455</v>
      </c>
      <c r="I18" s="22">
        <f t="shared" si="3"/>
        <v>0.85379824069236221</v>
      </c>
      <c r="J18" s="100"/>
      <c r="K18" s="68"/>
      <c r="L18" s="68"/>
      <c r="M18" s="68"/>
      <c r="N18" s="62"/>
      <c r="O18" s="68"/>
      <c r="P18" s="68"/>
      <c r="Q18" s="68"/>
      <c r="R18" s="62"/>
      <c r="S18" s="62"/>
      <c r="T18" s="105"/>
      <c r="U18" s="68"/>
      <c r="V18" s="104"/>
      <c r="W18" s="87"/>
      <c r="X18" s="88"/>
      <c r="Y18" s="87"/>
      <c r="Z18" s="87"/>
      <c r="AA18" s="87"/>
      <c r="AB18" s="88"/>
      <c r="AC18" s="89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2:44" x14ac:dyDescent="0.25">
      <c r="B19" s="140" t="s">
        <v>21</v>
      </c>
      <c r="C19" s="24" t="s">
        <v>5</v>
      </c>
      <c r="D19" s="114">
        <v>149828.74000000005</v>
      </c>
      <c r="E19" s="58">
        <f t="shared" si="0"/>
        <v>1.5116812517554374E-3</v>
      </c>
      <c r="F19" s="114">
        <v>242059.08019999997</v>
      </c>
      <c r="G19" s="50">
        <f t="shared" si="1"/>
        <v>2.2931483744928704E-3</v>
      </c>
      <c r="H19" s="21">
        <f t="shared" si="2"/>
        <v>0.61557175345664583</v>
      </c>
      <c r="I19" s="22">
        <f t="shared" si="3"/>
        <v>0.51695231506639083</v>
      </c>
      <c r="J19" s="100"/>
      <c r="K19" s="68"/>
      <c r="L19" s="68"/>
      <c r="M19" s="68"/>
      <c r="N19" s="62"/>
      <c r="O19" s="68"/>
      <c r="P19" s="68"/>
      <c r="Q19" s="68"/>
      <c r="R19" s="62"/>
      <c r="S19" s="62"/>
      <c r="T19" s="105"/>
      <c r="U19" s="68"/>
      <c r="V19" s="104"/>
      <c r="W19" s="87"/>
      <c r="X19" s="88"/>
      <c r="Y19" s="87"/>
      <c r="Z19" s="87"/>
      <c r="AA19" s="87"/>
      <c r="AB19" s="88"/>
      <c r="AC19" s="89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2:44" x14ac:dyDescent="0.25">
      <c r="B20" s="140" t="s">
        <v>22</v>
      </c>
      <c r="C20" s="24" t="s">
        <v>47</v>
      </c>
      <c r="D20" s="114">
        <v>21504.33</v>
      </c>
      <c r="E20" s="58">
        <f t="shared" si="0"/>
        <v>2.1696566688448425E-4</v>
      </c>
      <c r="F20" s="114">
        <v>14550.301800000001</v>
      </c>
      <c r="G20" s="50">
        <f t="shared" si="1"/>
        <v>1.3784238498089894E-4</v>
      </c>
      <c r="H20" s="21">
        <f t="shared" si="2"/>
        <v>-0.32337804525879205</v>
      </c>
      <c r="I20" s="22">
        <f t="shared" si="3"/>
        <v>-0.36468111770749295</v>
      </c>
      <c r="J20" s="100"/>
      <c r="K20" s="68"/>
      <c r="L20" s="68"/>
      <c r="M20" s="68"/>
      <c r="N20" s="62"/>
      <c r="O20" s="68"/>
      <c r="P20" s="68"/>
      <c r="Q20" s="68"/>
      <c r="R20" s="62"/>
      <c r="S20" s="62"/>
      <c r="T20" s="105"/>
      <c r="U20" s="68"/>
      <c r="V20" s="104"/>
      <c r="W20" s="87"/>
      <c r="X20" s="88"/>
      <c r="Y20" s="87"/>
      <c r="Z20" s="87"/>
      <c r="AA20" s="87"/>
      <c r="AB20" s="88"/>
      <c r="AC20" s="89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2:44" x14ac:dyDescent="0.25">
      <c r="B21" s="140" t="s">
        <v>23</v>
      </c>
      <c r="C21" s="24" t="s">
        <v>30</v>
      </c>
      <c r="D21" s="114">
        <v>186889.1</v>
      </c>
      <c r="E21" s="58">
        <f t="shared" si="0"/>
        <v>1.8855978407577014E-3</v>
      </c>
      <c r="F21" s="114">
        <v>171486.20000000004</v>
      </c>
      <c r="G21" s="50">
        <f t="shared" si="1"/>
        <v>1.6245757046298129E-3</v>
      </c>
      <c r="H21" s="21">
        <f t="shared" si="2"/>
        <v>-8.2417326639167107E-2</v>
      </c>
      <c r="I21" s="22">
        <f>(G21-E21)/E21</f>
        <v>-0.13842937793299573</v>
      </c>
      <c r="J21" s="100"/>
      <c r="K21" s="68"/>
      <c r="L21" s="68"/>
      <c r="M21" s="68"/>
      <c r="N21" s="62"/>
      <c r="O21" s="68"/>
      <c r="P21" s="68"/>
      <c r="Q21" s="68"/>
      <c r="R21" s="62"/>
      <c r="S21" s="62"/>
      <c r="T21" s="105"/>
      <c r="U21" s="68"/>
      <c r="V21" s="104"/>
      <c r="W21" s="87"/>
      <c r="X21" s="88"/>
      <c r="Y21" s="87"/>
      <c r="Z21" s="87"/>
      <c r="AA21" s="87"/>
      <c r="AB21" s="88"/>
      <c r="AC21" s="89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2:44" x14ac:dyDescent="0.25">
      <c r="B22" s="140" t="s">
        <v>24</v>
      </c>
      <c r="C22" s="24" t="s">
        <v>48</v>
      </c>
      <c r="D22" s="114">
        <v>0</v>
      </c>
      <c r="E22" s="58">
        <f t="shared" si="0"/>
        <v>0</v>
      </c>
      <c r="F22" s="114">
        <v>0</v>
      </c>
      <c r="G22" s="50">
        <f t="shared" si="1"/>
        <v>0</v>
      </c>
      <c r="H22" s="25" t="s">
        <v>1</v>
      </c>
      <c r="I22" s="26" t="s">
        <v>1</v>
      </c>
      <c r="J22" s="100"/>
      <c r="K22" s="68"/>
      <c r="L22" s="68"/>
      <c r="M22" s="68"/>
      <c r="N22" s="62"/>
      <c r="O22" s="68"/>
      <c r="P22" s="68"/>
      <c r="Q22" s="68"/>
      <c r="R22" s="62"/>
      <c r="S22" s="62"/>
      <c r="T22" s="105"/>
      <c r="U22" s="68"/>
      <c r="V22" s="104"/>
      <c r="W22" s="87"/>
      <c r="X22" s="88"/>
      <c r="Y22" s="87"/>
      <c r="Z22" s="87"/>
      <c r="AA22" s="87"/>
      <c r="AB22" s="88"/>
      <c r="AC22" s="89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2:44" x14ac:dyDescent="0.25">
      <c r="B23" s="140" t="s">
        <v>25</v>
      </c>
      <c r="C23" s="24" t="s">
        <v>49</v>
      </c>
      <c r="D23" s="114">
        <v>1818.43</v>
      </c>
      <c r="E23" s="58">
        <f t="shared" si="0"/>
        <v>1.8346857476273505E-5</v>
      </c>
      <c r="F23" s="114">
        <v>5276.88</v>
      </c>
      <c r="G23" s="50">
        <f>F23/$F$29</f>
        <v>4.9990559265101014E-5</v>
      </c>
      <c r="H23" s="96">
        <f t="shared" ref="H23:I25" si="4">(F23-D23)/D23</f>
        <v>1.9018878923027005</v>
      </c>
      <c r="I23" s="97">
        <f t="shared" si="4"/>
        <v>1.7247477847227914</v>
      </c>
      <c r="J23" s="100"/>
      <c r="K23" s="68"/>
      <c r="L23" s="68"/>
      <c r="M23" s="68"/>
      <c r="N23" s="62"/>
      <c r="O23" s="68"/>
      <c r="P23" s="68"/>
      <c r="Q23" s="68"/>
      <c r="R23" s="62"/>
      <c r="S23" s="62"/>
      <c r="T23" s="105"/>
      <c r="U23" s="68"/>
      <c r="V23" s="104"/>
      <c r="W23" s="87"/>
      <c r="X23" s="88"/>
      <c r="Y23" s="87"/>
      <c r="Z23" s="87"/>
      <c r="AA23" s="87"/>
      <c r="AB23" s="88"/>
      <c r="AC23" s="89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2:44" s="3" customFormat="1" x14ac:dyDescent="0.25">
      <c r="B24" s="139"/>
      <c r="C24" s="28" t="s">
        <v>31</v>
      </c>
      <c r="D24" s="94">
        <f>SUM(D6:D23)</f>
        <v>77302652.078999981</v>
      </c>
      <c r="E24" s="59">
        <f>SUM(E6:E23)</f>
        <v>0.77993694573416128</v>
      </c>
      <c r="F24" s="94">
        <f>SUM(F6:F23)</f>
        <v>82526296.763300002</v>
      </c>
      <c r="G24" s="29">
        <f>SUM(G6:G23)</f>
        <v>0.78181344454963209</v>
      </c>
      <c r="H24" s="30">
        <f t="shared" si="4"/>
        <v>6.7573938847035678E-2</v>
      </c>
      <c r="I24" s="31">
        <f t="shared" si="4"/>
        <v>2.4059622072454098E-3</v>
      </c>
      <c r="J24" s="101"/>
      <c r="K24" s="101"/>
      <c r="L24" s="62"/>
      <c r="M24" s="62"/>
      <c r="N24" s="62"/>
      <c r="O24" s="68"/>
      <c r="P24" s="62"/>
      <c r="Q24" s="62"/>
      <c r="R24" s="62"/>
      <c r="S24" s="62"/>
      <c r="T24" s="105"/>
      <c r="U24" s="68"/>
      <c r="V24" s="67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</row>
    <row r="25" spans="2:44" s="3" customFormat="1" ht="15.75" customHeight="1" x14ac:dyDescent="0.25">
      <c r="B25" s="140">
        <v>19</v>
      </c>
      <c r="C25" s="23" t="s">
        <v>6</v>
      </c>
      <c r="D25" s="112">
        <v>20840095.819999997</v>
      </c>
      <c r="E25" s="58">
        <f>D25/$D$29</f>
        <v>0.21026394626211797</v>
      </c>
      <c r="F25" s="114">
        <v>21813026.75</v>
      </c>
      <c r="G25" s="50">
        <f>F25/$F$29</f>
        <v>0.20664586014787312</v>
      </c>
      <c r="H25" s="21">
        <f t="shared" si="4"/>
        <v>4.6685530546663467E-2</v>
      </c>
      <c r="I25" s="22">
        <f t="shared" si="4"/>
        <v>-1.7207353797757126E-2</v>
      </c>
      <c r="J25" s="102"/>
      <c r="K25" s="68"/>
      <c r="L25" s="68"/>
      <c r="M25" s="66"/>
      <c r="N25" s="84"/>
      <c r="O25" s="68"/>
      <c r="P25" s="66"/>
      <c r="Q25" s="67"/>
      <c r="R25" s="67"/>
      <c r="S25" s="98"/>
      <c r="T25" s="98"/>
      <c r="U25" s="68"/>
      <c r="V25" s="66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</row>
    <row r="26" spans="2:44" s="3" customFormat="1" x14ac:dyDescent="0.25">
      <c r="B26" s="18"/>
      <c r="C26" s="23" t="s">
        <v>50</v>
      </c>
      <c r="D26" s="112">
        <v>971228.55999999959</v>
      </c>
      <c r="E26" s="58">
        <f t="shared" ref="E26:E27" si="5">D26/$D$29</f>
        <v>9.7991080037209809E-3</v>
      </c>
      <c r="F26" s="114">
        <v>1218207.3</v>
      </c>
      <c r="G26" s="50">
        <f t="shared" ref="G26:G27" si="6">F26/$F$29</f>
        <v>1.1540695302494788E-2</v>
      </c>
      <c r="H26" s="21">
        <f>(F26-D26)/D26</f>
        <v>0.25429517846962879</v>
      </c>
      <c r="I26" s="22">
        <f t="shared" ref="I26" si="7">(G26-E26)/E26</f>
        <v>0.17772916658459936</v>
      </c>
      <c r="J26" s="102"/>
      <c r="K26" s="68"/>
      <c r="L26" s="68"/>
      <c r="M26" s="66"/>
      <c r="N26" s="84"/>
      <c r="O26" s="68"/>
      <c r="P26" s="67"/>
      <c r="Q26" s="67"/>
      <c r="R26" s="67"/>
      <c r="S26" s="98"/>
      <c r="T26" s="98"/>
      <c r="U26" s="68"/>
      <c r="V26" s="68"/>
      <c r="W26" s="91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</row>
    <row r="27" spans="2:44" s="3" customFormat="1" x14ac:dyDescent="0.25">
      <c r="B27" s="18"/>
      <c r="C27" s="23" t="s">
        <v>7</v>
      </c>
      <c r="D27" s="112">
        <v>0</v>
      </c>
      <c r="E27" s="58">
        <f t="shared" si="5"/>
        <v>0</v>
      </c>
      <c r="F27" s="114">
        <v>0</v>
      </c>
      <c r="G27" s="50">
        <f t="shared" si="6"/>
        <v>0</v>
      </c>
      <c r="H27" s="25" t="s">
        <v>1</v>
      </c>
      <c r="I27" s="26" t="s">
        <v>1</v>
      </c>
      <c r="J27" s="102"/>
      <c r="K27" s="68"/>
      <c r="L27" s="68"/>
      <c r="M27" s="66"/>
      <c r="N27" s="66"/>
      <c r="O27" s="68"/>
      <c r="P27" s="67"/>
      <c r="Q27" s="67"/>
      <c r="R27" s="67"/>
      <c r="S27" s="98"/>
      <c r="T27" s="98"/>
      <c r="U27" s="68"/>
      <c r="V27" s="68"/>
      <c r="W27" s="91"/>
      <c r="X27" s="91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</row>
    <row r="28" spans="2:44" s="17" customFormat="1" x14ac:dyDescent="0.25">
      <c r="B28" s="27"/>
      <c r="C28" s="28" t="s">
        <v>32</v>
      </c>
      <c r="D28" s="115">
        <f>SUM(D25:D27)</f>
        <v>21811324.379999995</v>
      </c>
      <c r="E28" s="59">
        <f>E25+E26+E27</f>
        <v>0.22006305426583894</v>
      </c>
      <c r="F28" s="115">
        <f>SUM(F25:F27)</f>
        <v>23031234.050000001</v>
      </c>
      <c r="G28" s="32">
        <f>SUM(G25:G27)</f>
        <v>0.21818655545036791</v>
      </c>
      <c r="H28" s="33">
        <f t="shared" ref="H28" si="8">(F28-D28)/D28</f>
        <v>5.5930105331825145E-2</v>
      </c>
      <c r="I28" s="34">
        <f t="shared" ref="I28" si="9">(G28-E28)/E28</f>
        <v>-8.5270961167529472E-3</v>
      </c>
      <c r="J28" s="103"/>
      <c r="K28" s="68"/>
      <c r="L28" s="68"/>
      <c r="M28" s="66"/>
      <c r="N28" s="66"/>
      <c r="O28" s="68"/>
      <c r="P28" s="83"/>
      <c r="Q28" s="83"/>
      <c r="R28" s="83"/>
      <c r="S28" s="99"/>
      <c r="T28" s="99"/>
      <c r="U28" s="68"/>
      <c r="V28" s="68"/>
      <c r="W28" s="91"/>
      <c r="X28" s="91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</row>
    <row r="29" spans="2:44" s="3" customFormat="1" ht="16.5" thickBot="1" x14ac:dyDescent="0.3">
      <c r="B29" s="35"/>
      <c r="C29" s="36" t="s">
        <v>33</v>
      </c>
      <c r="D29" s="113">
        <f>SUM(D24:D27)</f>
        <v>99113976.458999977</v>
      </c>
      <c r="E29" s="108">
        <f>E24+E28</f>
        <v>1.0000000000000002</v>
      </c>
      <c r="F29" s="113">
        <f>SUM(F24:F27)</f>
        <v>105557530.8133</v>
      </c>
      <c r="G29" s="54">
        <f>G24+G28</f>
        <v>1</v>
      </c>
      <c r="H29" s="37">
        <f t="shared" ref="H29" si="10">(F29-D29)/D29</f>
        <v>6.5011561280315475E-2</v>
      </c>
      <c r="I29" s="38">
        <f t="shared" ref="I29" si="11">(G29-E29)/E29</f>
        <v>-2.2204460492503126E-16</v>
      </c>
      <c r="J29" s="101"/>
      <c r="K29" s="62"/>
      <c r="L29" s="62"/>
      <c r="M29" s="66"/>
      <c r="N29" s="66"/>
      <c r="O29" s="68"/>
      <c r="P29" s="67"/>
      <c r="Q29" s="67"/>
      <c r="R29" s="67"/>
      <c r="S29" s="98"/>
      <c r="T29" s="98"/>
      <c r="U29" s="68"/>
      <c r="V29" s="68"/>
      <c r="W29" s="91"/>
      <c r="X29" s="91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</row>
    <row r="30" spans="2:44" x14ac:dyDescent="0.25">
      <c r="B30" s="10"/>
      <c r="C30" s="11"/>
      <c r="D30" s="6"/>
      <c r="E30" s="12"/>
      <c r="F30" s="6"/>
      <c r="G30" s="12"/>
      <c r="H30" s="13"/>
    </row>
    <row r="31" spans="2:44" x14ac:dyDescent="0.25">
      <c r="B31" s="52" t="s">
        <v>35</v>
      </c>
      <c r="C31" s="44"/>
      <c r="D31" s="85"/>
      <c r="E31" s="12"/>
      <c r="F31" s="86"/>
      <c r="G31" s="12"/>
      <c r="H31" s="13"/>
    </row>
    <row r="32" spans="2:44" x14ac:dyDescent="0.25">
      <c r="D32" s="60"/>
      <c r="F32" s="45"/>
    </row>
    <row r="33" spans="2:12" x14ac:dyDescent="0.25">
      <c r="B33" s="48" t="s">
        <v>36</v>
      </c>
      <c r="D33" s="60"/>
      <c r="E33" s="61"/>
      <c r="F33" s="46"/>
    </row>
    <row r="34" spans="2:12" x14ac:dyDescent="0.25">
      <c r="B34" s="48"/>
      <c r="C34" s="51"/>
      <c r="D34" s="60"/>
      <c r="E34" s="61"/>
      <c r="F34" s="47"/>
    </row>
    <row r="35" spans="2:12" ht="16.5" x14ac:dyDescent="0.3">
      <c r="B35" s="69"/>
      <c r="C35" s="65"/>
      <c r="D35" s="79"/>
      <c r="E35" s="65"/>
      <c r="F35" s="81"/>
      <c r="G35" s="64"/>
      <c r="H35" s="64"/>
      <c r="I35" s="64"/>
      <c r="J35" s="64"/>
      <c r="K35" s="64"/>
      <c r="L35" s="64"/>
    </row>
    <row r="36" spans="2:12" ht="16.5" x14ac:dyDescent="0.3">
      <c r="B36" s="64"/>
      <c r="C36" s="70"/>
      <c r="D36" s="62"/>
      <c r="E36" s="62"/>
      <c r="F36" s="81"/>
      <c r="G36" s="64"/>
      <c r="H36" s="68"/>
      <c r="I36" s="68"/>
      <c r="J36" s="72"/>
      <c r="K36" s="64"/>
      <c r="L36" s="64"/>
    </row>
    <row r="37" spans="2:12" ht="16.5" x14ac:dyDescent="0.3">
      <c r="B37" s="64"/>
      <c r="C37" s="73"/>
      <c r="D37" s="62"/>
      <c r="E37" s="62"/>
      <c r="F37" s="81"/>
      <c r="G37" s="64"/>
      <c r="H37" s="68"/>
      <c r="I37" s="68"/>
      <c r="J37" s="72"/>
      <c r="K37" s="63"/>
      <c r="L37" s="64"/>
    </row>
    <row r="38" spans="2:12" ht="16.5" x14ac:dyDescent="0.3">
      <c r="B38" s="64"/>
      <c r="C38" s="73"/>
      <c r="D38" s="62"/>
      <c r="E38" s="62"/>
      <c r="F38" s="81"/>
      <c r="G38" s="64"/>
      <c r="H38" s="68"/>
      <c r="I38" s="68"/>
      <c r="J38" s="72"/>
      <c r="K38" s="64"/>
      <c r="L38" s="64"/>
    </row>
    <row r="39" spans="2:12" ht="16.5" x14ac:dyDescent="0.3">
      <c r="B39" s="64"/>
      <c r="C39" s="73"/>
      <c r="D39" s="62"/>
      <c r="E39" s="62"/>
      <c r="F39" s="81"/>
      <c r="G39" s="64"/>
      <c r="H39" s="68"/>
      <c r="I39" s="68"/>
      <c r="J39" s="72"/>
      <c r="K39" s="64"/>
      <c r="L39" s="64"/>
    </row>
    <row r="40" spans="2:12" ht="16.5" x14ac:dyDescent="0.3">
      <c r="B40" s="64"/>
      <c r="C40" s="73"/>
      <c r="D40" s="62"/>
      <c r="E40" s="62"/>
      <c r="F40" s="81"/>
      <c r="G40" s="64"/>
      <c r="H40" s="71"/>
      <c r="I40" s="71"/>
      <c r="J40" s="63"/>
      <c r="K40" s="64"/>
      <c r="L40" s="64"/>
    </row>
    <row r="41" spans="2:12" ht="16.5" x14ac:dyDescent="0.3">
      <c r="B41" s="64"/>
      <c r="C41" s="73"/>
      <c r="D41" s="62"/>
      <c r="E41" s="62"/>
      <c r="F41" s="81"/>
      <c r="G41" s="64"/>
      <c r="H41" s="64"/>
      <c r="I41" s="64"/>
      <c r="J41" s="64"/>
      <c r="K41" s="64"/>
      <c r="L41" s="64"/>
    </row>
    <row r="42" spans="2:12" ht="16.5" x14ac:dyDescent="0.3">
      <c r="B42" s="64"/>
      <c r="C42" s="73"/>
      <c r="D42" s="62"/>
      <c r="E42" s="62"/>
      <c r="F42" s="81"/>
      <c r="G42" s="64"/>
      <c r="H42" s="64"/>
      <c r="I42" s="64"/>
      <c r="J42" s="64"/>
      <c r="K42" s="64"/>
      <c r="L42" s="64"/>
    </row>
    <row r="43" spans="2:12" ht="16.5" x14ac:dyDescent="0.3">
      <c r="B43" s="64"/>
      <c r="C43" s="73"/>
      <c r="D43" s="62"/>
      <c r="E43" s="62"/>
      <c r="F43" s="81"/>
      <c r="G43" s="64"/>
      <c r="H43" s="64"/>
      <c r="I43" s="64"/>
      <c r="J43" s="64"/>
      <c r="K43" s="64"/>
      <c r="L43" s="64"/>
    </row>
    <row r="44" spans="2:12" ht="16.5" x14ac:dyDescent="0.3">
      <c r="B44" s="64"/>
      <c r="C44" s="73"/>
      <c r="D44" s="62"/>
      <c r="E44" s="62"/>
      <c r="F44" s="81"/>
      <c r="G44" s="64"/>
      <c r="H44" s="64"/>
      <c r="I44" s="64"/>
      <c r="J44" s="64"/>
      <c r="K44" s="64"/>
      <c r="L44" s="64"/>
    </row>
    <row r="45" spans="2:12" ht="16.5" x14ac:dyDescent="0.3">
      <c r="B45" s="64"/>
      <c r="C45" s="73"/>
      <c r="D45" s="62"/>
      <c r="E45" s="62"/>
      <c r="F45" s="81"/>
      <c r="G45" s="64"/>
      <c r="H45" s="64"/>
      <c r="I45" s="64"/>
      <c r="J45" s="64"/>
      <c r="K45" s="64"/>
      <c r="L45" s="64"/>
    </row>
    <row r="46" spans="2:12" ht="16.5" x14ac:dyDescent="0.3">
      <c r="B46" s="64"/>
      <c r="C46" s="73"/>
      <c r="D46" s="62"/>
      <c r="E46" s="62"/>
      <c r="F46" s="81"/>
      <c r="G46" s="64"/>
      <c r="H46" s="64"/>
      <c r="I46" s="64"/>
      <c r="J46" s="64"/>
      <c r="K46" s="64"/>
      <c r="L46" s="64"/>
    </row>
    <row r="47" spans="2:12" ht="16.5" x14ac:dyDescent="0.3">
      <c r="B47" s="64"/>
      <c r="C47" s="73"/>
      <c r="D47" s="62"/>
      <c r="E47" s="62"/>
      <c r="F47" s="81"/>
      <c r="G47" s="64"/>
      <c r="H47" s="64"/>
      <c r="I47" s="64"/>
      <c r="J47" s="64"/>
      <c r="K47" s="64"/>
      <c r="L47" s="64"/>
    </row>
    <row r="48" spans="2:12" ht="16.5" x14ac:dyDescent="0.3">
      <c r="B48" s="64"/>
      <c r="C48" s="73"/>
      <c r="D48" s="62"/>
      <c r="E48" s="62"/>
      <c r="F48" s="81"/>
      <c r="G48" s="64"/>
      <c r="H48" s="64"/>
      <c r="I48" s="64"/>
      <c r="J48" s="64"/>
      <c r="K48" s="64"/>
      <c r="L48" s="64"/>
    </row>
    <row r="49" spans="2:12" ht="16.5" x14ac:dyDescent="0.3">
      <c r="B49" s="64"/>
      <c r="C49" s="73"/>
      <c r="D49" s="62"/>
      <c r="E49" s="62"/>
      <c r="F49" s="81"/>
      <c r="G49" s="64"/>
      <c r="H49" s="64"/>
      <c r="I49" s="64"/>
      <c r="J49" s="64"/>
      <c r="K49" s="64"/>
      <c r="L49" s="64"/>
    </row>
    <row r="50" spans="2:12" ht="16.5" x14ac:dyDescent="0.3">
      <c r="B50" s="64"/>
      <c r="C50" s="73"/>
      <c r="D50" s="62"/>
      <c r="E50" s="62"/>
      <c r="F50" s="81"/>
      <c r="G50" s="64"/>
      <c r="H50" s="64"/>
      <c r="I50" s="64"/>
      <c r="J50" s="64"/>
      <c r="K50" s="64"/>
      <c r="L50" s="64"/>
    </row>
    <row r="51" spans="2:12" ht="16.5" x14ac:dyDescent="0.3">
      <c r="B51" s="64"/>
      <c r="C51" s="73"/>
      <c r="D51" s="62"/>
      <c r="E51" s="62"/>
      <c r="F51" s="81"/>
      <c r="G51" s="64"/>
      <c r="H51" s="64"/>
      <c r="I51" s="64"/>
      <c r="J51" s="64"/>
      <c r="K51" s="64"/>
      <c r="L51" s="64"/>
    </row>
    <row r="52" spans="2:12" ht="16.5" x14ac:dyDescent="0.3">
      <c r="B52" s="64"/>
      <c r="C52" s="73"/>
      <c r="D52" s="62"/>
      <c r="E52" s="62"/>
      <c r="F52" s="81"/>
      <c r="G52" s="64"/>
      <c r="H52" s="64"/>
      <c r="I52" s="64"/>
      <c r="J52" s="64"/>
      <c r="K52" s="64"/>
      <c r="L52" s="64"/>
    </row>
    <row r="53" spans="2:12" ht="16.5" x14ac:dyDescent="0.3">
      <c r="B53" s="64"/>
      <c r="C53" s="73"/>
      <c r="D53" s="62"/>
      <c r="E53" s="62"/>
      <c r="F53" s="71"/>
      <c r="G53" s="64"/>
      <c r="H53" s="64"/>
      <c r="I53" s="64"/>
      <c r="J53" s="64"/>
      <c r="K53" s="64"/>
      <c r="L53" s="64"/>
    </row>
    <row r="54" spans="2:12" x14ac:dyDescent="0.25">
      <c r="B54" s="64"/>
      <c r="C54" s="64"/>
      <c r="D54" s="64"/>
      <c r="E54" s="64"/>
      <c r="F54" s="74"/>
      <c r="G54" s="64"/>
      <c r="H54" s="64"/>
      <c r="I54" s="64"/>
      <c r="J54" s="64"/>
      <c r="K54" s="64"/>
      <c r="L54" s="64"/>
    </row>
    <row r="55" spans="2:12" x14ac:dyDescent="0.25">
      <c r="B55" s="64"/>
      <c r="C55" s="80"/>
      <c r="D55" s="64"/>
      <c r="E55" s="64"/>
      <c r="F55" s="82"/>
      <c r="G55" s="64"/>
      <c r="H55" s="64"/>
      <c r="I55" s="64"/>
      <c r="J55" s="64"/>
      <c r="K55" s="64"/>
      <c r="L55" s="64"/>
    </row>
    <row r="56" spans="2:12" x14ac:dyDescent="0.25">
      <c r="B56" s="64"/>
      <c r="C56" s="80"/>
      <c r="D56" s="64"/>
      <c r="E56" s="64"/>
      <c r="F56" s="82"/>
      <c r="G56" s="82"/>
      <c r="H56" s="64"/>
      <c r="I56" s="64"/>
      <c r="J56" s="64"/>
      <c r="K56" s="64"/>
      <c r="L56" s="64"/>
    </row>
    <row r="57" spans="2:12" x14ac:dyDescent="0.25">
      <c r="B57" s="64"/>
      <c r="C57" s="80"/>
      <c r="D57" s="64"/>
      <c r="E57" s="64"/>
      <c r="F57" s="82"/>
      <c r="G57" s="64"/>
      <c r="H57" s="64"/>
      <c r="I57" s="64"/>
      <c r="J57" s="64"/>
      <c r="K57" s="64"/>
      <c r="L57" s="64"/>
    </row>
    <row r="58" spans="2:12" x14ac:dyDescent="0.25">
      <c r="B58" s="64"/>
      <c r="C58" s="80"/>
      <c r="D58" s="64"/>
      <c r="E58" s="64"/>
      <c r="F58" s="82"/>
      <c r="G58" s="64"/>
      <c r="H58" s="64"/>
      <c r="I58" s="64"/>
      <c r="J58" s="64"/>
      <c r="K58" s="64"/>
      <c r="L58" s="64"/>
    </row>
    <row r="59" spans="2:12" x14ac:dyDescent="0.25">
      <c r="B59" s="64"/>
      <c r="C59" s="75"/>
      <c r="D59" s="64"/>
      <c r="E59" s="64"/>
      <c r="F59" s="64"/>
      <c r="G59" s="64"/>
      <c r="H59" s="64"/>
      <c r="I59" s="64"/>
      <c r="J59" s="64"/>
      <c r="K59" s="64"/>
      <c r="L59" s="64"/>
    </row>
    <row r="60" spans="2:12" x14ac:dyDescent="0.25">
      <c r="B60" s="64"/>
      <c r="C60" s="75"/>
      <c r="D60" s="64"/>
      <c r="E60" s="64"/>
      <c r="F60" s="64"/>
      <c r="G60" s="64"/>
      <c r="H60" s="64"/>
      <c r="I60" s="64"/>
      <c r="J60" s="64"/>
      <c r="K60" s="64"/>
      <c r="L60" s="64"/>
    </row>
    <row r="61" spans="2:12" x14ac:dyDescent="0.25">
      <c r="B61" s="64"/>
      <c r="C61" s="75"/>
      <c r="D61" s="64"/>
      <c r="E61" s="64"/>
      <c r="F61" s="64"/>
      <c r="G61" s="64"/>
      <c r="H61" s="64"/>
      <c r="I61" s="64"/>
      <c r="J61" s="64"/>
      <c r="K61" s="64"/>
      <c r="L61" s="64"/>
    </row>
    <row r="62" spans="2:12" x14ac:dyDescent="0.25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3" type="noConversion"/>
  <dataValidations disablePrompts="1"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L6:M23 P6:Q23 O6:O29 U6:U29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40.42578125" style="1" customWidth="1"/>
    <col min="11" max="11" width="13.5703125" style="1" bestFit="1" customWidth="1"/>
    <col min="12" max="16384" width="10.28515625" style="1"/>
  </cols>
  <sheetData>
    <row r="2" spans="2:11" x14ac:dyDescent="0.25">
      <c r="B2" s="118" t="s">
        <v>54</v>
      </c>
      <c r="C2" s="119"/>
      <c r="D2" s="119"/>
      <c r="E2" s="119"/>
      <c r="F2" s="119"/>
      <c r="G2" s="119"/>
      <c r="H2" s="119"/>
      <c r="I2" s="120"/>
    </row>
    <row r="3" spans="2:11" ht="16.5" thickBot="1" x14ac:dyDescent="0.3">
      <c r="B3" s="2"/>
      <c r="C3" s="3"/>
    </row>
    <row r="4" spans="2:11" ht="15.75" customHeight="1" x14ac:dyDescent="0.25">
      <c r="B4" s="127"/>
      <c r="C4" s="121" t="s">
        <v>2</v>
      </c>
      <c r="D4" s="132" t="s">
        <v>27</v>
      </c>
      <c r="E4" s="121" t="s">
        <v>3</v>
      </c>
      <c r="F4" s="132" t="s">
        <v>28</v>
      </c>
      <c r="G4" s="121" t="s">
        <v>3</v>
      </c>
      <c r="H4" s="123" t="s">
        <v>51</v>
      </c>
      <c r="I4" s="125" t="s">
        <v>34</v>
      </c>
    </row>
    <row r="5" spans="2:11" x14ac:dyDescent="0.25">
      <c r="B5" s="128"/>
      <c r="C5" s="129"/>
      <c r="D5" s="133"/>
      <c r="E5" s="122" t="s">
        <v>0</v>
      </c>
      <c r="F5" s="133"/>
      <c r="G5" s="122" t="s">
        <v>0</v>
      </c>
      <c r="H5" s="124"/>
      <c r="I5" s="126"/>
      <c r="J5" s="109"/>
      <c r="K5" s="43"/>
    </row>
    <row r="6" spans="2:11" x14ac:dyDescent="0.25">
      <c r="B6" s="140" t="s">
        <v>8</v>
      </c>
      <c r="C6" s="19" t="s">
        <v>37</v>
      </c>
      <c r="D6" s="110">
        <v>2782834.37</v>
      </c>
      <c r="E6" s="58">
        <f t="shared" ref="E6:E23" si="0">D6/$D$29</f>
        <v>4.980292687629681E-2</v>
      </c>
      <c r="F6" s="110">
        <v>2485381.7599999998</v>
      </c>
      <c r="G6" s="20">
        <f t="shared" ref="G6:G23" si="1">F6/$F$29</f>
        <v>7.260502223910166E-2</v>
      </c>
      <c r="H6" s="21">
        <f>(F6-D6)/D6</f>
        <v>-0.10688836288880546</v>
      </c>
      <c r="I6" s="22">
        <f>(G6-E6)/E6</f>
        <v>0.45784649202328853</v>
      </c>
      <c r="J6" s="109"/>
      <c r="K6" s="43"/>
    </row>
    <row r="7" spans="2:11" x14ac:dyDescent="0.25">
      <c r="B7" s="140" t="s">
        <v>9</v>
      </c>
      <c r="C7" s="23" t="s">
        <v>4</v>
      </c>
      <c r="D7" s="110">
        <v>295391.65999999997</v>
      </c>
      <c r="E7" s="58">
        <f t="shared" si="0"/>
        <v>5.286469579879426E-3</v>
      </c>
      <c r="F7" s="110">
        <v>272166.26</v>
      </c>
      <c r="G7" s="20">
        <f t="shared" si="1"/>
        <v>7.9507453052335628E-3</v>
      </c>
      <c r="H7" s="21">
        <f t="shared" ref="H7:H15" si="2">(F7-D7)/D7</f>
        <v>-7.8625781107022341E-2</v>
      </c>
      <c r="I7" s="22">
        <f t="shared" ref="I7:I23" si="3">(G7-E7)/E7</f>
        <v>0.50398014877348518</v>
      </c>
      <c r="J7" s="109"/>
      <c r="K7" s="43"/>
    </row>
    <row r="8" spans="2:11" x14ac:dyDescent="0.25">
      <c r="B8" s="140" t="s">
        <v>10</v>
      </c>
      <c r="C8" s="24" t="s">
        <v>38</v>
      </c>
      <c r="D8" s="110">
        <v>4207093.55</v>
      </c>
      <c r="E8" s="58">
        <f t="shared" si="0"/>
        <v>7.5292146270419233E-2</v>
      </c>
      <c r="F8" s="110">
        <v>3792039.1399999997</v>
      </c>
      <c r="G8" s="20">
        <f t="shared" si="1"/>
        <v>0.1107761755245375</v>
      </c>
      <c r="H8" s="21">
        <f t="shared" si="2"/>
        <v>-9.8655854705203827E-2</v>
      </c>
      <c r="I8" s="22">
        <f t="shared" si="3"/>
        <v>0.47128460286779245</v>
      </c>
      <c r="J8" s="109"/>
      <c r="K8" s="43"/>
    </row>
    <row r="9" spans="2:11" x14ac:dyDescent="0.25">
      <c r="B9" s="140" t="s">
        <v>11</v>
      </c>
      <c r="C9" s="24" t="s">
        <v>39</v>
      </c>
      <c r="D9" s="110">
        <v>0</v>
      </c>
      <c r="E9" s="58">
        <f t="shared" si="0"/>
        <v>0</v>
      </c>
      <c r="F9" s="110">
        <v>0</v>
      </c>
      <c r="G9" s="20">
        <f t="shared" si="1"/>
        <v>0</v>
      </c>
      <c r="H9" s="25" t="s">
        <v>1</v>
      </c>
      <c r="I9" s="26" t="s">
        <v>1</v>
      </c>
      <c r="J9" s="109"/>
      <c r="K9" s="43"/>
    </row>
    <row r="10" spans="2:11" x14ac:dyDescent="0.25">
      <c r="B10" s="140" t="s">
        <v>12</v>
      </c>
      <c r="C10" s="24" t="s">
        <v>40</v>
      </c>
      <c r="D10" s="110">
        <v>0</v>
      </c>
      <c r="E10" s="58">
        <f t="shared" si="0"/>
        <v>0</v>
      </c>
      <c r="F10" s="110">
        <v>0</v>
      </c>
      <c r="G10" s="20">
        <f t="shared" si="1"/>
        <v>0</v>
      </c>
      <c r="H10" s="25" t="s">
        <v>1</v>
      </c>
      <c r="I10" s="26" t="s">
        <v>1</v>
      </c>
      <c r="J10" s="109"/>
      <c r="K10" s="43"/>
    </row>
    <row r="11" spans="2:11" x14ac:dyDescent="0.25">
      <c r="B11" s="140" t="s">
        <v>13</v>
      </c>
      <c r="C11" s="24" t="s">
        <v>41</v>
      </c>
      <c r="D11" s="110">
        <v>0</v>
      </c>
      <c r="E11" s="58">
        <f t="shared" si="0"/>
        <v>0</v>
      </c>
      <c r="F11" s="110">
        <v>0</v>
      </c>
      <c r="G11" s="20">
        <f t="shared" si="1"/>
        <v>0</v>
      </c>
      <c r="H11" s="25" t="s">
        <v>1</v>
      </c>
      <c r="I11" s="26" t="s">
        <v>1</v>
      </c>
      <c r="J11" s="109"/>
      <c r="K11" s="43"/>
    </row>
    <row r="12" spans="2:11" x14ac:dyDescent="0.25">
      <c r="B12" s="140" t="s">
        <v>14</v>
      </c>
      <c r="C12" s="24" t="s">
        <v>29</v>
      </c>
      <c r="D12" s="110">
        <v>85773.98</v>
      </c>
      <c r="E12" s="58">
        <f t="shared" si="0"/>
        <v>1.5350519239953704E-3</v>
      </c>
      <c r="F12" s="110">
        <v>13232.82</v>
      </c>
      <c r="G12" s="20">
        <f t="shared" si="1"/>
        <v>3.865680539902366E-4</v>
      </c>
      <c r="H12" s="21">
        <f t="shared" si="2"/>
        <v>-0.84572454257106888</v>
      </c>
      <c r="I12" s="22">
        <f t="shared" si="3"/>
        <v>-0.74817265269822719</v>
      </c>
      <c r="J12" s="109"/>
      <c r="K12" s="43"/>
    </row>
    <row r="13" spans="2:11" x14ac:dyDescent="0.25">
      <c r="B13" s="140" t="s">
        <v>15</v>
      </c>
      <c r="C13" s="24" t="s">
        <v>26</v>
      </c>
      <c r="D13" s="110">
        <v>1103741.6500000001</v>
      </c>
      <c r="E13" s="58">
        <f t="shared" si="0"/>
        <v>1.9753085299601639E-2</v>
      </c>
      <c r="F13" s="110">
        <v>955636.11999999988</v>
      </c>
      <c r="G13" s="20">
        <f t="shared" si="1"/>
        <v>2.7916830670346927E-2</v>
      </c>
      <c r="H13" s="21">
        <f t="shared" si="2"/>
        <v>-0.13418496076504882</v>
      </c>
      <c r="I13" s="22">
        <f t="shared" si="3"/>
        <v>0.41328963283067111</v>
      </c>
      <c r="J13" s="109"/>
      <c r="K13" s="43"/>
    </row>
    <row r="14" spans="2:11" x14ac:dyDescent="0.25">
      <c r="B14" s="140" t="s">
        <v>16</v>
      </c>
      <c r="C14" s="24" t="s">
        <v>42</v>
      </c>
      <c r="D14" s="110">
        <v>27481007.779900003</v>
      </c>
      <c r="E14" s="58">
        <f t="shared" si="0"/>
        <v>0.49181318000945329</v>
      </c>
      <c r="F14" s="110">
        <v>3713035.8000000007</v>
      </c>
      <c r="G14" s="20">
        <f t="shared" si="1"/>
        <v>0.10846826478423206</v>
      </c>
      <c r="H14" s="21">
        <f t="shared" si="2"/>
        <v>-0.86488720392867957</v>
      </c>
      <c r="I14" s="22">
        <f t="shared" si="3"/>
        <v>-0.77945230182292569</v>
      </c>
      <c r="J14" s="109"/>
      <c r="K14" s="43"/>
    </row>
    <row r="15" spans="2:11" x14ac:dyDescent="0.25">
      <c r="B15" s="140" t="s">
        <v>17</v>
      </c>
      <c r="C15" s="24" t="s">
        <v>43</v>
      </c>
      <c r="D15" s="110">
        <v>16297611.23</v>
      </c>
      <c r="E15" s="58">
        <f t="shared" si="0"/>
        <v>0.29166979863986792</v>
      </c>
      <c r="F15" s="110">
        <v>18598317.379900005</v>
      </c>
      <c r="G15" s="20">
        <f t="shared" si="1"/>
        <v>0.54330938961164299</v>
      </c>
      <c r="H15" s="21">
        <f t="shared" si="2"/>
        <v>0.14116830481665651</v>
      </c>
      <c r="I15" s="22">
        <f t="shared" si="3"/>
        <v>0.86275504747229881</v>
      </c>
      <c r="J15" s="109"/>
      <c r="K15" s="43"/>
    </row>
    <row r="16" spans="2:11" x14ac:dyDescent="0.25">
      <c r="B16" s="140" t="s">
        <v>18</v>
      </c>
      <c r="C16" s="24" t="s">
        <v>44</v>
      </c>
      <c r="D16" s="110">
        <v>0</v>
      </c>
      <c r="E16" s="58">
        <f t="shared" si="0"/>
        <v>0</v>
      </c>
      <c r="F16" s="110">
        <v>0</v>
      </c>
      <c r="G16" s="20">
        <f t="shared" si="1"/>
        <v>0</v>
      </c>
      <c r="H16" s="25" t="s">
        <v>1</v>
      </c>
      <c r="I16" s="26" t="s">
        <v>1</v>
      </c>
      <c r="J16" s="109"/>
      <c r="K16" s="43"/>
    </row>
    <row r="17" spans="2:11" x14ac:dyDescent="0.25">
      <c r="B17" s="140" t="s">
        <v>19</v>
      </c>
      <c r="C17" s="24" t="s">
        <v>45</v>
      </c>
      <c r="D17" s="110">
        <v>0</v>
      </c>
      <c r="E17" s="58">
        <f t="shared" si="0"/>
        <v>0</v>
      </c>
      <c r="F17" s="110">
        <v>0</v>
      </c>
      <c r="G17" s="20">
        <f t="shared" si="1"/>
        <v>0</v>
      </c>
      <c r="H17" s="25" t="s">
        <v>1</v>
      </c>
      <c r="I17" s="26" t="s">
        <v>1</v>
      </c>
      <c r="J17" s="109"/>
      <c r="K17" s="43"/>
    </row>
    <row r="18" spans="2:11" x14ac:dyDescent="0.25">
      <c r="B18" s="140" t="s">
        <v>20</v>
      </c>
      <c r="C18" s="24" t="s">
        <v>46</v>
      </c>
      <c r="D18" s="110">
        <v>36569.300000000003</v>
      </c>
      <c r="E18" s="58">
        <f t="shared" si="0"/>
        <v>6.5446157825676165E-4</v>
      </c>
      <c r="F18" s="110">
        <v>111535.50000000001</v>
      </c>
      <c r="G18" s="20">
        <f t="shared" si="1"/>
        <v>3.2582670349803021E-3</v>
      </c>
      <c r="H18" s="21">
        <f t="shared" ref="H18:H19" si="4">(F18-D18)/D18</f>
        <v>2.0499763462795295</v>
      </c>
      <c r="I18" s="22">
        <f t="shared" si="3"/>
        <v>3.9785459425427145</v>
      </c>
      <c r="J18" s="109"/>
      <c r="K18" s="43"/>
    </row>
    <row r="19" spans="2:11" x14ac:dyDescent="0.25">
      <c r="B19" s="140" t="s">
        <v>21</v>
      </c>
      <c r="C19" s="24" t="s">
        <v>5</v>
      </c>
      <c r="D19" s="110">
        <v>644.88</v>
      </c>
      <c r="E19" s="58">
        <f t="shared" si="0"/>
        <v>1.1541079063209315E-5</v>
      </c>
      <c r="F19" s="110">
        <v>235.34</v>
      </c>
      <c r="G19" s="20">
        <f t="shared" si="1"/>
        <v>6.8749462190268053E-6</v>
      </c>
      <c r="H19" s="21">
        <f t="shared" si="4"/>
        <v>-0.63506388785510481</v>
      </c>
      <c r="I19" s="22">
        <f t="shared" si="3"/>
        <v>-0.40430646204107734</v>
      </c>
      <c r="J19" s="109"/>
      <c r="K19" s="43"/>
    </row>
    <row r="20" spans="2:11" x14ac:dyDescent="0.25">
      <c r="B20" s="140" t="s">
        <v>22</v>
      </c>
      <c r="C20" s="24" t="s">
        <v>47</v>
      </c>
      <c r="D20" s="110">
        <v>0</v>
      </c>
      <c r="E20" s="58">
        <f t="shared" si="0"/>
        <v>0</v>
      </c>
      <c r="F20" s="110">
        <v>0</v>
      </c>
      <c r="G20" s="20">
        <f t="shared" si="1"/>
        <v>0</v>
      </c>
      <c r="H20" s="25" t="s">
        <v>1</v>
      </c>
      <c r="I20" s="26" t="s">
        <v>1</v>
      </c>
      <c r="J20" s="109"/>
      <c r="K20" s="43"/>
    </row>
    <row r="21" spans="2:11" x14ac:dyDescent="0.25">
      <c r="B21" s="140" t="s">
        <v>23</v>
      </c>
      <c r="C21" s="24" t="s">
        <v>30</v>
      </c>
      <c r="D21" s="110">
        <v>269898.7</v>
      </c>
      <c r="E21" s="58">
        <f t="shared" si="0"/>
        <v>4.8302354480793518E-3</v>
      </c>
      <c r="F21" s="110">
        <v>17426.509999999998</v>
      </c>
      <c r="G21" s="20">
        <f t="shared" si="1"/>
        <v>5.0907758577093906E-4</v>
      </c>
      <c r="H21" s="21">
        <f t="shared" ref="H21" si="5">(F21-D21)/D21</f>
        <v>-0.93543314584323667</v>
      </c>
      <c r="I21" s="22">
        <f t="shared" si="3"/>
        <v>-0.89460605155937822</v>
      </c>
      <c r="J21" s="109"/>
      <c r="K21" s="43"/>
    </row>
    <row r="22" spans="2:11" x14ac:dyDescent="0.25">
      <c r="B22" s="140" t="s">
        <v>24</v>
      </c>
      <c r="C22" s="24" t="s">
        <v>48</v>
      </c>
      <c r="D22" s="110">
        <v>0</v>
      </c>
      <c r="E22" s="58">
        <f t="shared" si="0"/>
        <v>0</v>
      </c>
      <c r="F22" s="110">
        <v>0</v>
      </c>
      <c r="G22" s="20">
        <f t="shared" si="1"/>
        <v>0</v>
      </c>
      <c r="H22" s="25" t="s">
        <v>1</v>
      </c>
      <c r="I22" s="26" t="s">
        <v>1</v>
      </c>
      <c r="J22" s="109"/>
      <c r="K22" s="43"/>
    </row>
    <row r="23" spans="2:11" x14ac:dyDescent="0.25">
      <c r="B23" s="140" t="s">
        <v>25</v>
      </c>
      <c r="C23" s="24" t="s">
        <v>49</v>
      </c>
      <c r="D23" s="110">
        <v>1692.01</v>
      </c>
      <c r="E23" s="58">
        <f t="shared" si="0"/>
        <v>3.0281015360595449E-5</v>
      </c>
      <c r="F23" s="110">
        <v>0</v>
      </c>
      <c r="G23" s="20">
        <f t="shared" si="1"/>
        <v>0</v>
      </c>
      <c r="H23" s="116">
        <f>(F23-D23)/D23</f>
        <v>-1</v>
      </c>
      <c r="I23" s="117">
        <f t="shared" si="3"/>
        <v>-1</v>
      </c>
      <c r="J23" s="109"/>
      <c r="K23" s="43"/>
    </row>
    <row r="24" spans="2:11" s="3" customFormat="1" x14ac:dyDescent="0.25">
      <c r="B24" s="139"/>
      <c r="C24" s="28" t="s">
        <v>31</v>
      </c>
      <c r="D24" s="111">
        <f>SUM(D6:D23)</f>
        <v>52562259.109900013</v>
      </c>
      <c r="E24" s="59">
        <f>SUM(E6:E23)</f>
        <v>0.94067917772027376</v>
      </c>
      <c r="F24" s="111">
        <f>SUM(F6:F23)</f>
        <v>29959006.629900008</v>
      </c>
      <c r="G24" s="29">
        <f>SUM(G6:G23)</f>
        <v>0.87518721575605507</v>
      </c>
      <c r="H24" s="33">
        <f t="shared" ref="H24:H29" si="6">(F24-D24)/D24</f>
        <v>-0.43002817730379322</v>
      </c>
      <c r="I24" s="34">
        <f t="shared" ref="I24:I29" si="7">(G24-E24)/E24</f>
        <v>-6.9621996016684229E-2</v>
      </c>
      <c r="J24" s="109"/>
      <c r="K24" s="43"/>
    </row>
    <row r="25" spans="2:11" ht="15.75" customHeight="1" x14ac:dyDescent="0.25">
      <c r="B25" s="140">
        <v>19</v>
      </c>
      <c r="C25" s="23" t="s">
        <v>6</v>
      </c>
      <c r="D25" s="110">
        <v>2983223.1400000006</v>
      </c>
      <c r="E25" s="58">
        <f>D25/$D$29</f>
        <v>5.3389179571293202E-2</v>
      </c>
      <c r="F25" s="110">
        <v>3631385.7</v>
      </c>
      <c r="G25" s="20">
        <f>F25/$F$29</f>
        <v>0.10608303470741484</v>
      </c>
      <c r="H25" s="21">
        <f>(F25-D25)/D25</f>
        <v>0.21726921841991326</v>
      </c>
      <c r="I25" s="22">
        <f t="shared" si="7"/>
        <v>0.98697630417333793</v>
      </c>
      <c r="J25" s="109"/>
      <c r="K25" s="43"/>
    </row>
    <row r="26" spans="2:11" x14ac:dyDescent="0.25">
      <c r="B26" s="18"/>
      <c r="C26" s="23" t="s">
        <v>50</v>
      </c>
      <c r="D26" s="110">
        <v>331441.95</v>
      </c>
      <c r="E26" s="58">
        <f>D26/$D$29</f>
        <v>5.9316427084329937E-3</v>
      </c>
      <c r="F26" s="110">
        <v>641148.17999999993</v>
      </c>
      <c r="G26" s="20">
        <f>F26/$F$29</f>
        <v>1.8729749536529776E-2</v>
      </c>
      <c r="H26" s="21">
        <f>(F26-D26)/D26</f>
        <v>0.93442073340444654</v>
      </c>
      <c r="I26" s="22">
        <f t="shared" si="7"/>
        <v>2.1575990762056123</v>
      </c>
      <c r="J26" s="109"/>
      <c r="K26" s="43"/>
    </row>
    <row r="27" spans="2:11" x14ac:dyDescent="0.25">
      <c r="B27" s="18"/>
      <c r="C27" s="23" t="s">
        <v>7</v>
      </c>
      <c r="D27" s="112">
        <v>0</v>
      </c>
      <c r="E27" s="58">
        <f t="shared" ref="E27" si="8">D27/$D$29</f>
        <v>0</v>
      </c>
      <c r="F27" s="114">
        <v>0</v>
      </c>
      <c r="G27" s="50">
        <f t="shared" ref="G27" si="9">F27/$F$29</f>
        <v>0</v>
      </c>
      <c r="H27" s="25" t="s">
        <v>1</v>
      </c>
      <c r="I27" s="26" t="s">
        <v>1</v>
      </c>
      <c r="J27" s="106"/>
      <c r="K27" s="4"/>
    </row>
    <row r="28" spans="2:11" s="3" customFormat="1" x14ac:dyDescent="0.25">
      <c r="B28" s="27"/>
      <c r="C28" s="28" t="s">
        <v>32</v>
      </c>
      <c r="D28" s="94">
        <f>D25+D26</f>
        <v>3314665.0900000008</v>
      </c>
      <c r="E28" s="59">
        <f>E25+E26</f>
        <v>5.9320822279726196E-2</v>
      </c>
      <c r="F28" s="94">
        <f>F25+F26</f>
        <v>4272533.88</v>
      </c>
      <c r="G28" s="29">
        <f>G25+G26</f>
        <v>0.12481278424394462</v>
      </c>
      <c r="H28" s="33">
        <f t="shared" si="6"/>
        <v>0.28897905640294985</v>
      </c>
      <c r="I28" s="34">
        <f t="shared" si="7"/>
        <v>1.10402990800418</v>
      </c>
      <c r="J28" s="107"/>
      <c r="K28" s="90"/>
    </row>
    <row r="29" spans="2:11" s="3" customFormat="1" ht="16.5" thickBot="1" x14ac:dyDescent="0.3">
      <c r="B29" s="39"/>
      <c r="C29" s="36" t="s">
        <v>33</v>
      </c>
      <c r="D29" s="113">
        <f>D24+D28</f>
        <v>55876924.199900016</v>
      </c>
      <c r="E29" s="95">
        <f>E24+E28</f>
        <v>1</v>
      </c>
      <c r="F29" s="113">
        <f>SUM(F24:F26)</f>
        <v>34231540.509900011</v>
      </c>
      <c r="G29" s="53">
        <f>G24+G28</f>
        <v>0.99999999999999967</v>
      </c>
      <c r="H29" s="37">
        <f t="shared" si="6"/>
        <v>-0.38737607697523796</v>
      </c>
      <c r="I29" s="38">
        <f t="shared" si="7"/>
        <v>-3.3306690738754696E-16</v>
      </c>
      <c r="J29" s="107"/>
      <c r="K29" s="90"/>
    </row>
    <row r="30" spans="2:11" x14ac:dyDescent="0.25">
      <c r="B30" s="14"/>
      <c r="C30" s="15"/>
      <c r="D30" s="6"/>
      <c r="E30" s="16"/>
      <c r="F30" s="6"/>
      <c r="G30" s="16"/>
      <c r="H30" s="13"/>
      <c r="J30" s="4"/>
      <c r="K30" s="4"/>
    </row>
    <row r="31" spans="2:11" x14ac:dyDescent="0.25">
      <c r="B31" s="52" t="s">
        <v>35</v>
      </c>
      <c r="C31" s="44"/>
      <c r="D31" s="56"/>
      <c r="E31" s="16"/>
      <c r="F31" s="56"/>
      <c r="G31" s="16"/>
      <c r="H31" s="43"/>
    </row>
    <row r="32" spans="2:11" x14ac:dyDescent="0.25">
      <c r="D32" s="56"/>
      <c r="G32" s="4"/>
      <c r="H32" s="43"/>
    </row>
    <row r="33" spans="2:8" x14ac:dyDescent="0.25">
      <c r="B33" s="52" t="s">
        <v>36</v>
      </c>
      <c r="G33" s="55"/>
      <c r="H33" s="43"/>
    </row>
    <row r="34" spans="2:8" x14ac:dyDescent="0.25">
      <c r="G34" s="56"/>
      <c r="H34" s="42"/>
    </row>
    <row r="35" spans="2:8" x14ac:dyDescent="0.25">
      <c r="G35" s="55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3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31.07.2016. godine.</oddFooter>
  </headerFooter>
  <ignoredErrors>
    <ignoredError sqref="G24 E24 F29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2020-02-25T14:58:14Z</cp:lastPrinted>
  <dcterms:created xsi:type="dcterms:W3CDTF">2011-07-19T08:09:31Z</dcterms:created>
  <dcterms:modified xsi:type="dcterms:W3CDTF">2020-02-25T14:58:53Z</dcterms:modified>
</cp:coreProperties>
</file>