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19" i="6" l="1"/>
  <c r="H19" i="6"/>
  <c r="I21" i="6"/>
  <c r="H21" i="6"/>
  <c r="F27" i="4" l="1"/>
  <c r="F28" i="6"/>
  <c r="D28" i="6"/>
  <c r="D28" i="5" l="1"/>
  <c r="H23" i="6" l="1"/>
  <c r="H25" i="6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s="1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D29" i="6" s="1"/>
  <c r="E27" i="6" s="1"/>
  <c r="F6" i="4"/>
  <c r="H6" i="4" s="1"/>
  <c r="F24" i="5"/>
  <c r="F29" i="5" s="1"/>
  <c r="E26" i="6" l="1"/>
  <c r="E25" i="6"/>
  <c r="D29" i="4"/>
  <c r="F24" i="4"/>
  <c r="F29" i="4" s="1"/>
  <c r="H7" i="6"/>
  <c r="H8" i="6"/>
  <c r="H12" i="6"/>
  <c r="H13" i="6"/>
  <c r="H14" i="6"/>
  <c r="H15" i="6"/>
  <c r="H18" i="6"/>
  <c r="F24" i="6"/>
  <c r="F29" i="6" s="1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<sst xmlns="http://schemas.openxmlformats.org/spreadsheetml/2006/main" count="206" uniqueCount="55">
  <si>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</si>
  <si>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</si>
  <si>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</si>
  <si>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</si>
  <si>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</si>
  <si>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</si>
  <si>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</si>
  <si>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</si>
  <si>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</si>
  <si>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</si>
  <si>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</si>
  <si>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</si>
  <si>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</si>
  <si>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</si>
  <si>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</si>
  <si>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</si>
  <si>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</si>
  <si>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</si>
  <si>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</si>
  <si>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</si>
  <si>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</si>
  <si>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</si>
  <si>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</si>
  <si>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</si>
  <si>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</si>
  <si>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</si>
  <si>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II K 2015.*</t>
  </si>
  <si>
    <t>II K 2016.**</t>
  </si>
  <si>
    <t>*Podatci se odnose na razdoblje od 01.01. do 30.06.2015. godine.</t>
  </si>
  <si>
    <t>**Podatci se odnose na razdoblje od 01.01. do 30.06.2016. godine.</t>
  </si>
  <si>
    <t>Promjena u udjelu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</si>
  <si>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</si>
  <si>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</si>
  <si>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</si>
  <si>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</si>
  <si>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r>
      <t xml:space="preserve">Sveukupno (skupine osiguranja </t>
    </r>
    <r>
      <rPr>
        <b/>
        <sz val="11"/>
        <rFont val="Calibri"/>
        <family val="2"/>
        <charset val="204"/>
        <scheme val="minor"/>
      </rPr>
      <t>1-19</t>
    </r>
    <r>
      <rPr>
        <b/>
        <sz val="11"/>
        <color indexed="8"/>
        <rFont val="Calibri"/>
        <family val="2"/>
        <charset val="204"/>
        <scheme val="minor"/>
      </rPr>
      <t>)</t>
    </r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</si>
  <si>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</si>
  <si>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</si>
  <si>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</si>
  <si>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</si>
  <si>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</si>
  <si>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imovine od požara i prirodnih sila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</si>
  <si>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</si>
  <si>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</si>
  <si>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</si>
  <si>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</si>
  <si>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</si>
  <si>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</si>
  <si>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</si>
  <si>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</si>
  <si>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</si>
  <si>
    <t>Isplaćene štete po skupinama/vrstama osiguranja u BiH (u KM) za drugi kvartal 2015. i 2016. godine</t>
  </si>
  <si>
    <t>Isplaćene štete po skupinama/vrstama osiguranja u FBiH (u KM) za drugi kvartal 2015. i 2016. godine</t>
  </si>
  <si>
    <t>Isplaćene štete po skupinama/vrstama osiguranja u RS (u KM) za drugi kvartal 2015. i 2016. godine</t>
  </si>
  <si>
    <t>Promjena iznosa isplaćenih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</si>
</sst>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2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17" fillId="0" borderId="0"/>
    <xf numFmtId="0" fontId="25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26" fillId="0" borderId="0"/>
    <xf numFmtId="0" fontId="15" fillId="23" borderId="7" applyNumberFormat="0" applyFont="0" applyAlignment="0" applyProtection="0"/>
    <xf numFmtId="0" fontId="27" fillId="20" borderId="8" applyNumberFormat="0" applyAlignment="0" applyProtection="0"/>
    <xf numFmtId="0" fontId="17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8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8" fillId="0" borderId="0"/>
    <xf numFmtId="0" fontId="48" fillId="0" borderId="0"/>
    <xf numFmtId="0" fontId="48" fillId="0" borderId="0"/>
    <xf numFmtId="0" fontId="8" fillId="0" borderId="0"/>
    <xf numFmtId="0" fontId="4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9" fillId="0" borderId="32" applyNumberFormat="0" applyFill="0" applyAlignment="0" applyProtection="0"/>
    <xf numFmtId="0" fontId="27" fillId="20" borderId="31" applyNumberFormat="0" applyAlignment="0" applyProtection="0"/>
    <xf numFmtId="0" fontId="15" fillId="23" borderId="30" applyNumberFormat="0" applyFont="0" applyAlignment="0" applyProtection="0"/>
    <xf numFmtId="0" fontId="13" fillId="20" borderId="33" applyNumberFormat="0" applyAlignment="0" applyProtection="0"/>
    <xf numFmtId="0" fontId="13" fillId="20" borderId="26" applyNumberFormat="0" applyAlignment="0" applyProtection="0"/>
    <xf numFmtId="0" fontId="23" fillId="7" borderId="33" applyNumberFormat="0" applyAlignment="0" applyProtection="0"/>
    <xf numFmtId="0" fontId="23" fillId="7" borderId="26" applyNumberFormat="0" applyAlignment="0" applyProtection="0"/>
    <xf numFmtId="0" fontId="23" fillId="7" borderId="29" applyNumberFormat="0" applyAlignment="0" applyProtection="0"/>
    <xf numFmtId="0" fontId="13" fillId="20" borderId="29" applyNumberFormat="0" applyAlignment="0" applyProtection="0"/>
    <xf numFmtId="0" fontId="15" fillId="23" borderId="34" applyNumberFormat="0" applyFont="0" applyAlignment="0" applyProtection="0"/>
    <xf numFmtId="0" fontId="27" fillId="20" borderId="27" applyNumberFormat="0" applyAlignment="0" applyProtection="0"/>
    <xf numFmtId="0" fontId="29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23" borderId="36" applyNumberFormat="0" applyFont="0" applyAlignment="0" applyProtection="0"/>
    <xf numFmtId="0" fontId="13" fillId="20" borderId="37" applyNumberFormat="0" applyAlignment="0" applyProtection="0"/>
    <xf numFmtId="0" fontId="23" fillId="7" borderId="37" applyNumberFormat="0" applyAlignment="0" applyProtection="0"/>
    <xf numFmtId="0" fontId="23" fillId="7" borderId="35" applyNumberFormat="0" applyAlignment="0" applyProtection="0"/>
    <xf numFmtId="0" fontId="13" fillId="20" borderId="35" applyNumberFormat="0" applyAlignment="0" applyProtection="0"/>
    <xf numFmtId="0" fontId="15" fillId="23" borderId="38" applyNumberFormat="0" applyFont="0" applyAlignment="0" applyProtection="0"/>
    <xf numFmtId="0" fontId="27" fillId="20" borderId="39" applyNumberFormat="0" applyAlignment="0" applyProtection="0"/>
    <xf numFmtId="0" fontId="29" fillId="0" borderId="4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32" fillId="0" borderId="0" xfId="197" applyFont="1"/>
    <xf numFmtId="0" fontId="34" fillId="0" borderId="0" xfId="197" applyFont="1"/>
    <xf numFmtId="0" fontId="33" fillId="0" borderId="0" xfId="197" applyFont="1"/>
    <xf numFmtId="0" fontId="32" fillId="0" borderId="0" xfId="197" applyFont="1" applyBorder="1"/>
    <xf numFmtId="0" fontId="35" fillId="0" borderId="0" xfId="197" applyFont="1" applyFill="1" applyBorder="1"/>
    <xf numFmtId="3" fontId="33" fillId="0" borderId="0" xfId="197" applyNumberFormat="1" applyFont="1" applyBorder="1" applyAlignment="1">
      <alignment horizontal="right"/>
    </xf>
    <xf numFmtId="3" fontId="32" fillId="0" borderId="0" xfId="197" applyNumberFormat="1" applyFont="1" applyBorder="1"/>
    <xf numFmtId="3" fontId="36" fillId="0" borderId="0" xfId="197" applyNumberFormat="1" applyFont="1" applyBorder="1" applyAlignment="1">
      <alignment horizontal="right"/>
    </xf>
    <xf numFmtId="3" fontId="32" fillId="0" borderId="0" xfId="197" applyNumberFormat="1" applyFont="1"/>
    <xf numFmtId="0" fontId="32" fillId="0" borderId="0" xfId="197" applyFont="1" applyBorder="1" applyAlignment="1">
      <alignment horizontal="justify"/>
    </xf>
    <xf numFmtId="0" fontId="33" fillId="0" borderId="0" xfId="197" applyFont="1" applyBorder="1" applyAlignment="1">
      <alignment horizontal="left" wrapText="1"/>
    </xf>
    <xf numFmtId="0" fontId="33" fillId="0" borderId="0" xfId="197" applyFont="1" applyBorder="1" applyAlignment="1">
      <alignment horizontal="right" wrapText="1"/>
    </xf>
    <xf numFmtId="0" fontId="32" fillId="0" borderId="0" xfId="197" applyFont="1" applyAlignment="1">
      <alignment wrapText="1"/>
    </xf>
    <xf numFmtId="0" fontId="32" fillId="0" borderId="0" xfId="197" applyFont="1" applyBorder="1" applyAlignment="1"/>
    <xf numFmtId="0" fontId="33" fillId="0" borderId="0" xfId="197" applyFont="1" applyBorder="1" applyAlignment="1">
      <alignment wrapText="1"/>
    </xf>
    <xf numFmtId="0" fontId="33" fillId="0" borderId="0" xfId="197" applyFont="1" applyBorder="1" applyAlignment="1"/>
    <xf numFmtId="0" fontId="37" fillId="0" borderId="0" xfId="197" applyFont="1"/>
    <xf numFmtId="0" fontId="41" fillId="0" borderId="11" xfId="197" applyFont="1" applyBorder="1" applyAlignment="1">
      <alignment horizontal="right" vertical="center"/>
    </xf>
    <xf numFmtId="10" fontId="41" fillId="0" borderId="10" xfId="197" applyNumberFormat="1" applyFont="1" applyBorder="1" applyAlignment="1">
      <alignment horizontal="right" vertical="center" wrapText="1"/>
    </xf>
    <xf numFmtId="10" fontId="42" fillId="0" borderId="10" xfId="197" applyNumberFormat="1" applyFont="1" applyBorder="1" applyAlignment="1">
      <alignment vertical="center" wrapText="1"/>
    </xf>
    <xf numFmtId="10" fontId="42" fillId="0" borderId="13" xfId="197" applyNumberFormat="1" applyFont="1" applyBorder="1" applyAlignment="1">
      <alignment vertical="center" wrapText="1"/>
    </xf>
    <xf numFmtId="10" fontId="42" fillId="0" borderId="10" xfId="197" applyNumberFormat="1" applyFont="1" applyBorder="1" applyAlignment="1">
      <alignment horizontal="right" vertical="center" wrapText="1"/>
    </xf>
    <xf numFmtId="10" fontId="42" fillId="0" borderId="13" xfId="197" applyNumberFormat="1" applyFont="1" applyBorder="1" applyAlignment="1">
      <alignment horizontal="right" vertical="center" wrapText="1"/>
    </xf>
    <xf numFmtId="0" fontId="38" fillId="24" borderId="11" xfId="197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horizontal="right" vertical="center" wrapText="1"/>
    </xf>
    <xf numFmtId="10" fontId="40" fillId="24" borderId="13" xfId="197" applyNumberFormat="1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vertical="center" wrapText="1"/>
    </xf>
    <xf numFmtId="10" fontId="40" fillId="24" borderId="13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justify" vertical="center"/>
    </xf>
    <xf numFmtId="10" fontId="40" fillId="25" borderId="12" xfId="197" applyNumberFormat="1" applyFont="1" applyFill="1" applyBorder="1" applyAlignment="1">
      <alignment vertical="center" wrapText="1"/>
    </xf>
    <xf numFmtId="10" fontId="40" fillId="25" borderId="14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right" vertical="center"/>
    </xf>
    <xf numFmtId="10" fontId="41" fillId="0" borderId="10" xfId="197" applyNumberFormat="1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horizontal="right" vertical="center"/>
    </xf>
    <xf numFmtId="4" fontId="32" fillId="0" borderId="0" xfId="197" applyNumberFormat="1" applyFont="1"/>
    <xf numFmtId="4" fontId="0" fillId="0" borderId="0" xfId="0" applyNumberFormat="1" applyBorder="1"/>
    <xf numFmtId="0" fontId="43" fillId="0" borderId="0" xfId="197" applyFont="1" applyBorder="1" applyAlignment="1">
      <alignment wrapText="1"/>
    </xf>
    <xf numFmtId="4" fontId="44" fillId="0" borderId="0" xfId="0" applyNumberFormat="1" applyFont="1"/>
    <xf numFmtId="3" fontId="45" fillId="0" borderId="0" xfId="0" applyNumberFormat="1" applyFont="1"/>
    <xf numFmtId="3" fontId="46" fillId="0" borderId="0" xfId="197" applyNumberFormat="1" applyFont="1"/>
    <xf numFmtId="0" fontId="47" fillId="0" borderId="0" xfId="197" applyFont="1"/>
    <xf numFmtId="9" fontId="38" fillId="25" borderId="12" xfId="197" applyNumberFormat="1" applyFont="1" applyFill="1" applyBorder="1" applyAlignment="1">
      <alignment horizontal="right" vertical="center"/>
    </xf>
    <xf numFmtId="10" fontId="41" fillId="0" borderId="24" xfId="197" applyNumberFormat="1" applyFont="1" applyBorder="1" applyAlignment="1">
      <alignment horizontal="right" vertical="center" wrapText="1"/>
    </xf>
    <xf numFmtId="4" fontId="49" fillId="0" borderId="0" xfId="205" applyNumberFormat="1" applyFont="1" applyBorder="1" applyAlignment="1"/>
    <xf numFmtId="0" fontId="47" fillId="0" borderId="0" xfId="197" applyFont="1" applyBorder="1"/>
    <xf numFmtId="9" fontId="38" fillId="25" borderId="12" xfId="197" applyNumberFormat="1" applyFont="1" applyFill="1" applyBorder="1" applyAlignment="1">
      <alignment horizontal="right" vertical="center" wrapText="1"/>
    </xf>
    <xf numFmtId="3" fontId="50" fillId="0" borderId="0" xfId="0" applyNumberFormat="1" applyFont="1" applyBorder="1"/>
    <xf numFmtId="3" fontId="0" fillId="0" borderId="0" xfId="0" applyNumberFormat="1" applyBorder="1"/>
    <xf numFmtId="10" fontId="42" fillId="0" borderId="25" xfId="197" applyNumberFormat="1" applyFont="1" applyBorder="1" applyAlignment="1">
      <alignment horizontal="right" vertical="center" wrapText="1"/>
    </xf>
    <xf numFmtId="3" fontId="51" fillId="24" borderId="10" xfId="197" applyNumberFormat="1" applyFont="1" applyFill="1" applyBorder="1" applyAlignment="1">
      <alignment horizontal="right" vertical="center"/>
    </xf>
    <xf numFmtId="10" fontId="50" fillId="0" borderId="10" xfId="197" applyNumberFormat="1" applyFont="1" applyBorder="1" applyAlignment="1">
      <alignment horizontal="right" vertical="center" wrapText="1"/>
    </xf>
    <xf numFmtId="10" fontId="51" fillId="24" borderId="10" xfId="197" applyNumberFormat="1" applyFont="1" applyFill="1" applyBorder="1" applyAlignment="1">
      <alignment horizontal="right" vertical="center" wrapText="1"/>
    </xf>
    <xf numFmtId="4" fontId="52" fillId="0" borderId="0" xfId="205" applyNumberFormat="1" applyFont="1" applyBorder="1" applyAlignment="1"/>
    <xf numFmtId="4" fontId="41" fillId="0" borderId="0" xfId="197" applyNumberFormat="1" applyFont="1"/>
    <xf numFmtId="4" fontId="47" fillId="0" borderId="0" xfId="197" applyNumberFormat="1" applyFont="1"/>
    <xf numFmtId="3" fontId="53" fillId="0" borderId="0" xfId="197" applyNumberFormat="1" applyFont="1"/>
    <xf numFmtId="4" fontId="49" fillId="0" borderId="0" xfId="211" applyNumberFormat="1" applyFont="1" applyFill="1" applyBorder="1" applyAlignment="1" applyProtection="1">
      <alignment horizontal="right"/>
    </xf>
    <xf numFmtId="4" fontId="32" fillId="0" borderId="0" xfId="197" applyNumberFormat="1" applyFont="1" applyFill="1" applyBorder="1"/>
    <xf numFmtId="0" fontId="32" fillId="0" borderId="0" xfId="197" applyFont="1" applyFill="1" applyBorder="1"/>
    <xf numFmtId="3" fontId="50" fillId="0" borderId="10" xfId="197" applyNumberFormat="1" applyFont="1" applyFill="1" applyBorder="1" applyAlignment="1">
      <alignment horizontal="right" vertical="center"/>
    </xf>
    <xf numFmtId="3" fontId="54" fillId="0" borderId="10" xfId="0" applyNumberFormat="1" applyFont="1" applyBorder="1" applyAlignment="1">
      <alignment vertical="center"/>
    </xf>
    <xf numFmtId="0" fontId="55" fillId="0" borderId="0" xfId="197" applyFont="1"/>
    <xf numFmtId="4" fontId="57" fillId="0" borderId="0" xfId="197" applyNumberFormat="1" applyFont="1" applyFill="1" applyBorder="1"/>
    <xf numFmtId="0" fontId="57" fillId="0" borderId="0" xfId="197" applyFont="1" applyFill="1" applyBorder="1"/>
    <xf numFmtId="4" fontId="56" fillId="0" borderId="0" xfId="205" applyNumberFormat="1" applyFont="1" applyFill="1" applyBorder="1" applyAlignment="1">
      <alignment wrapText="1"/>
    </xf>
    <xf numFmtId="0" fontId="58" fillId="0" borderId="0" xfId="197" applyFont="1" applyFill="1" applyBorder="1"/>
    <xf numFmtId="4" fontId="50" fillId="0" borderId="0" xfId="197" applyNumberFormat="1" applyFont="1" applyFill="1" applyBorder="1"/>
    <xf numFmtId="4" fontId="49" fillId="0" borderId="0" xfId="211" applyNumberFormat="1" applyFont="1" applyFill="1" applyBorder="1" applyAlignment="1" applyProtection="1">
      <alignment horizontal="right"/>
      <protection locked="0"/>
    </xf>
    <xf numFmtId="3" fontId="59" fillId="0" borderId="10" xfId="205" applyNumberFormat="1" applyFont="1" applyBorder="1"/>
    <xf numFmtId="10" fontId="59" fillId="0" borderId="10" xfId="197" applyNumberFormat="1" applyFont="1" applyBorder="1" applyAlignment="1">
      <alignment horizontal="right" vertical="center" wrapText="1"/>
    </xf>
    <xf numFmtId="10" fontId="59" fillId="0" borderId="24" xfId="197" applyNumberFormat="1" applyFont="1" applyBorder="1" applyAlignment="1">
      <alignment horizontal="right" vertical="center" wrapText="1"/>
    </xf>
    <xf numFmtId="3" fontId="60" fillId="0" borderId="10" xfId="0" applyNumberFormat="1" applyFont="1" applyBorder="1" applyAlignment="1">
      <alignment vertical="center"/>
    </xf>
    <xf numFmtId="3" fontId="50" fillId="0" borderId="10" xfId="0" applyNumberFormat="1" applyFont="1" applyBorder="1"/>
    <xf numFmtId="3" fontId="51" fillId="24" borderId="10" xfId="197" applyNumberFormat="1" applyFont="1" applyFill="1" applyBorder="1" applyAlignment="1">
      <alignment horizontal="right" vertical="center" wrapText="1"/>
    </xf>
    <xf numFmtId="3" fontId="51" fillId="25" borderId="12" xfId="197" applyNumberFormat="1" applyFont="1" applyFill="1" applyBorder="1" applyAlignment="1">
      <alignment horizontal="right" vertical="center"/>
    </xf>
    <xf numFmtId="3" fontId="61" fillId="24" borderId="10" xfId="197" applyNumberFormat="1" applyFont="1" applyFill="1" applyBorder="1" applyAlignment="1">
      <alignment horizontal="right" vertical="center"/>
    </xf>
    <xf numFmtId="3" fontId="61" fillId="24" borderId="10" xfId="197" applyNumberFormat="1" applyFont="1" applyFill="1" applyBorder="1" applyAlignment="1">
      <alignment vertical="center" wrapText="1"/>
    </xf>
    <xf numFmtId="3" fontId="61" fillId="25" borderId="12" xfId="197" applyNumberFormat="1" applyFont="1" applyFill="1" applyBorder="1" applyAlignment="1">
      <alignment horizontal="right" vertical="center"/>
    </xf>
    <xf numFmtId="0" fontId="41" fillId="0" borderId="10" xfId="197" applyFont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  <xf numFmtId="0" fontId="38" fillId="25" borderId="12" xfId="197" applyFont="1" applyFill="1" applyBorder="1" applyAlignment="1">
      <alignment horizontal="right" vertical="center" wrapText="1"/>
    </xf>
    <xf numFmtId="0" fontId="41" fillId="0" borderId="10" xfId="197" applyFont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  <xf numFmtId="0" fontId="38" fillId="25" borderId="12" xfId="197" applyFont="1" applyFill="1" applyBorder="1" applyAlignment="1">
      <alignment horizontal="right" vertical="center" wrapText="1"/>
    </xf>
    <xf numFmtId="0" fontId="41" fillId="0" borderId="10" xfId="197" applyFont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  <xf numFmtId="0" fontId="38" fillId="25" borderId="12" xfId="197" applyFont="1" applyFill="1" applyBorder="1" applyAlignment="1">
      <alignment horizontal="right" vertical="center" wrapText="1"/>
    </xf>
    <xf numFmtId="0" fontId="50" fillId="0" borderId="10" xfId="197" applyFont="1" applyBorder="1" applyAlignment="1">
      <alignment horizontal="left" vertical="center" wrapText="1"/>
    </xf>
    <xf numFmtId="0" fontId="50" fillId="0" borderId="10" xfId="197" applyFont="1" applyFill="1" applyBorder="1" applyAlignment="1">
      <alignment horizontal="left" vertical="center" wrapText="1"/>
    </xf>
    <xf numFmtId="0" fontId="51" fillId="24" borderId="10" xfId="197" applyFont="1" applyFill="1" applyBorder="1" applyAlignment="1">
      <alignment horizontal="right" vertical="center" wrapText="1"/>
    </xf>
    <xf numFmtId="0" fontId="50" fillId="0" borderId="10" xfId="197" applyFont="1" applyBorder="1" applyAlignment="1">
      <alignment horizontal="left" vertical="center" wrapText="1"/>
    </xf>
    <xf numFmtId="0" fontId="50" fillId="0" borderId="10" xfId="197" applyFont="1" applyFill="1" applyBorder="1" applyAlignment="1">
      <alignment horizontal="left" vertical="center" wrapText="1"/>
    </xf>
    <xf numFmtId="0" fontId="51" fillId="24" borderId="10" xfId="197" applyFont="1" applyFill="1" applyBorder="1" applyAlignment="1">
      <alignment horizontal="right" vertical="center" wrapText="1"/>
    </xf>
    <xf numFmtId="0" fontId="50" fillId="0" borderId="10" xfId="197" applyFont="1" applyBorder="1" applyAlignment="1">
      <alignment horizontal="left" vertical="center" wrapText="1"/>
    </xf>
    <xf numFmtId="0" fontId="50" fillId="0" borderId="10" xfId="197" applyFont="1" applyFill="1" applyBorder="1" applyAlignment="1">
      <alignment horizontal="left" vertical="center" wrapText="1"/>
    </xf>
    <xf numFmtId="0" fontId="51" fillId="24" borderId="10" xfId="197" applyFont="1" applyFill="1" applyBorder="1" applyAlignment="1">
      <alignment horizontal="right" vertical="center" wrapText="1"/>
    </xf>
    <xf numFmtId="0" fontId="33" fillId="0" borderId="19" xfId="197" applyFont="1" applyBorder="1" applyAlignment="1">
      <alignment horizontal="center"/>
    </xf>
    <xf numFmtId="0" fontId="33" fillId="0" borderId="20" xfId="197" applyFont="1" applyBorder="1" applyAlignment="1">
      <alignment horizontal="center"/>
    </xf>
    <xf numFmtId="0" fontId="33" fillId="0" borderId="21" xfId="197" applyFont="1" applyBorder="1" applyAlignment="1">
      <alignment horizontal="center"/>
    </xf>
    <xf numFmtId="0" fontId="38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40" fillId="25" borderId="17" xfId="197" applyFont="1" applyFill="1" applyBorder="1" applyAlignment="1">
      <alignment horizontal="center" vertical="center" wrapText="1"/>
    </xf>
    <xf numFmtId="0" fontId="42" fillId="25" borderId="10" xfId="197" applyFont="1" applyFill="1" applyBorder="1" applyAlignment="1">
      <alignment horizontal="center" vertical="center" wrapText="1"/>
    </xf>
    <xf numFmtId="0" fontId="40" fillId="25" borderId="18" xfId="197" applyFont="1" applyFill="1" applyBorder="1" applyAlignment="1">
      <alignment horizontal="center" vertical="center" wrapText="1"/>
    </xf>
    <xf numFmtId="0" fontId="42" fillId="25" borderId="13" xfId="197" applyFont="1" applyFill="1" applyBorder="1" applyAlignment="1">
      <alignment horizontal="center" vertical="center" wrapText="1"/>
    </xf>
    <xf numFmtId="0" fontId="38" fillId="25" borderId="16" xfId="197" applyFont="1" applyFill="1" applyBorder="1" applyAlignment="1">
      <alignment horizontal="center" vertical="center" wrapText="1"/>
    </xf>
    <xf numFmtId="0" fontId="38" fillId="25" borderId="11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51" fillId="25" borderId="17" xfId="197" applyFont="1" applyFill="1" applyBorder="1" applyAlignment="1">
      <alignment horizontal="center" vertical="center"/>
    </xf>
    <xf numFmtId="0" fontId="51" fillId="25" borderId="10" xfId="197" applyFont="1" applyFill="1" applyBorder="1" applyAlignment="1">
      <alignment horizontal="center" vertical="center"/>
    </xf>
    <xf numFmtId="0" fontId="39" fillId="25" borderId="17" xfId="197" applyFont="1" applyFill="1" applyBorder="1" applyAlignment="1">
      <alignment horizontal="center" vertical="center"/>
    </xf>
    <xf numFmtId="0" fontId="39" fillId="25" borderId="10" xfId="197" applyFont="1" applyFill="1" applyBorder="1" applyAlignment="1">
      <alignment horizontal="center" vertical="center"/>
    </xf>
    <xf numFmtId="0" fontId="38" fillId="25" borderId="23" xfId="197" applyFont="1" applyFill="1" applyBorder="1" applyAlignment="1">
      <alignment horizontal="center" vertical="center" wrapText="1"/>
    </xf>
    <xf numFmtId="0" fontId="38" fillId="25" borderId="22" xfId="197" applyFont="1" applyFill="1" applyBorder="1" applyAlignment="1">
      <alignment horizontal="center" vertical="center" wrapText="1"/>
    </xf>
    <xf numFmtId="49" fontId="41" fillId="0" borderId="11" xfId="197" applyNumberFormat="1" applyFont="1" applyBorder="1" applyAlignment="1">
      <alignment horizontal="center" vertical="center"/>
    </xf>
    <xf numFmtId="0" fontId="38" fillId="24" borderId="11" xfId="197" applyFont="1" applyFill="1" applyBorder="1" applyAlignment="1">
      <alignment horizontal="center" vertical="center"/>
    </xf>
    <xf numFmtId="0" fontId="41" fillId="0" borderId="11" xfId="197" applyFont="1" applyBorder="1" applyAlignment="1">
      <alignment horizontal="center" vertical="center"/>
    </xf>
  </cellXfs>
  <cellStyles count="2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29"/>
    <cellStyle name="Calculation 3" xfId="233"/>
    <cellStyle name="Calculation 4" xfId="228"/>
    <cellStyle name="Calculation 5" xfId="253"/>
    <cellStyle name="Calculation 6" xfId="250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31"/>
    <cellStyle name="Input 3" xfId="232"/>
    <cellStyle name="Input 4" xfId="230"/>
    <cellStyle name="Input 5" xfId="252"/>
    <cellStyle name="Input 6" xfId="25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37"/>
    <cellStyle name="Normal 152 3" xfId="25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39"/>
    <cellStyle name="Normal 160 3" xfId="259"/>
    <cellStyle name="Normal 161" xfId="215"/>
    <cellStyle name="Normal 161 2" xfId="241"/>
    <cellStyle name="Normal 161 3" xfId="261"/>
    <cellStyle name="Normal 162" xfId="217"/>
    <cellStyle name="Normal 162 2" xfId="243"/>
    <cellStyle name="Normal 162 3" xfId="263"/>
    <cellStyle name="Normal 163" xfId="219"/>
    <cellStyle name="Normal 163 2" xfId="245"/>
    <cellStyle name="Normal 163 3" xfId="265"/>
    <cellStyle name="Normal 164" xfId="221"/>
    <cellStyle name="Normal 164 2" xfId="247"/>
    <cellStyle name="Normal 164 3" xfId="267"/>
    <cellStyle name="Normal 165" xfId="223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Note 2" xfId="227"/>
    <cellStyle name="Note 3" xfId="234"/>
    <cellStyle name="Note 4" xfId="249"/>
    <cellStyle name="Note 5" xfId="254"/>
    <cellStyle name="Obično 2" xfId="205"/>
    <cellStyle name="Obično 2 2" xfId="207"/>
    <cellStyle name="Obično 3" xfId="208"/>
    <cellStyle name="Obično 3 2" xfId="213"/>
    <cellStyle name="Obično 3 2 2" xfId="240"/>
    <cellStyle name="Obično 3 2 3" xfId="260"/>
    <cellStyle name="Obično 3 3" xfId="216"/>
    <cellStyle name="Obično 3 3 2" xfId="242"/>
    <cellStyle name="Obično 3 3 3" xfId="262"/>
    <cellStyle name="Obično 3 4" xfId="218"/>
    <cellStyle name="Obično 3 4 2" xfId="244"/>
    <cellStyle name="Obično 3 4 3" xfId="264"/>
    <cellStyle name="Obično 3 5" xfId="220"/>
    <cellStyle name="Obično 3 5 2" xfId="246"/>
    <cellStyle name="Obično 3 5 3" xfId="266"/>
    <cellStyle name="Obično 3 6" xfId="222"/>
    <cellStyle name="Obično 3 6 2" xfId="248"/>
    <cellStyle name="Obično 3 6 3" xfId="268"/>
    <cellStyle name="Obično 3 7" xfId="224"/>
    <cellStyle name="Obično 3 8" xfId="238"/>
    <cellStyle name="Obično 3 9" xfId="258"/>
    <cellStyle name="Obično 4" xfId="209"/>
    <cellStyle name="Obično_12a Izvjestaji drustava za osiguranje" xfId="214"/>
    <cellStyle name="Output" xfId="200" builtinId="21" customBuiltin="1"/>
    <cellStyle name="Output 2" xfId="235"/>
    <cellStyle name="Output 3" xfId="226"/>
    <cellStyle name="Output 4" xfId="255"/>
    <cellStyle name="Standard_0103_s Versicherung" xfId="201"/>
    <cellStyle name="Title" xfId="202" builtinId="15" customBuiltin="1"/>
    <cellStyle name="Total" xfId="203" builtinId="25" customBuiltin="1"/>
    <cellStyle name="Total 2" xfId="236"/>
    <cellStyle name="Total 3" xfId="225"/>
    <cellStyle name="Total 4" xfId="256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8" t="s">
        <v>51</v>
      </c>
      <c r="C2" s="99"/>
      <c r="D2" s="99"/>
      <c r="E2" s="99"/>
      <c r="F2" s="99"/>
      <c r="G2" s="99"/>
      <c r="H2" s="99"/>
      <c r="I2" s="100"/>
    </row>
    <row r="3" spans="2:9" ht="16.5" thickBot="1" x14ac:dyDescent="0.3">
      <c r="B3" s="2"/>
      <c r="C3" s="3"/>
    </row>
    <row r="4" spans="2:9" x14ac:dyDescent="0.25">
      <c r="B4" s="107"/>
      <c r="C4" s="101" t="s">
        <v>2</v>
      </c>
      <c r="D4" s="110" t="s">
        <v>26</v>
      </c>
      <c r="E4" s="101" t="s">
        <v>3</v>
      </c>
      <c r="F4" s="112" t="s">
        <v>27</v>
      </c>
      <c r="G4" s="101" t="s">
        <v>3</v>
      </c>
      <c r="H4" s="103" t="s">
        <v>54</v>
      </c>
      <c r="I4" s="105" t="s">
        <v>30</v>
      </c>
    </row>
    <row r="5" spans="2:9" x14ac:dyDescent="0.25">
      <c r="B5" s="108"/>
      <c r="C5" s="109"/>
      <c r="D5" s="111"/>
      <c r="E5" s="102" t="s">
        <v>0</v>
      </c>
      <c r="F5" s="113"/>
      <c r="G5" s="102" t="s">
        <v>0</v>
      </c>
      <c r="H5" s="104"/>
      <c r="I5" s="106"/>
    </row>
    <row r="6" spans="2:9" x14ac:dyDescent="0.25">
      <c r="B6" s="116" t="s">
        <v>8</v>
      </c>
      <c r="C6" s="89" t="s">
        <v>36</v>
      </c>
      <c r="D6" s="61">
        <f>'FBiH '!D6+RS!D6</f>
        <v>9298885.5750000011</v>
      </c>
      <c r="E6" s="34">
        <f>D6/$D$29</f>
        <v>6.7961766527977377E-2</v>
      </c>
      <c r="F6" s="61">
        <f>'FBiH '!F6+RS!F6</f>
        <v>10769931.680399999</v>
      </c>
      <c r="G6" s="34">
        <f t="shared" ref="G6:G23" si="0">F6/$F$29</f>
        <v>8.9308434443350126E-2</v>
      </c>
      <c r="H6" s="20">
        <f>(F6-D6)/D6</f>
        <v>0.15819595730427061</v>
      </c>
      <c r="I6" s="21">
        <f>(G6-E6)/E6</f>
        <v>0.31409819087891289</v>
      </c>
    </row>
    <row r="7" spans="2:9" x14ac:dyDescent="0.25">
      <c r="B7" s="116" t="s">
        <v>9</v>
      </c>
      <c r="C7" s="89" t="s">
        <v>4</v>
      </c>
      <c r="D7" s="61">
        <f>'FBiH '!D7+RS!D7</f>
        <v>927463.07999999984</v>
      </c>
      <c r="E7" s="34">
        <f t="shared" ref="E7:E27" si="1">D7/$D$29</f>
        <v>6.7784498258307464E-3</v>
      </c>
      <c r="F7" s="61">
        <f>'FBiH '!F7+RS!F7</f>
        <v>1514242.8359999999</v>
      </c>
      <c r="G7" s="34">
        <f t="shared" si="0"/>
        <v>1.2556686621915126E-2</v>
      </c>
      <c r="H7" s="20">
        <f t="shared" ref="H7:H26" si="2">(F7-D7)/D7</f>
        <v>0.63267182128694566</v>
      </c>
      <c r="I7" s="21">
        <f t="shared" ref="I7:I23" si="3">(G7-E7)/E7</f>
        <v>0.85244221681263477</v>
      </c>
    </row>
    <row r="8" spans="2:9" x14ac:dyDescent="0.25">
      <c r="B8" s="116" t="s">
        <v>10</v>
      </c>
      <c r="C8" s="90" t="s">
        <v>37</v>
      </c>
      <c r="D8" s="61">
        <f>'FBiH '!D8+RS!D8</f>
        <v>20708174.73</v>
      </c>
      <c r="E8" s="34">
        <f t="shared" si="1"/>
        <v>0.1513476130951123</v>
      </c>
      <c r="F8" s="61">
        <f>'FBiH '!F8+RS!F8</f>
        <v>20203697.123999998</v>
      </c>
      <c r="G8" s="34">
        <f t="shared" si="0"/>
        <v>0.16753686222502023</v>
      </c>
      <c r="H8" s="20">
        <f t="shared" si="2"/>
        <v>-2.4361278218749241E-2</v>
      </c>
      <c r="I8" s="21">
        <f t="shared" si="3"/>
        <v>0.10696732375775247</v>
      </c>
    </row>
    <row r="9" spans="2:9" x14ac:dyDescent="0.25">
      <c r="B9" s="116" t="s">
        <v>11</v>
      </c>
      <c r="C9" s="90" t="s">
        <v>38</v>
      </c>
      <c r="D9" s="61">
        <f>'FBiH '!D9+RS!D9</f>
        <v>0</v>
      </c>
      <c r="E9" s="34">
        <f t="shared" si="1"/>
        <v>0</v>
      </c>
      <c r="F9" s="61">
        <f>'FBiH '!F9+RS!F9</f>
        <v>0</v>
      </c>
      <c r="G9" s="34">
        <f t="shared" si="0"/>
        <v>0</v>
      </c>
      <c r="H9" s="22" t="s">
        <v>1</v>
      </c>
      <c r="I9" s="23" t="s">
        <v>1</v>
      </c>
    </row>
    <row r="10" spans="2:9" x14ac:dyDescent="0.25">
      <c r="B10" s="116" t="s">
        <v>12</v>
      </c>
      <c r="C10" s="90" t="s">
        <v>39</v>
      </c>
      <c r="D10" s="61">
        <f>'FBiH '!D10+RS!D10</f>
        <v>0</v>
      </c>
      <c r="E10" s="34">
        <f t="shared" si="1"/>
        <v>0</v>
      </c>
      <c r="F10" s="61">
        <f>'FBiH '!F10+RS!F10</f>
        <v>0</v>
      </c>
      <c r="G10" s="34">
        <f t="shared" si="0"/>
        <v>0</v>
      </c>
      <c r="H10" s="22" t="s">
        <v>1</v>
      </c>
      <c r="I10" s="23" t="s">
        <v>1</v>
      </c>
    </row>
    <row r="11" spans="2:9" x14ac:dyDescent="0.25">
      <c r="B11" s="116" t="s">
        <v>13</v>
      </c>
      <c r="C11" s="90" t="s">
        <v>40</v>
      </c>
      <c r="D11" s="61">
        <f>'FBiH '!D11+RS!D11</f>
        <v>0</v>
      </c>
      <c r="E11" s="34">
        <f t="shared" si="1"/>
        <v>0</v>
      </c>
      <c r="F11" s="61">
        <f>'FBiH '!F11+RS!F11</f>
        <v>0</v>
      </c>
      <c r="G11" s="34">
        <f t="shared" si="0"/>
        <v>0</v>
      </c>
      <c r="H11" s="22" t="s">
        <v>1</v>
      </c>
      <c r="I11" s="23" t="s">
        <v>1</v>
      </c>
    </row>
    <row r="12" spans="2:9" x14ac:dyDescent="0.25">
      <c r="B12" s="116" t="s">
        <v>14</v>
      </c>
      <c r="C12" s="90" t="s">
        <v>31</v>
      </c>
      <c r="D12" s="61">
        <f>'FBiH '!D12+RS!D12</f>
        <v>200036.28999999998</v>
      </c>
      <c r="E12" s="34">
        <f t="shared" si="1"/>
        <v>1.4619837536932777E-3</v>
      </c>
      <c r="F12" s="61">
        <f>'FBiH '!F12+RS!F12</f>
        <v>67895.760000000009</v>
      </c>
      <c r="G12" s="34">
        <f t="shared" si="0"/>
        <v>5.6301787336094115E-4</v>
      </c>
      <c r="H12" s="20">
        <f t="shared" si="2"/>
        <v>-0.66058278725325281</v>
      </c>
      <c r="I12" s="21">
        <f t="shared" si="3"/>
        <v>-0.61489457599057451</v>
      </c>
    </row>
    <row r="13" spans="2:9" x14ac:dyDescent="0.25">
      <c r="B13" s="116" t="s">
        <v>15</v>
      </c>
      <c r="C13" s="90" t="s">
        <v>41</v>
      </c>
      <c r="D13" s="61">
        <f>'FBiH '!D13+RS!D13</f>
        <v>6120201.4100000001</v>
      </c>
      <c r="E13" s="34">
        <f t="shared" si="1"/>
        <v>4.4730058884568859E-2</v>
      </c>
      <c r="F13" s="61">
        <f>'FBiH '!F13+RS!F13</f>
        <v>2445853.6797999996</v>
      </c>
      <c r="G13" s="34">
        <f t="shared" si="0"/>
        <v>2.0281963665375095E-2</v>
      </c>
      <c r="H13" s="20">
        <f t="shared" si="2"/>
        <v>-0.6003638579927062</v>
      </c>
      <c r="I13" s="21">
        <f t="shared" si="3"/>
        <v>-0.54656970790682236</v>
      </c>
    </row>
    <row r="14" spans="2:9" x14ac:dyDescent="0.25">
      <c r="B14" s="116" t="s">
        <v>16</v>
      </c>
      <c r="C14" s="90" t="s">
        <v>42</v>
      </c>
      <c r="D14" s="61">
        <f>'FBiH '!D14+RS!D14</f>
        <v>30312352.450000003</v>
      </c>
      <c r="E14" s="34">
        <f t="shared" si="1"/>
        <v>0.22154063554230402</v>
      </c>
      <c r="F14" s="61">
        <f>'FBiH '!F14+RS!F14</f>
        <v>6449493.8595000003</v>
      </c>
      <c r="G14" s="34">
        <f t="shared" si="0"/>
        <v>5.3481694836763564E-2</v>
      </c>
      <c r="H14" s="20">
        <f t="shared" si="2"/>
        <v>-0.78723215658902124</v>
      </c>
      <c r="I14" s="21">
        <f t="shared" si="3"/>
        <v>-0.75859194090579807</v>
      </c>
    </row>
    <row r="15" spans="2:9" x14ac:dyDescent="0.25">
      <c r="B15" s="116" t="s">
        <v>17</v>
      </c>
      <c r="C15" s="90" t="s">
        <v>43</v>
      </c>
      <c r="D15" s="61">
        <f>'FBiH '!D15+RS!D15</f>
        <v>46538492.279999994</v>
      </c>
      <c r="E15" s="34">
        <f t="shared" si="1"/>
        <v>0.34013088142526554</v>
      </c>
      <c r="F15" s="61">
        <f>'FBiH '!F15+RS!F15</f>
        <v>54445053.762900002</v>
      </c>
      <c r="G15" s="34">
        <f t="shared" si="0"/>
        <v>0.45147942057957763</v>
      </c>
      <c r="H15" s="20">
        <f t="shared" si="2"/>
        <v>0.16989294443253522</v>
      </c>
      <c r="I15" s="21">
        <f t="shared" si="3"/>
        <v>0.32736968395143468</v>
      </c>
    </row>
    <row r="16" spans="2:9" x14ac:dyDescent="0.25">
      <c r="B16" s="116" t="s">
        <v>18</v>
      </c>
      <c r="C16" s="90" t="s">
        <v>44</v>
      </c>
      <c r="D16" s="61">
        <f>'FBiH '!D16+RS!D16</f>
        <v>0</v>
      </c>
      <c r="E16" s="34">
        <f t="shared" si="1"/>
        <v>0</v>
      </c>
      <c r="F16" s="61">
        <f>'FBiH '!F16+RS!F16</f>
        <v>0</v>
      </c>
      <c r="G16" s="34">
        <f t="shared" si="0"/>
        <v>0</v>
      </c>
      <c r="H16" s="22" t="s">
        <v>1</v>
      </c>
      <c r="I16" s="23" t="s">
        <v>1</v>
      </c>
    </row>
    <row r="17" spans="2:9" x14ac:dyDescent="0.25">
      <c r="B17" s="116" t="s">
        <v>19</v>
      </c>
      <c r="C17" s="90" t="s">
        <v>45</v>
      </c>
      <c r="D17" s="61">
        <f>'FBiH '!D17+RS!D17</f>
        <v>0</v>
      </c>
      <c r="E17" s="34">
        <f t="shared" si="1"/>
        <v>0</v>
      </c>
      <c r="F17" s="61">
        <f>'FBiH '!F17+RS!F17</f>
        <v>0</v>
      </c>
      <c r="G17" s="34">
        <f t="shared" si="0"/>
        <v>0</v>
      </c>
      <c r="H17" s="22" t="s">
        <v>1</v>
      </c>
      <c r="I17" s="23" t="s">
        <v>1</v>
      </c>
    </row>
    <row r="18" spans="2:9" x14ac:dyDescent="0.25">
      <c r="B18" s="116" t="s">
        <v>20</v>
      </c>
      <c r="C18" s="90" t="s">
        <v>46</v>
      </c>
      <c r="D18" s="61">
        <f>'FBiH '!D18+RS!D18</f>
        <v>381049.27</v>
      </c>
      <c r="E18" s="34">
        <f t="shared" si="1"/>
        <v>2.7849338842301234E-3</v>
      </c>
      <c r="F18" s="61">
        <f>'FBiH '!F18+RS!F18</f>
        <v>864727.24999999988</v>
      </c>
      <c r="G18" s="34">
        <f t="shared" si="0"/>
        <v>7.170652443278561E-3</v>
      </c>
      <c r="H18" s="20">
        <f t="shared" si="2"/>
        <v>1.269331863567144</v>
      </c>
      <c r="I18" s="21">
        <f t="shared" si="3"/>
        <v>1.5748016798110958</v>
      </c>
    </row>
    <row r="19" spans="2:9" x14ac:dyDescent="0.25">
      <c r="B19" s="116" t="s">
        <v>21</v>
      </c>
      <c r="C19" s="90" t="s">
        <v>5</v>
      </c>
      <c r="D19" s="61">
        <f>'FBiH '!D19+RS!D19</f>
        <v>140207.55999999994</v>
      </c>
      <c r="E19" s="34">
        <f t="shared" si="1"/>
        <v>1.0247199388919649E-3</v>
      </c>
      <c r="F19" s="61">
        <f>'FBiH '!F19+RS!F19</f>
        <v>180793.37020000021</v>
      </c>
      <c r="G19" s="34">
        <f t="shared" si="0"/>
        <v>1.4992084749881503E-3</v>
      </c>
      <c r="H19" s="20">
        <f t="shared" si="2"/>
        <v>0.28946948509766723</v>
      </c>
      <c r="I19" s="21">
        <f t="shared" si="3"/>
        <v>0.46304216214359245</v>
      </c>
    </row>
    <row r="20" spans="2:9" x14ac:dyDescent="0.25">
      <c r="B20" s="116" t="s">
        <v>22</v>
      </c>
      <c r="C20" s="90" t="s">
        <v>47</v>
      </c>
      <c r="D20" s="61">
        <f>'FBiH '!D20+RS!D20</f>
        <v>19589.68</v>
      </c>
      <c r="E20" s="34">
        <f t="shared" si="1"/>
        <v>1.4317299076107705E-4</v>
      </c>
      <c r="F20" s="61">
        <f>'FBiH '!F20+RS!F20</f>
        <v>14218.762600000002</v>
      </c>
      <c r="G20" s="34">
        <f t="shared" si="0"/>
        <v>1.17907472880134E-4</v>
      </c>
      <c r="H20" s="20">
        <f t="shared" si="2"/>
        <v>-0.27417075725586115</v>
      </c>
      <c r="I20" s="21">
        <f t="shared" si="3"/>
        <v>-0.17646846480357053</v>
      </c>
    </row>
    <row r="21" spans="2:9" x14ac:dyDescent="0.25">
      <c r="B21" s="116" t="s">
        <v>23</v>
      </c>
      <c r="C21" s="90" t="s">
        <v>32</v>
      </c>
      <c r="D21" s="61">
        <f>'FBiH '!D21+RS!D21</f>
        <v>467506.56</v>
      </c>
      <c r="E21" s="34">
        <f t="shared" si="1"/>
        <v>3.4168149962440896E-3</v>
      </c>
      <c r="F21" s="61">
        <f>'FBiH '!F21+RS!F21</f>
        <v>165968.86000000002</v>
      </c>
      <c r="G21" s="34">
        <f t="shared" si="0"/>
        <v>1.3762779089789962E-3</v>
      </c>
      <c r="H21" s="20">
        <f t="shared" si="2"/>
        <v>-0.6449913772332948</v>
      </c>
      <c r="I21" s="21">
        <f t="shared" si="3"/>
        <v>-0.59720444024863495</v>
      </c>
    </row>
    <row r="22" spans="2:9" x14ac:dyDescent="0.25">
      <c r="B22" s="116" t="s">
        <v>24</v>
      </c>
      <c r="C22" s="90" t="s">
        <v>48</v>
      </c>
      <c r="D22" s="61">
        <f>'FBiH '!D22+RS!D22</f>
        <v>0</v>
      </c>
      <c r="E22" s="34">
        <f t="shared" si="1"/>
        <v>0</v>
      </c>
      <c r="F22" s="61">
        <f>'FBiH '!F22+RS!F22</f>
        <v>0</v>
      </c>
      <c r="G22" s="34">
        <f t="shared" si="0"/>
        <v>0</v>
      </c>
      <c r="H22" s="22" t="s">
        <v>1</v>
      </c>
      <c r="I22" s="23" t="s">
        <v>1</v>
      </c>
    </row>
    <row r="23" spans="2:9" x14ac:dyDescent="0.25">
      <c r="B23" s="116" t="s">
        <v>25</v>
      </c>
      <c r="C23" s="90" t="s">
        <v>49</v>
      </c>
      <c r="D23" s="61">
        <f>'FBiH '!D23+RS!D23</f>
        <v>3236.74</v>
      </c>
      <c r="E23" s="34">
        <f t="shared" si="1"/>
        <v>2.3656014090889109E-5</v>
      </c>
      <c r="F23" s="61">
        <f>'FBiH '!F23+RS!F23</f>
        <v>5276.88</v>
      </c>
      <c r="G23" s="34">
        <f t="shared" si="0"/>
        <v>4.3757927675909114E-5</v>
      </c>
      <c r="H23" s="20">
        <f t="shared" si="2"/>
        <v>0.63030703732768167</v>
      </c>
      <c r="I23" s="21">
        <f t="shared" si="3"/>
        <v>0.84975911443855912</v>
      </c>
    </row>
    <row r="24" spans="2:9" s="3" customFormat="1" x14ac:dyDescent="0.25">
      <c r="B24" s="117"/>
      <c r="C24" s="91" t="s">
        <v>33</v>
      </c>
      <c r="D24" s="51">
        <f>SUM(D6:D23)</f>
        <v>115117195.625</v>
      </c>
      <c r="E24" s="35">
        <f>SUM(E6:E23)</f>
        <v>0.84134468687897035</v>
      </c>
      <c r="F24" s="51">
        <f>SUM(F6:F23)</f>
        <v>97127153.825399995</v>
      </c>
      <c r="G24" s="35">
        <f>SUM(G6:G23)</f>
        <v>0.80541588447316437</v>
      </c>
      <c r="H24" s="28">
        <f t="shared" ref="H24:I29" si="4">(F24-D24)/D24</f>
        <v>-0.15627588651658492</v>
      </c>
      <c r="I24" s="29">
        <f t="shared" si="4"/>
        <v>-4.2704022460861434E-2</v>
      </c>
    </row>
    <row r="25" spans="2:9" ht="15.75" customHeight="1" x14ac:dyDescent="0.25">
      <c r="B25" s="118">
        <v>19</v>
      </c>
      <c r="C25" s="89" t="s">
        <v>6</v>
      </c>
      <c r="D25" s="61">
        <f>'FBiH '!D25+RS!D25</f>
        <v>20631371.219999999</v>
      </c>
      <c r="E25" s="34">
        <f t="shared" si="1"/>
        <v>0.15078628752840328</v>
      </c>
      <c r="F25" s="61">
        <f>'FBiH '!F25+RS!F25</f>
        <v>21865756.609999996</v>
      </c>
      <c r="G25" s="34">
        <f>F25/$F$29</f>
        <v>0.18131930161751098</v>
      </c>
      <c r="H25" s="20">
        <f t="shared" si="2"/>
        <v>5.9830506505713338E-2</v>
      </c>
      <c r="I25" s="21">
        <f t="shared" si="4"/>
        <v>0.20249198113161485</v>
      </c>
    </row>
    <row r="26" spans="2:9" x14ac:dyDescent="0.25">
      <c r="B26" s="18"/>
      <c r="C26" s="89" t="s">
        <v>50</v>
      </c>
      <c r="D26" s="61">
        <f>'FBiH '!D26+RS!D26</f>
        <v>1076681.3799999999</v>
      </c>
      <c r="E26" s="34">
        <f t="shared" si="1"/>
        <v>7.8690255926265103E-3</v>
      </c>
      <c r="F26" s="61">
        <f>'FBiH '!F26+RS!F26</f>
        <v>1599637.7099999995</v>
      </c>
      <c r="G26" s="34">
        <f>F26/$F$29</f>
        <v>1.3264813909324611E-2</v>
      </c>
      <c r="H26" s="20">
        <f t="shared" si="2"/>
        <v>0.48571131600696915</v>
      </c>
      <c r="I26" s="21">
        <f>(G26-E26)/E26</f>
        <v>0.68569967821099731</v>
      </c>
    </row>
    <row r="27" spans="2:9" x14ac:dyDescent="0.25">
      <c r="B27" s="18"/>
      <c r="C27" s="80" t="s">
        <v>7</v>
      </c>
      <c r="D27" s="62">
        <f>'FBiH '!D27</f>
        <v>0</v>
      </c>
      <c r="E27" s="34">
        <f t="shared" si="1"/>
        <v>0</v>
      </c>
      <c r="F27" s="61">
        <f>'FBiH '!F27+RS!F27</f>
        <v>0</v>
      </c>
      <c r="G27" s="34">
        <f>F27/$F$29</f>
        <v>0</v>
      </c>
      <c r="H27" s="22" t="s">
        <v>1</v>
      </c>
      <c r="I27" s="50" t="s">
        <v>1</v>
      </c>
    </row>
    <row r="28" spans="2:9" s="3" customFormat="1" x14ac:dyDescent="0.25">
      <c r="B28" s="24"/>
      <c r="C28" s="81" t="s">
        <v>34</v>
      </c>
      <c r="D28" s="51">
        <f>SUM(D25:D27)</f>
        <v>21708052.599999998</v>
      </c>
      <c r="E28" s="35">
        <f>SUM(E25:E26)</f>
        <v>0.15865531312102979</v>
      </c>
      <c r="F28" s="51">
        <f>SUM(F25:F27)</f>
        <v>23465394.319999997</v>
      </c>
      <c r="G28" s="35">
        <f>SUM(G25:G26)</f>
        <v>0.19458411552683558</v>
      </c>
      <c r="H28" s="28">
        <f t="shared" si="4"/>
        <v>8.0953448583407195E-2</v>
      </c>
      <c r="I28" s="29">
        <f t="shared" si="4"/>
        <v>0.22645823640584664</v>
      </c>
    </row>
    <row r="29" spans="2:9" s="3" customFormat="1" ht="16.5" thickBot="1" x14ac:dyDescent="0.3">
      <c r="B29" s="33"/>
      <c r="C29" s="82" t="s">
        <v>35</v>
      </c>
      <c r="D29" s="76">
        <f>D24+D28</f>
        <v>136825248.22499999</v>
      </c>
      <c r="E29" s="43">
        <f>E24+E28</f>
        <v>1.0000000000000002</v>
      </c>
      <c r="F29" s="76">
        <f>SUM(F24:F27)</f>
        <v>120592548.14539999</v>
      </c>
      <c r="G29" s="43">
        <f>G24+G28</f>
        <v>1</v>
      </c>
      <c r="H29" s="31">
        <f>(F29-D29)/D29</f>
        <v>-0.11863819207480197</v>
      </c>
      <c r="I29" s="32">
        <f t="shared" si="4"/>
        <v>-2.2204460492503126E-16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6" t="s">
        <v>28</v>
      </c>
      <c r="C31" s="38"/>
      <c r="D31" s="7"/>
      <c r="E31" s="7"/>
      <c r="F31" s="7"/>
      <c r="G31" s="4"/>
    </row>
    <row r="32" spans="2:9" x14ac:dyDescent="0.25">
      <c r="F32" s="7"/>
    </row>
    <row r="33" spans="2:6" x14ac:dyDescent="0.25">
      <c r="B33" s="46" t="s">
        <v>29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7" width="10.28515625" style="1"/>
    <col min="18" max="18" width="11.7109375" style="1" bestFit="1" customWidth="1"/>
    <col min="19" max="19" width="13.140625" style="1" bestFit="1" customWidth="1"/>
    <col min="20" max="16384" width="10.28515625" style="1"/>
  </cols>
  <sheetData>
    <row r="2" spans="2:19" x14ac:dyDescent="0.25">
      <c r="B2" s="98" t="s">
        <v>52</v>
      </c>
      <c r="C2" s="99"/>
      <c r="D2" s="99"/>
      <c r="E2" s="99"/>
      <c r="F2" s="99"/>
      <c r="G2" s="99"/>
      <c r="H2" s="99"/>
      <c r="I2" s="100"/>
    </row>
    <row r="3" spans="2:19" ht="16.5" thickBot="1" x14ac:dyDescent="0.3">
      <c r="C3" s="3"/>
    </row>
    <row r="4" spans="2:19" ht="15.75" customHeight="1" x14ac:dyDescent="0.25">
      <c r="B4" s="114"/>
      <c r="C4" s="101" t="s">
        <v>2</v>
      </c>
      <c r="D4" s="112" t="s">
        <v>26</v>
      </c>
      <c r="E4" s="101" t="s">
        <v>3</v>
      </c>
      <c r="F4" s="112" t="s">
        <v>27</v>
      </c>
      <c r="G4" s="101" t="s">
        <v>3</v>
      </c>
      <c r="H4" s="103" t="s">
        <v>54</v>
      </c>
      <c r="I4" s="105" t="s">
        <v>30</v>
      </c>
      <c r="K4" s="58"/>
      <c r="L4" s="58"/>
      <c r="M4" s="59"/>
      <c r="N4" s="60"/>
      <c r="O4" s="60"/>
    </row>
    <row r="5" spans="2:19" x14ac:dyDescent="0.25">
      <c r="B5" s="115"/>
      <c r="C5" s="109"/>
      <c r="D5" s="113"/>
      <c r="E5" s="102" t="s">
        <v>0</v>
      </c>
      <c r="F5" s="113"/>
      <c r="G5" s="102" t="s">
        <v>0</v>
      </c>
      <c r="H5" s="104"/>
      <c r="I5" s="106"/>
      <c r="K5" s="58"/>
      <c r="L5" s="58"/>
      <c r="M5" s="59"/>
      <c r="N5" s="60"/>
      <c r="O5" s="60"/>
    </row>
    <row r="6" spans="2:19" x14ac:dyDescent="0.25">
      <c r="B6" s="118" t="s">
        <v>8</v>
      </c>
      <c r="C6" s="92" t="s">
        <v>36</v>
      </c>
      <c r="D6" s="70">
        <v>6867382.1050000004</v>
      </c>
      <c r="E6" s="71">
        <f>D6/$D$29</f>
        <v>8.0767460850814973E-2</v>
      </c>
      <c r="F6" s="70">
        <v>8571586.1103999987</v>
      </c>
      <c r="G6" s="72">
        <f>F6/$F$29</f>
        <v>9.4338289641232212E-2</v>
      </c>
      <c r="H6" s="20">
        <f>(F6-D6)/D6</f>
        <v>0.24815919361166786</v>
      </c>
      <c r="I6" s="21">
        <f>(G6-E6)/E6</f>
        <v>0.16802346696875645</v>
      </c>
      <c r="K6" s="69"/>
      <c r="L6" s="69"/>
      <c r="M6" s="69"/>
      <c r="N6" s="58"/>
      <c r="O6" s="69"/>
      <c r="P6" s="69"/>
      <c r="Q6" s="69"/>
      <c r="R6" s="58"/>
      <c r="S6" s="68"/>
    </row>
    <row r="7" spans="2:19" x14ac:dyDescent="0.25">
      <c r="B7" s="118" t="s">
        <v>9</v>
      </c>
      <c r="C7" s="92" t="s">
        <v>4</v>
      </c>
      <c r="D7" s="70">
        <v>670778.58999999985</v>
      </c>
      <c r="E7" s="71">
        <f t="shared" ref="E7:E23" si="0">D7/$D$29</f>
        <v>7.8890445702656676E-3</v>
      </c>
      <c r="F7" s="70">
        <v>1277835.3659999999</v>
      </c>
      <c r="G7" s="72">
        <f t="shared" ref="G7:G23" si="1">F7/$F$29</f>
        <v>1.4063768515987349E-2</v>
      </c>
      <c r="H7" s="20">
        <f t="shared" ref="H7:H23" si="2">(F7-D7)/D7</f>
        <v>0.90500320828665715</v>
      </c>
      <c r="I7" s="21">
        <f t="shared" ref="I7:I23" si="3">(G7-E7)/E7</f>
        <v>0.78269604015099947</v>
      </c>
      <c r="K7" s="69"/>
      <c r="L7" s="69"/>
      <c r="M7" s="69"/>
      <c r="N7" s="58"/>
      <c r="O7" s="69"/>
      <c r="P7" s="69"/>
      <c r="Q7" s="69"/>
      <c r="R7" s="58"/>
      <c r="S7" s="68"/>
    </row>
    <row r="8" spans="2:19" x14ac:dyDescent="0.25">
      <c r="B8" s="118" t="s">
        <v>10</v>
      </c>
      <c r="C8" s="93" t="s">
        <v>37</v>
      </c>
      <c r="D8" s="70">
        <v>17059455.379999999</v>
      </c>
      <c r="E8" s="71">
        <f t="shared" si="0"/>
        <v>0.20063670165334055</v>
      </c>
      <c r="F8" s="70">
        <v>16977499.453999996</v>
      </c>
      <c r="G8" s="72">
        <f t="shared" si="1"/>
        <v>0.18685319615841464</v>
      </c>
      <c r="H8" s="20">
        <f t="shared" si="2"/>
        <v>-4.8041349606087356E-3</v>
      </c>
      <c r="I8" s="21">
        <f t="shared" si="3"/>
        <v>-6.8698824199876468E-2</v>
      </c>
      <c r="K8" s="69"/>
      <c r="L8" s="69"/>
      <c r="M8" s="69"/>
      <c r="N8" s="58"/>
      <c r="O8" s="69"/>
      <c r="P8" s="69"/>
      <c r="Q8" s="69"/>
      <c r="R8" s="58"/>
      <c r="S8" s="68"/>
    </row>
    <row r="9" spans="2:19" x14ac:dyDescent="0.25">
      <c r="B9" s="118" t="s">
        <v>11</v>
      </c>
      <c r="C9" s="93" t="s">
        <v>38</v>
      </c>
      <c r="D9" s="70">
        <v>0</v>
      </c>
      <c r="E9" s="71">
        <f t="shared" si="0"/>
        <v>0</v>
      </c>
      <c r="F9" s="70">
        <v>0</v>
      </c>
      <c r="G9" s="72">
        <f t="shared" si="1"/>
        <v>0</v>
      </c>
      <c r="H9" s="22" t="s">
        <v>1</v>
      </c>
      <c r="I9" s="23" t="s">
        <v>1</v>
      </c>
      <c r="K9" s="69"/>
      <c r="L9" s="69"/>
      <c r="M9" s="69"/>
      <c r="N9" s="58"/>
      <c r="O9" s="69"/>
      <c r="P9" s="69"/>
      <c r="Q9" s="69"/>
      <c r="R9" s="58"/>
      <c r="S9" s="68"/>
    </row>
    <row r="10" spans="2:19" x14ac:dyDescent="0.25">
      <c r="B10" s="118" t="s">
        <v>12</v>
      </c>
      <c r="C10" s="93" t="s">
        <v>39</v>
      </c>
      <c r="D10" s="70">
        <v>0</v>
      </c>
      <c r="E10" s="71">
        <f t="shared" si="0"/>
        <v>0</v>
      </c>
      <c r="F10" s="70">
        <v>0</v>
      </c>
      <c r="G10" s="72">
        <f t="shared" si="1"/>
        <v>0</v>
      </c>
      <c r="H10" s="22" t="s">
        <v>1</v>
      </c>
      <c r="I10" s="23" t="s">
        <v>1</v>
      </c>
      <c r="K10" s="69"/>
      <c r="L10" s="69"/>
      <c r="M10" s="69"/>
      <c r="N10" s="58"/>
      <c r="O10" s="69"/>
      <c r="P10" s="69"/>
      <c r="Q10" s="69"/>
      <c r="R10" s="58"/>
      <c r="S10" s="68"/>
    </row>
    <row r="11" spans="2:19" x14ac:dyDescent="0.25">
      <c r="B11" s="118" t="s">
        <v>13</v>
      </c>
      <c r="C11" s="93" t="s">
        <v>40</v>
      </c>
      <c r="D11" s="70">
        <v>0</v>
      </c>
      <c r="E11" s="71">
        <f t="shared" si="0"/>
        <v>0</v>
      </c>
      <c r="F11" s="70">
        <v>0</v>
      </c>
      <c r="G11" s="72">
        <f t="shared" si="1"/>
        <v>0</v>
      </c>
      <c r="H11" s="22" t="s">
        <v>1</v>
      </c>
      <c r="I11" s="23" t="s">
        <v>1</v>
      </c>
      <c r="K11" s="69"/>
      <c r="L11" s="69"/>
      <c r="M11" s="69"/>
      <c r="N11" s="58"/>
      <c r="O11" s="69"/>
      <c r="P11" s="69"/>
      <c r="Q11" s="69"/>
      <c r="R11" s="58"/>
      <c r="S11" s="68"/>
    </row>
    <row r="12" spans="2:19" x14ac:dyDescent="0.25">
      <c r="B12" s="118" t="s">
        <v>14</v>
      </c>
      <c r="C12" s="93" t="s">
        <v>31</v>
      </c>
      <c r="D12" s="70">
        <v>114841.72</v>
      </c>
      <c r="E12" s="71">
        <f t="shared" si="0"/>
        <v>1.3506564775807323E-3</v>
      </c>
      <c r="F12" s="70">
        <v>60572.94</v>
      </c>
      <c r="G12" s="72">
        <f t="shared" si="1"/>
        <v>6.6666162884459633E-4</v>
      </c>
      <c r="H12" s="20">
        <f t="shared" si="2"/>
        <v>-0.4725528318454304</v>
      </c>
      <c r="I12" s="21">
        <f t="shared" si="3"/>
        <v>-0.50641659081315282</v>
      </c>
      <c r="K12" s="69"/>
      <c r="L12" s="69"/>
      <c r="M12" s="69"/>
      <c r="N12" s="58"/>
      <c r="O12" s="69"/>
      <c r="P12" s="69"/>
      <c r="Q12" s="69"/>
      <c r="R12" s="58"/>
      <c r="S12" s="68"/>
    </row>
    <row r="13" spans="2:19" x14ac:dyDescent="0.25">
      <c r="B13" s="118" t="s">
        <v>15</v>
      </c>
      <c r="C13" s="93" t="s">
        <v>41</v>
      </c>
      <c r="D13" s="70">
        <v>5090728.18</v>
      </c>
      <c r="E13" s="71">
        <f t="shared" si="0"/>
        <v>5.987218749353259E-2</v>
      </c>
      <c r="F13" s="70">
        <v>1774258.4597999996</v>
      </c>
      <c r="G13" s="72">
        <f t="shared" si="1"/>
        <v>1.9527367085064262E-2</v>
      </c>
      <c r="H13" s="20">
        <f t="shared" si="2"/>
        <v>-0.65147256010042953</v>
      </c>
      <c r="I13" s="21">
        <f t="shared" si="3"/>
        <v>-0.67384911254205282</v>
      </c>
      <c r="K13" s="69"/>
      <c r="L13" s="69"/>
      <c r="M13" s="69"/>
      <c r="N13" s="58"/>
      <c r="O13" s="69"/>
      <c r="P13" s="69"/>
      <c r="Q13" s="69"/>
      <c r="R13" s="58"/>
      <c r="S13" s="68"/>
    </row>
    <row r="14" spans="2:19" x14ac:dyDescent="0.25">
      <c r="B14" s="118" t="s">
        <v>16</v>
      </c>
      <c r="C14" s="93" t="s">
        <v>42</v>
      </c>
      <c r="D14" s="70">
        <v>3213108.6900000009</v>
      </c>
      <c r="E14" s="71">
        <f t="shared" si="0"/>
        <v>3.7789455481156517E-2</v>
      </c>
      <c r="F14" s="70">
        <v>2925346.6394999996</v>
      </c>
      <c r="G14" s="72">
        <f t="shared" si="1"/>
        <v>3.2196164749872393E-2</v>
      </c>
      <c r="H14" s="20">
        <f t="shared" si="2"/>
        <v>-8.9558766373384405E-2</v>
      </c>
      <c r="I14" s="21">
        <f t="shared" si="3"/>
        <v>-0.14801194301604015</v>
      </c>
      <c r="K14" s="69"/>
      <c r="L14" s="69"/>
      <c r="M14" s="69"/>
      <c r="N14" s="58"/>
      <c r="O14" s="69"/>
      <c r="P14" s="69"/>
      <c r="Q14" s="69"/>
      <c r="R14" s="58"/>
      <c r="S14" s="68"/>
    </row>
    <row r="15" spans="2:19" x14ac:dyDescent="0.25">
      <c r="B15" s="118" t="s">
        <v>17</v>
      </c>
      <c r="C15" s="93" t="s">
        <v>43</v>
      </c>
      <c r="D15" s="70">
        <v>32325644.169999994</v>
      </c>
      <c r="E15" s="71">
        <f t="shared" si="0"/>
        <v>0.38018274796110968</v>
      </c>
      <c r="F15" s="70">
        <v>38274907.453000002</v>
      </c>
      <c r="G15" s="72">
        <f t="shared" si="1"/>
        <v>0.42125100988152725</v>
      </c>
      <c r="H15" s="20">
        <f t="shared" si="2"/>
        <v>0.18404160027602037</v>
      </c>
      <c r="I15" s="21">
        <f t="shared" si="3"/>
        <v>0.1080224237966174</v>
      </c>
      <c r="K15" s="69"/>
      <c r="L15" s="69"/>
      <c r="M15" s="69"/>
      <c r="N15" s="58"/>
      <c r="O15" s="69"/>
      <c r="P15" s="69"/>
      <c r="Q15" s="69"/>
      <c r="R15" s="58"/>
      <c r="S15" s="68"/>
    </row>
    <row r="16" spans="2:19" x14ac:dyDescent="0.25">
      <c r="B16" s="118" t="s">
        <v>18</v>
      </c>
      <c r="C16" s="93" t="s">
        <v>44</v>
      </c>
      <c r="D16" s="70">
        <v>0</v>
      </c>
      <c r="E16" s="71">
        <f t="shared" si="0"/>
        <v>0</v>
      </c>
      <c r="F16" s="70">
        <v>0</v>
      </c>
      <c r="G16" s="72">
        <f>F16/$F$29</f>
        <v>0</v>
      </c>
      <c r="H16" s="22" t="s">
        <v>1</v>
      </c>
      <c r="I16" s="23" t="s">
        <v>1</v>
      </c>
      <c r="K16" s="69"/>
      <c r="L16" s="69"/>
      <c r="M16" s="69"/>
      <c r="N16" s="58"/>
      <c r="O16" s="69"/>
      <c r="P16" s="69"/>
      <c r="Q16" s="69"/>
      <c r="R16" s="58"/>
      <c r="S16" s="68"/>
    </row>
    <row r="17" spans="2:19" x14ac:dyDescent="0.25">
      <c r="B17" s="118" t="s">
        <v>19</v>
      </c>
      <c r="C17" s="93" t="s">
        <v>45</v>
      </c>
      <c r="D17" s="70">
        <v>0</v>
      </c>
      <c r="E17" s="71">
        <f t="shared" si="0"/>
        <v>0</v>
      </c>
      <c r="F17" s="70">
        <v>0</v>
      </c>
      <c r="G17" s="72">
        <f t="shared" si="1"/>
        <v>0</v>
      </c>
      <c r="H17" s="22" t="s">
        <v>1</v>
      </c>
      <c r="I17" s="23" t="s">
        <v>1</v>
      </c>
      <c r="K17" s="69"/>
      <c r="L17" s="69"/>
      <c r="M17" s="69"/>
      <c r="N17" s="58"/>
      <c r="O17" s="69"/>
      <c r="P17" s="69"/>
      <c r="Q17" s="69"/>
      <c r="R17" s="58"/>
      <c r="S17" s="68"/>
    </row>
    <row r="18" spans="2:19" x14ac:dyDescent="0.25">
      <c r="B18" s="118" t="s">
        <v>20</v>
      </c>
      <c r="C18" s="93" t="s">
        <v>46</v>
      </c>
      <c r="D18" s="70">
        <v>353116.46</v>
      </c>
      <c r="E18" s="71">
        <f t="shared" si="0"/>
        <v>4.1530119371198685E-3</v>
      </c>
      <c r="F18" s="70">
        <v>782122.1399999999</v>
      </c>
      <c r="G18" s="72">
        <f t="shared" si="1"/>
        <v>8.6079827032965756E-3</v>
      </c>
      <c r="H18" s="20">
        <f t="shared" si="2"/>
        <v>1.2149127231282275</v>
      </c>
      <c r="I18" s="21">
        <f t="shared" si="3"/>
        <v>1.0727083942037134</v>
      </c>
      <c r="K18" s="69"/>
      <c r="L18" s="69"/>
      <c r="M18" s="69"/>
      <c r="N18" s="58"/>
      <c r="O18" s="69"/>
      <c r="P18" s="69"/>
      <c r="Q18" s="69"/>
      <c r="R18" s="58"/>
      <c r="S18" s="68"/>
    </row>
    <row r="19" spans="2:19" x14ac:dyDescent="0.25">
      <c r="B19" s="118" t="s">
        <v>21</v>
      </c>
      <c r="C19" s="93" t="s">
        <v>5</v>
      </c>
      <c r="D19" s="70">
        <v>139562.67999999993</v>
      </c>
      <c r="E19" s="71">
        <f t="shared" si="0"/>
        <v>1.641400335788482E-3</v>
      </c>
      <c r="F19" s="70">
        <v>180558.03020000021</v>
      </c>
      <c r="G19" s="72">
        <f t="shared" si="1"/>
        <v>1.9872093135004498E-3</v>
      </c>
      <c r="H19" s="20">
        <f t="shared" si="2"/>
        <v>0.29374149450268722</v>
      </c>
      <c r="I19" s="21">
        <f t="shared" si="3"/>
        <v>0.21067924148184788</v>
      </c>
      <c r="K19" s="69"/>
      <c r="L19" s="69"/>
      <c r="M19" s="69"/>
      <c r="N19" s="58"/>
      <c r="O19" s="69"/>
      <c r="P19" s="69"/>
      <c r="Q19" s="69"/>
      <c r="R19" s="58"/>
      <c r="S19" s="68"/>
    </row>
    <row r="20" spans="2:19" x14ac:dyDescent="0.25">
      <c r="B20" s="118" t="s">
        <v>22</v>
      </c>
      <c r="C20" s="93" t="s">
        <v>47</v>
      </c>
      <c r="D20" s="70">
        <v>19589.68</v>
      </c>
      <c r="E20" s="71">
        <f t="shared" si="0"/>
        <v>2.3039473969680809E-4</v>
      </c>
      <c r="F20" s="70">
        <v>14218.762600000002</v>
      </c>
      <c r="G20" s="72">
        <f t="shared" si="1"/>
        <v>1.5649072729622548E-4</v>
      </c>
      <c r="H20" s="20">
        <f t="shared" si="2"/>
        <v>-0.27417075725586115</v>
      </c>
      <c r="I20" s="21">
        <f t="shared" si="3"/>
        <v>-0.32077126629643482</v>
      </c>
      <c r="K20" s="69"/>
      <c r="L20" s="69"/>
      <c r="M20" s="69"/>
      <c r="N20" s="58"/>
      <c r="O20" s="69"/>
      <c r="P20" s="69"/>
      <c r="Q20" s="69"/>
      <c r="R20" s="58"/>
      <c r="S20" s="68"/>
    </row>
    <row r="21" spans="2:19" x14ac:dyDescent="0.25">
      <c r="B21" s="118" t="s">
        <v>23</v>
      </c>
      <c r="C21" s="93" t="s">
        <v>32</v>
      </c>
      <c r="D21" s="70">
        <v>197607.86</v>
      </c>
      <c r="E21" s="71">
        <f t="shared" si="0"/>
        <v>2.3240712184549872E-3</v>
      </c>
      <c r="F21" s="70">
        <v>148773.30000000002</v>
      </c>
      <c r="G21" s="72">
        <f t="shared" si="1"/>
        <v>1.6373887499366183E-3</v>
      </c>
      <c r="H21" s="20">
        <f t="shared" si="2"/>
        <v>-0.24712863142184716</v>
      </c>
      <c r="I21" s="21">
        <f t="shared" si="3"/>
        <v>-0.29546532957577204</v>
      </c>
      <c r="K21" s="69"/>
      <c r="L21" s="69"/>
      <c r="M21" s="69"/>
      <c r="N21" s="58"/>
      <c r="O21" s="69"/>
      <c r="P21" s="69"/>
      <c r="Q21" s="69"/>
      <c r="R21" s="58"/>
      <c r="S21" s="68"/>
    </row>
    <row r="22" spans="2:19" x14ac:dyDescent="0.25">
      <c r="B22" s="118" t="s">
        <v>24</v>
      </c>
      <c r="C22" s="93" t="s">
        <v>48</v>
      </c>
      <c r="D22" s="70">
        <v>0</v>
      </c>
      <c r="E22" s="71">
        <f t="shared" si="0"/>
        <v>0</v>
      </c>
      <c r="F22" s="70">
        <v>0</v>
      </c>
      <c r="G22" s="72">
        <f t="shared" si="1"/>
        <v>0</v>
      </c>
      <c r="H22" s="22" t="s">
        <v>1</v>
      </c>
      <c r="I22" s="23" t="s">
        <v>1</v>
      </c>
      <c r="K22" s="69"/>
      <c r="L22" s="69"/>
      <c r="M22" s="69"/>
      <c r="N22" s="58"/>
      <c r="O22" s="69"/>
      <c r="P22" s="69"/>
      <c r="Q22" s="69"/>
      <c r="R22" s="58"/>
      <c r="S22" s="68"/>
    </row>
    <row r="23" spans="2:19" x14ac:dyDescent="0.25">
      <c r="B23" s="118" t="s">
        <v>25</v>
      </c>
      <c r="C23" s="93" t="s">
        <v>49</v>
      </c>
      <c r="D23" s="70">
        <v>1583.73</v>
      </c>
      <c r="E23" s="71">
        <f t="shared" si="0"/>
        <v>1.8626290021073642E-5</v>
      </c>
      <c r="F23" s="70">
        <v>5276.88</v>
      </c>
      <c r="G23" s="72">
        <f t="shared" si="1"/>
        <v>5.8076979853008178E-5</v>
      </c>
      <c r="H23" s="20">
        <f t="shared" si="2"/>
        <v>2.3319315792464623</v>
      </c>
      <c r="I23" s="21">
        <f t="shared" si="3"/>
        <v>2.1180111437811999</v>
      </c>
      <c r="K23" s="69"/>
      <c r="L23" s="69"/>
      <c r="M23" s="69"/>
      <c r="N23" s="58"/>
      <c r="O23" s="69"/>
      <c r="P23" s="69"/>
      <c r="Q23" s="69"/>
      <c r="R23" s="58"/>
      <c r="S23" s="68"/>
    </row>
    <row r="24" spans="2:19" s="3" customFormat="1" x14ac:dyDescent="0.25">
      <c r="B24" s="117"/>
      <c r="C24" s="94" t="s">
        <v>33</v>
      </c>
      <c r="D24" s="77">
        <f>SUM(D6:D23)</f>
        <v>66053399.24499999</v>
      </c>
      <c r="E24" s="25">
        <f>SUM(E6:E23)</f>
        <v>0.77685575900888193</v>
      </c>
      <c r="F24" s="77">
        <f>SUM(F6:F23)</f>
        <v>70992955.535500005</v>
      </c>
      <c r="G24" s="25">
        <f>SUM(G6:G23)</f>
        <v>0.78134360613482556</v>
      </c>
      <c r="H24" s="26">
        <f>(F24-D24)/D24</f>
        <v>7.4781257996709719E-2</v>
      </c>
      <c r="I24" s="27">
        <f>(G24-E24)/E24</f>
        <v>5.7769374480395961E-3</v>
      </c>
      <c r="K24" s="58"/>
      <c r="L24" s="58"/>
      <c r="M24" s="58"/>
      <c r="N24" s="58"/>
      <c r="O24" s="58"/>
      <c r="P24" s="58"/>
      <c r="Q24" s="58"/>
      <c r="R24" s="58"/>
      <c r="S24" s="68"/>
    </row>
    <row r="25" spans="2:19" s="3" customFormat="1" ht="15.75" customHeight="1" x14ac:dyDescent="0.25">
      <c r="B25" s="118">
        <v>19</v>
      </c>
      <c r="C25" s="92" t="s">
        <v>6</v>
      </c>
      <c r="D25" s="73">
        <v>18192579.699999999</v>
      </c>
      <c r="E25" s="71">
        <f>D25/$D$29</f>
        <v>0.21396340646682002</v>
      </c>
      <c r="F25" s="70">
        <v>18784951.409999996</v>
      </c>
      <c r="G25" s="44">
        <f>F25/$F$29</f>
        <v>0.20674588858914877</v>
      </c>
      <c r="H25" s="20">
        <f>(F25-D25)/D25</f>
        <v>3.2561171629771513E-2</v>
      </c>
      <c r="I25" s="21">
        <f>(G25-E25)/E25</f>
        <v>-3.3732487236271827E-2</v>
      </c>
      <c r="K25" s="69"/>
      <c r="L25" s="69"/>
      <c r="M25" s="64"/>
      <c r="N25" s="66"/>
      <c r="O25" s="65"/>
      <c r="P25" s="65"/>
      <c r="Q25" s="65"/>
      <c r="R25" s="65"/>
      <c r="S25" s="65"/>
    </row>
    <row r="26" spans="2:19" s="3" customFormat="1" x14ac:dyDescent="0.25">
      <c r="B26" s="18"/>
      <c r="C26" s="92" t="s">
        <v>50</v>
      </c>
      <c r="D26" s="73">
        <v>780615.08999999973</v>
      </c>
      <c r="E26" s="71">
        <f t="shared" ref="E26:E27" si="4">D26/$D$29</f>
        <v>9.180834524298017E-3</v>
      </c>
      <c r="F26" s="70">
        <v>1082189.6599999997</v>
      </c>
      <c r="G26" s="44">
        <f t="shared" ref="G26:G27" si="5">F26/$F$29</f>
        <v>1.1910505276025558E-2</v>
      </c>
      <c r="H26" s="20">
        <f>(F26-D26)/D26</f>
        <v>0.38632941364226003</v>
      </c>
      <c r="I26" s="21">
        <f t="shared" ref="I26" si="6">(G26-E26)/E26</f>
        <v>0.29732272643659885</v>
      </c>
      <c r="K26" s="69"/>
      <c r="L26" s="69"/>
      <c r="M26" s="64"/>
      <c r="N26" s="64"/>
      <c r="O26" s="64"/>
      <c r="P26" s="65"/>
      <c r="Q26" s="65"/>
      <c r="R26" s="65"/>
      <c r="S26" s="65"/>
    </row>
    <row r="27" spans="2:19" s="3" customFormat="1" x14ac:dyDescent="0.25">
      <c r="B27" s="18"/>
      <c r="C27" s="83" t="s">
        <v>7</v>
      </c>
      <c r="D27" s="73">
        <v>0</v>
      </c>
      <c r="E27" s="71">
        <f t="shared" si="4"/>
        <v>0</v>
      </c>
      <c r="F27" s="70">
        <v>0</v>
      </c>
      <c r="G27" s="44">
        <f t="shared" si="5"/>
        <v>0</v>
      </c>
      <c r="H27" s="22" t="s">
        <v>1</v>
      </c>
      <c r="I27" s="23" t="s">
        <v>1</v>
      </c>
      <c r="K27" s="69"/>
      <c r="L27" s="69"/>
      <c r="M27" s="64"/>
      <c r="N27" s="64"/>
      <c r="O27" s="65"/>
      <c r="P27" s="65"/>
      <c r="Q27" s="65"/>
      <c r="R27" s="65"/>
      <c r="S27" s="65"/>
    </row>
    <row r="28" spans="2:19" s="17" customFormat="1" x14ac:dyDescent="0.25">
      <c r="B28" s="24"/>
      <c r="C28" s="84" t="s">
        <v>34</v>
      </c>
      <c r="D28" s="78">
        <f>SUM(D25:D27)</f>
        <v>18973194.789999999</v>
      </c>
      <c r="E28" s="25">
        <f>E25+E26+E27</f>
        <v>0.22314424099111804</v>
      </c>
      <c r="F28" s="78">
        <f>SUM(F25:F27)</f>
        <v>19867141.069999997</v>
      </c>
      <c r="G28" s="25">
        <f>SUM(G25:G27)</f>
        <v>0.21865639386517433</v>
      </c>
      <c r="H28" s="28">
        <f t="shared" ref="H28" si="7">(F28-D28)/D28</f>
        <v>4.7116275877331963E-2</v>
      </c>
      <c r="I28" s="29">
        <f t="shared" ref="I28" si="8">(G28-E28)/E28</f>
        <v>-2.0111866235088493E-2</v>
      </c>
      <c r="K28" s="69"/>
      <c r="L28" s="69"/>
      <c r="M28" s="64"/>
      <c r="N28" s="66"/>
      <c r="O28" s="67"/>
      <c r="P28" s="67"/>
      <c r="Q28" s="67"/>
      <c r="R28" s="67"/>
      <c r="S28" s="67"/>
    </row>
    <row r="29" spans="2:19" s="3" customFormat="1" ht="16.5" thickBot="1" x14ac:dyDescent="0.3">
      <c r="B29" s="30"/>
      <c r="C29" s="85" t="s">
        <v>35</v>
      </c>
      <c r="D29" s="79">
        <f>SUM(D24:D27)</f>
        <v>85026594.034999996</v>
      </c>
      <c r="E29" s="47">
        <f>E24+E28</f>
        <v>1</v>
      </c>
      <c r="F29" s="79">
        <f>SUM(F24:F27)</f>
        <v>90860096.605499998</v>
      </c>
      <c r="G29" s="47">
        <f>G24+G28</f>
        <v>0.99999999999999989</v>
      </c>
      <c r="H29" s="31">
        <f t="shared" ref="H29" si="9">(F29-D29)/D29</f>
        <v>6.8607976559648176E-2</v>
      </c>
      <c r="I29" s="32">
        <f t="shared" ref="I29" si="10">(G29-E29)/E29</f>
        <v>-1.1102230246251565E-16</v>
      </c>
      <c r="K29" s="58"/>
      <c r="L29" s="58"/>
      <c r="M29" s="64"/>
      <c r="N29" s="65"/>
      <c r="O29" s="64"/>
      <c r="P29" s="65"/>
      <c r="Q29" s="65"/>
      <c r="R29" s="65"/>
      <c r="S29" s="65"/>
    </row>
    <row r="30" spans="2:19" x14ac:dyDescent="0.25">
      <c r="B30" s="10"/>
      <c r="C30" s="11"/>
      <c r="D30" s="6"/>
      <c r="E30" s="12"/>
      <c r="F30" s="6"/>
      <c r="G30" s="12"/>
      <c r="H30" s="13"/>
    </row>
    <row r="31" spans="2:19" x14ac:dyDescent="0.25">
      <c r="B31" s="46" t="s">
        <v>28</v>
      </c>
      <c r="C31" s="38"/>
      <c r="D31" s="6"/>
      <c r="E31" s="12"/>
      <c r="F31" s="39"/>
      <c r="G31" s="12"/>
      <c r="H31" s="13"/>
    </row>
    <row r="32" spans="2:19" x14ac:dyDescent="0.25">
      <c r="D32" s="55"/>
      <c r="F32" s="39"/>
    </row>
    <row r="33" spans="2:6" x14ac:dyDescent="0.25">
      <c r="B33" s="42" t="s">
        <v>29</v>
      </c>
      <c r="D33" s="55"/>
      <c r="E33" s="56"/>
      <c r="F33" s="40"/>
    </row>
    <row r="34" spans="2:6" x14ac:dyDescent="0.25">
      <c r="B34" s="42"/>
      <c r="C34" s="45"/>
      <c r="D34" s="55"/>
      <c r="E34" s="56"/>
      <c r="F34" s="41"/>
    </row>
    <row r="35" spans="2:6" x14ac:dyDescent="0.25">
      <c r="B35" s="42"/>
      <c r="C35" s="45"/>
      <c r="D35" s="54"/>
      <c r="E35" s="45"/>
      <c r="F35" s="41"/>
    </row>
    <row r="36" spans="2:6" x14ac:dyDescent="0.25">
      <c r="C36" s="45"/>
      <c r="D36" s="45"/>
      <c r="E36" s="4"/>
    </row>
    <row r="37" spans="2:6" x14ac:dyDescent="0.25">
      <c r="C37" s="45"/>
      <c r="D37" s="45"/>
      <c r="E37" s="4"/>
      <c r="F37" s="9"/>
    </row>
    <row r="38" spans="2:6" x14ac:dyDescent="0.25">
      <c r="C38" s="45"/>
      <c r="D38" s="45"/>
      <c r="E38" s="4"/>
    </row>
    <row r="39" spans="2:6" x14ac:dyDescent="0.25">
      <c r="C39" s="45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8" t="s">
        <v>53</v>
      </c>
      <c r="C2" s="99"/>
      <c r="D2" s="99"/>
      <c r="E2" s="99"/>
      <c r="F2" s="99"/>
      <c r="G2" s="99"/>
      <c r="H2" s="99"/>
      <c r="I2" s="100"/>
    </row>
    <row r="3" spans="2:9" ht="16.5" thickBot="1" x14ac:dyDescent="0.3">
      <c r="B3" s="2"/>
      <c r="C3" s="3"/>
    </row>
    <row r="4" spans="2:9" ht="15.75" customHeight="1" x14ac:dyDescent="0.25">
      <c r="B4" s="107"/>
      <c r="C4" s="101" t="s">
        <v>2</v>
      </c>
      <c r="D4" s="112" t="s">
        <v>26</v>
      </c>
      <c r="E4" s="101" t="s">
        <v>3</v>
      </c>
      <c r="F4" s="112" t="s">
        <v>27</v>
      </c>
      <c r="G4" s="101" t="s">
        <v>3</v>
      </c>
      <c r="H4" s="103" t="s">
        <v>54</v>
      </c>
      <c r="I4" s="105" t="s">
        <v>30</v>
      </c>
    </row>
    <row r="5" spans="2:9" x14ac:dyDescent="0.25">
      <c r="B5" s="108"/>
      <c r="C5" s="109"/>
      <c r="D5" s="113"/>
      <c r="E5" s="102" t="s">
        <v>0</v>
      </c>
      <c r="F5" s="113"/>
      <c r="G5" s="102" t="s">
        <v>0</v>
      </c>
      <c r="H5" s="104"/>
      <c r="I5" s="106"/>
    </row>
    <row r="6" spans="2:9" x14ac:dyDescent="0.25">
      <c r="B6" s="118" t="s">
        <v>8</v>
      </c>
      <c r="C6" s="95" t="s">
        <v>36</v>
      </c>
      <c r="D6" s="74">
        <v>2431503.4700000002</v>
      </c>
      <c r="E6" s="52">
        <f t="shared" ref="E6:E23" si="0">D6/$D$29</f>
        <v>4.6941441008894282E-2</v>
      </c>
      <c r="F6" s="74">
        <v>2198345.5699999994</v>
      </c>
      <c r="G6" s="19">
        <f t="shared" ref="G6:G27" si="1">F6/$F$29</f>
        <v>7.3937581872449712E-2</v>
      </c>
      <c r="H6" s="20">
        <f>(F6-D6)/D6</f>
        <v>-9.5890424536388102E-2</v>
      </c>
      <c r="I6" s="21">
        <f>(G6-E6)/E6</f>
        <v>0.57510251673868096</v>
      </c>
    </row>
    <row r="7" spans="2:9" x14ac:dyDescent="0.25">
      <c r="B7" s="118" t="s">
        <v>9</v>
      </c>
      <c r="C7" s="95" t="s">
        <v>4</v>
      </c>
      <c r="D7" s="74">
        <v>256684.49000000002</v>
      </c>
      <c r="E7" s="52">
        <f t="shared" si="0"/>
        <v>4.9554277811633615E-3</v>
      </c>
      <c r="F7" s="74">
        <v>236407.47</v>
      </c>
      <c r="G7" s="19">
        <f t="shared" si="1"/>
        <v>7.9511596843182854E-3</v>
      </c>
      <c r="H7" s="20">
        <f t="shared" ref="H7:H19" si="2">(F7-D7)/D7</f>
        <v>-7.8995891025593387E-2</v>
      </c>
      <c r="I7" s="21">
        <f t="shared" ref="I7:I23" si="3">(G7-E7)/E7</f>
        <v>0.60453547815636421</v>
      </c>
    </row>
    <row r="8" spans="2:9" x14ac:dyDescent="0.25">
      <c r="B8" s="118" t="s">
        <v>10</v>
      </c>
      <c r="C8" s="96" t="s">
        <v>37</v>
      </c>
      <c r="D8" s="74">
        <v>3648719.35</v>
      </c>
      <c r="E8" s="52">
        <f t="shared" si="0"/>
        <v>7.0440427595209673E-2</v>
      </c>
      <c r="F8" s="74">
        <v>3226197.67</v>
      </c>
      <c r="G8" s="19">
        <f t="shared" si="1"/>
        <v>0.10850762392299021</v>
      </c>
      <c r="H8" s="20">
        <f t="shared" si="2"/>
        <v>-0.11579999431855457</v>
      </c>
      <c r="I8" s="21">
        <f t="shared" si="3"/>
        <v>0.54041688313614533</v>
      </c>
    </row>
    <row r="9" spans="2:9" x14ac:dyDescent="0.25">
      <c r="B9" s="118" t="s">
        <v>11</v>
      </c>
      <c r="C9" s="96" t="s">
        <v>38</v>
      </c>
      <c r="D9" s="74">
        <v>0</v>
      </c>
      <c r="E9" s="52">
        <f t="shared" si="0"/>
        <v>0</v>
      </c>
      <c r="F9" s="74">
        <v>0</v>
      </c>
      <c r="G9" s="19">
        <f t="shared" si="1"/>
        <v>0</v>
      </c>
      <c r="H9" s="22" t="s">
        <v>1</v>
      </c>
      <c r="I9" s="23" t="s">
        <v>1</v>
      </c>
    </row>
    <row r="10" spans="2:9" x14ac:dyDescent="0.25">
      <c r="B10" s="118" t="s">
        <v>12</v>
      </c>
      <c r="C10" s="96" t="s">
        <v>39</v>
      </c>
      <c r="D10" s="74">
        <v>0</v>
      </c>
      <c r="E10" s="52">
        <f t="shared" si="0"/>
        <v>0</v>
      </c>
      <c r="F10" s="74">
        <v>0</v>
      </c>
      <c r="G10" s="19">
        <f t="shared" si="1"/>
        <v>0</v>
      </c>
      <c r="H10" s="22" t="s">
        <v>1</v>
      </c>
      <c r="I10" s="23" t="s">
        <v>1</v>
      </c>
    </row>
    <row r="11" spans="2:9" x14ac:dyDescent="0.25">
      <c r="B11" s="118" t="s">
        <v>13</v>
      </c>
      <c r="C11" s="96" t="s">
        <v>40</v>
      </c>
      <c r="D11" s="74">
        <v>0</v>
      </c>
      <c r="E11" s="52">
        <f t="shared" si="0"/>
        <v>0</v>
      </c>
      <c r="F11" s="74">
        <v>0</v>
      </c>
      <c r="G11" s="19">
        <f t="shared" si="1"/>
        <v>0</v>
      </c>
      <c r="H11" s="22" t="s">
        <v>1</v>
      </c>
      <c r="I11" s="23" t="s">
        <v>1</v>
      </c>
    </row>
    <row r="12" spans="2:9" x14ac:dyDescent="0.25">
      <c r="B12" s="118" t="s">
        <v>14</v>
      </c>
      <c r="C12" s="96" t="s">
        <v>31</v>
      </c>
      <c r="D12" s="74">
        <v>85194.569999999992</v>
      </c>
      <c r="E12" s="52">
        <f t="shared" si="0"/>
        <v>1.6447255499631732E-3</v>
      </c>
      <c r="F12" s="74">
        <v>7322.82</v>
      </c>
      <c r="G12" s="19">
        <f t="shared" si="1"/>
        <v>2.4629048802696305E-4</v>
      </c>
      <c r="H12" s="20">
        <f t="shared" si="2"/>
        <v>-0.91404593039204263</v>
      </c>
      <c r="I12" s="21">
        <f t="shared" si="3"/>
        <v>-0.85025435518255443</v>
      </c>
    </row>
    <row r="13" spans="2:9" x14ac:dyDescent="0.25">
      <c r="B13" s="118" t="s">
        <v>15</v>
      </c>
      <c r="C13" s="96" t="s">
        <v>41</v>
      </c>
      <c r="D13" s="74">
        <v>1029473.2300000001</v>
      </c>
      <c r="E13" s="52">
        <f t="shared" si="0"/>
        <v>1.9874516936749777E-2</v>
      </c>
      <c r="F13" s="74">
        <v>671595.22</v>
      </c>
      <c r="G13" s="19">
        <f t="shared" si="1"/>
        <v>2.2587953068677863E-2</v>
      </c>
      <c r="H13" s="20">
        <f t="shared" si="2"/>
        <v>-0.3476321671812681</v>
      </c>
      <c r="I13" s="21">
        <f t="shared" si="3"/>
        <v>0.13652840673126992</v>
      </c>
    </row>
    <row r="14" spans="2:9" x14ac:dyDescent="0.25">
      <c r="B14" s="118" t="s">
        <v>16</v>
      </c>
      <c r="C14" s="96" t="s">
        <v>42</v>
      </c>
      <c r="D14" s="74">
        <v>27099243.760000002</v>
      </c>
      <c r="E14" s="52">
        <f t="shared" si="0"/>
        <v>0.52316501622993217</v>
      </c>
      <c r="F14" s="74">
        <v>3524147.22</v>
      </c>
      <c r="G14" s="19">
        <f t="shared" si="1"/>
        <v>0.11852864588951596</v>
      </c>
      <c r="H14" s="20">
        <f t="shared" si="2"/>
        <v>-0.86995403815652461</v>
      </c>
      <c r="I14" s="21">
        <f t="shared" si="3"/>
        <v>-0.77343927401020574</v>
      </c>
    </row>
    <row r="15" spans="2:9" x14ac:dyDescent="0.25">
      <c r="B15" s="118" t="s">
        <v>17</v>
      </c>
      <c r="C15" s="96" t="s">
        <v>43</v>
      </c>
      <c r="D15" s="74">
        <v>14212848.109999999</v>
      </c>
      <c r="E15" s="52">
        <f t="shared" si="0"/>
        <v>0.27438643594612655</v>
      </c>
      <c r="F15" s="74">
        <v>16170146.309899999</v>
      </c>
      <c r="G15" s="19">
        <f t="shared" si="1"/>
        <v>0.54385513041870026</v>
      </c>
      <c r="H15" s="20">
        <f t="shared" si="2"/>
        <v>0.13771329889347558</v>
      </c>
      <c r="I15" s="21">
        <f t="shared" si="3"/>
        <v>0.98207731567854029</v>
      </c>
    </row>
    <row r="16" spans="2:9" x14ac:dyDescent="0.25">
      <c r="B16" s="118" t="s">
        <v>18</v>
      </c>
      <c r="C16" s="96" t="s">
        <v>44</v>
      </c>
      <c r="D16" s="74">
        <v>0</v>
      </c>
      <c r="E16" s="52">
        <f t="shared" si="0"/>
        <v>0</v>
      </c>
      <c r="F16" s="74">
        <v>0</v>
      </c>
      <c r="G16" s="19">
        <f t="shared" si="1"/>
        <v>0</v>
      </c>
      <c r="H16" s="22" t="s">
        <v>1</v>
      </c>
      <c r="I16" s="23" t="s">
        <v>1</v>
      </c>
    </row>
    <row r="17" spans="2:9" x14ac:dyDescent="0.25">
      <c r="B17" s="118" t="s">
        <v>19</v>
      </c>
      <c r="C17" s="96" t="s">
        <v>45</v>
      </c>
      <c r="D17" s="74">
        <v>0</v>
      </c>
      <c r="E17" s="52">
        <f t="shared" si="0"/>
        <v>0</v>
      </c>
      <c r="F17" s="74">
        <v>0</v>
      </c>
      <c r="G17" s="19">
        <f t="shared" si="1"/>
        <v>0</v>
      </c>
      <c r="H17" s="22" t="s">
        <v>1</v>
      </c>
      <c r="I17" s="23" t="s">
        <v>1</v>
      </c>
    </row>
    <row r="18" spans="2:9" x14ac:dyDescent="0.25">
      <c r="B18" s="118" t="s">
        <v>20</v>
      </c>
      <c r="C18" s="96" t="s">
        <v>46</v>
      </c>
      <c r="D18" s="74">
        <v>27932.809999999998</v>
      </c>
      <c r="E18" s="52">
        <f t="shared" si="0"/>
        <v>5.392574466807781E-4</v>
      </c>
      <c r="F18" s="74">
        <v>82605.11</v>
      </c>
      <c r="G18" s="19">
        <f t="shared" si="1"/>
        <v>2.7782811615499176E-3</v>
      </c>
      <c r="H18" s="20">
        <f t="shared" si="2"/>
        <v>1.9572789132206896</v>
      </c>
      <c r="I18" s="21">
        <f t="shared" si="3"/>
        <v>4.1520496910162548</v>
      </c>
    </row>
    <row r="19" spans="2:9" x14ac:dyDescent="0.25">
      <c r="B19" s="118" t="s">
        <v>21</v>
      </c>
      <c r="C19" s="96" t="s">
        <v>5</v>
      </c>
      <c r="D19" s="74">
        <v>644.88</v>
      </c>
      <c r="E19" s="52">
        <f t="shared" si="0"/>
        <v>1.2449744304833643E-5</v>
      </c>
      <c r="F19" s="74">
        <v>235.34</v>
      </c>
      <c r="G19" s="19">
        <f t="shared" si="1"/>
        <v>7.9152571621677842E-6</v>
      </c>
      <c r="H19" s="20">
        <f t="shared" si="2"/>
        <v>-0.63506388785510481</v>
      </c>
      <c r="I19" s="21">
        <f t="shared" si="3"/>
        <v>-0.36422331508489963</v>
      </c>
    </row>
    <row r="20" spans="2:9" x14ac:dyDescent="0.25">
      <c r="B20" s="118" t="s">
        <v>22</v>
      </c>
      <c r="C20" s="96" t="s">
        <v>47</v>
      </c>
      <c r="D20" s="74">
        <v>0</v>
      </c>
      <c r="E20" s="52">
        <f t="shared" si="0"/>
        <v>0</v>
      </c>
      <c r="F20" s="74">
        <v>0</v>
      </c>
      <c r="G20" s="19">
        <f t="shared" si="1"/>
        <v>0</v>
      </c>
      <c r="H20" s="22" t="s">
        <v>1</v>
      </c>
      <c r="I20" s="23" t="s">
        <v>1</v>
      </c>
    </row>
    <row r="21" spans="2:9" x14ac:dyDescent="0.25">
      <c r="B21" s="118" t="s">
        <v>23</v>
      </c>
      <c r="C21" s="96" t="s">
        <v>32</v>
      </c>
      <c r="D21" s="74">
        <v>269898.7</v>
      </c>
      <c r="E21" s="52">
        <f t="shared" si="0"/>
        <v>5.2105349882257228E-3</v>
      </c>
      <c r="F21" s="74">
        <v>17195.560000000001</v>
      </c>
      <c r="G21" s="19">
        <f t="shared" si="1"/>
        <v>5.7834316073547153E-4</v>
      </c>
      <c r="H21" s="20">
        <f t="shared" ref="H21" si="4">(F21-D21)/D21</f>
        <v>-0.93628883725634837</v>
      </c>
      <c r="I21" s="21">
        <f t="shared" si="3"/>
        <v>-0.88900503268045283</v>
      </c>
    </row>
    <row r="22" spans="2:9" x14ac:dyDescent="0.25">
      <c r="B22" s="118" t="s">
        <v>24</v>
      </c>
      <c r="C22" s="96" t="s">
        <v>48</v>
      </c>
      <c r="D22" s="74">
        <v>0</v>
      </c>
      <c r="E22" s="52">
        <f t="shared" si="0"/>
        <v>0</v>
      </c>
      <c r="F22" s="74">
        <v>0</v>
      </c>
      <c r="G22" s="19">
        <f t="shared" si="1"/>
        <v>0</v>
      </c>
      <c r="H22" s="22" t="s">
        <v>1</v>
      </c>
      <c r="I22" s="23" t="s">
        <v>1</v>
      </c>
    </row>
    <row r="23" spans="2:9" x14ac:dyDescent="0.25">
      <c r="B23" s="118" t="s">
        <v>25</v>
      </c>
      <c r="C23" s="96" t="s">
        <v>49</v>
      </c>
      <c r="D23" s="74">
        <v>1653.01</v>
      </c>
      <c r="E23" s="52">
        <f t="shared" si="0"/>
        <v>3.1912219069180407E-5</v>
      </c>
      <c r="F23" s="74">
        <v>0</v>
      </c>
      <c r="G23" s="19">
        <f t="shared" si="1"/>
        <v>0</v>
      </c>
      <c r="H23" s="20">
        <f>(F23-D23)/D23</f>
        <v>-1</v>
      </c>
      <c r="I23" s="21">
        <f t="shared" si="3"/>
        <v>-1</v>
      </c>
    </row>
    <row r="24" spans="2:9" s="3" customFormat="1" x14ac:dyDescent="0.25">
      <c r="B24" s="117"/>
      <c r="C24" s="97" t="s">
        <v>33</v>
      </c>
      <c r="D24" s="75">
        <f>SUM(D6:D23)</f>
        <v>49063796.38000001</v>
      </c>
      <c r="E24" s="53">
        <f>SUM(E6:E23)</f>
        <v>0.94720214544631953</v>
      </c>
      <c r="F24" s="75">
        <f>SUM(F6:F23)</f>
        <v>26134198.289899997</v>
      </c>
      <c r="G24" s="25">
        <f>SUM(G6:G23)</f>
        <v>0.87897892492412666</v>
      </c>
      <c r="H24" s="28">
        <f t="shared" ref="H24:H29" si="5">(F24-D24)/D24</f>
        <v>-0.46734251692449258</v>
      </c>
      <c r="I24" s="29">
        <f t="shared" ref="I24:I29" si="6">(G24-E24)/E24</f>
        <v>-7.2026040956702272E-2</v>
      </c>
    </row>
    <row r="25" spans="2:9" ht="15.75" customHeight="1" x14ac:dyDescent="0.25">
      <c r="B25" s="118">
        <v>19</v>
      </c>
      <c r="C25" s="95" t="s">
        <v>6</v>
      </c>
      <c r="D25" s="74">
        <v>2438791.5200000005</v>
      </c>
      <c r="E25" s="52">
        <f>D25/$D$29</f>
        <v>4.7082140610340821E-2</v>
      </c>
      <c r="F25" s="74">
        <v>3080805.1999999997</v>
      </c>
      <c r="G25" s="19">
        <f t="shared" si="1"/>
        <v>0.10361759762277449</v>
      </c>
      <c r="H25" s="20">
        <f>(F25-D25)/D25</f>
        <v>0.26325074313855212</v>
      </c>
      <c r="I25" s="21">
        <f t="shared" si="6"/>
        <v>1.200783487741774</v>
      </c>
    </row>
    <row r="26" spans="2:9" x14ac:dyDescent="0.25">
      <c r="B26" s="18"/>
      <c r="C26" s="95" t="s">
        <v>50</v>
      </c>
      <c r="D26" s="74">
        <v>296066.29000000004</v>
      </c>
      <c r="E26" s="52">
        <f>D26/$D$29</f>
        <v>5.7157139433394221E-3</v>
      </c>
      <c r="F26" s="74">
        <v>517448.04999999993</v>
      </c>
      <c r="G26" s="19">
        <f t="shared" si="1"/>
        <v>1.7403477453098719E-2</v>
      </c>
      <c r="H26" s="20">
        <f>(F26-D26)/D26</f>
        <v>0.74774389208578884</v>
      </c>
      <c r="I26" s="21">
        <f t="shared" si="6"/>
        <v>2.0448475248449345</v>
      </c>
    </row>
    <row r="27" spans="2:9" x14ac:dyDescent="0.25">
      <c r="B27" s="18"/>
      <c r="C27" s="86" t="s">
        <v>7</v>
      </c>
      <c r="D27" s="74">
        <v>0</v>
      </c>
      <c r="E27" s="52">
        <f>D27/$D$29</f>
        <v>0</v>
      </c>
      <c r="F27" s="74">
        <v>0</v>
      </c>
      <c r="G27" s="19">
        <f t="shared" si="1"/>
        <v>0</v>
      </c>
      <c r="H27" s="22" t="s">
        <v>1</v>
      </c>
      <c r="I27" s="23" t="s">
        <v>1</v>
      </c>
    </row>
    <row r="28" spans="2:9" s="3" customFormat="1" x14ac:dyDescent="0.25">
      <c r="B28" s="24"/>
      <c r="C28" s="87" t="s">
        <v>34</v>
      </c>
      <c r="D28" s="51">
        <f>D25+D26+D27</f>
        <v>2734857.8100000005</v>
      </c>
      <c r="E28" s="53">
        <f>E25+E26</f>
        <v>5.2797854553680246E-2</v>
      </c>
      <c r="F28" s="51">
        <f>F25+F26+F27</f>
        <v>3598253.2499999995</v>
      </c>
      <c r="G28" s="25">
        <f>G25+G26+G27</f>
        <v>0.1210210750758732</v>
      </c>
      <c r="H28" s="28">
        <f t="shared" si="5"/>
        <v>0.31570030326366361</v>
      </c>
      <c r="I28" s="29">
        <f t="shared" si="6"/>
        <v>1.2921589541641232</v>
      </c>
    </row>
    <row r="29" spans="2:9" s="3" customFormat="1" ht="16.5" thickBot="1" x14ac:dyDescent="0.3">
      <c r="B29" s="33"/>
      <c r="C29" s="88" t="s">
        <v>35</v>
      </c>
      <c r="D29" s="76">
        <f>D24+D28</f>
        <v>51798654.190000013</v>
      </c>
      <c r="E29" s="43">
        <f>E24+E28</f>
        <v>0.99999999999999978</v>
      </c>
      <c r="F29" s="76">
        <f>SUM(F24:F27)</f>
        <v>29732451.539899997</v>
      </c>
      <c r="G29" s="43">
        <f>G24+G28</f>
        <v>0.99999999999999989</v>
      </c>
      <c r="H29" s="31">
        <f t="shared" si="5"/>
        <v>-0.42599953599489471</v>
      </c>
      <c r="I29" s="32">
        <f t="shared" si="6"/>
        <v>1.1102230246251568E-16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46" t="s">
        <v>28</v>
      </c>
      <c r="C31" s="38"/>
      <c r="D31" s="6"/>
      <c r="E31" s="16"/>
      <c r="F31" s="37"/>
      <c r="G31" s="16"/>
      <c r="H31" s="37"/>
    </row>
    <row r="32" spans="2:9" x14ac:dyDescent="0.25">
      <c r="D32" s="57"/>
      <c r="F32" s="63"/>
      <c r="G32" s="4"/>
      <c r="H32" s="37"/>
    </row>
    <row r="33" spans="2:8" x14ac:dyDescent="0.25">
      <c r="B33" s="46" t="s">
        <v>29</v>
      </c>
      <c r="F33" s="63"/>
      <c r="G33" s="48"/>
      <c r="H33" s="37"/>
    </row>
    <row r="34" spans="2:8" x14ac:dyDescent="0.25">
      <c r="F34" s="63"/>
      <c r="G34" s="49"/>
      <c r="H34" s="36"/>
    </row>
    <row r="35" spans="2:8" x14ac:dyDescent="0.25">
      <c r="F35" s="63"/>
      <c r="G35" s="48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ignoredErrors>
    <ignoredError sqref="G24 F28:F29 E24 E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2020-02-21T13:44:04Z</cp:lastPrinted>
  <dcterms:created xsi:type="dcterms:W3CDTF">2011-07-19T08:09:31Z</dcterms:created>
  <dcterms:modified xsi:type="dcterms:W3CDTF">2020-02-21T13:44:45Z</dcterms:modified>
</cp:coreProperties>
</file>