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1" i="4" l="1"/>
  <c r="H11" i="4"/>
  <c r="I27" i="4"/>
  <c r="H27" i="4"/>
  <c r="I27" i="6"/>
  <c r="H27" i="6"/>
  <c r="D28" i="4" l="1"/>
  <c r="D29" i="4" s="1"/>
  <c r="I11" i="6" l="1"/>
  <c r="H11" i="6"/>
  <c r="I19" i="6"/>
  <c r="I20" i="6"/>
  <c r="I21" i="6"/>
  <c r="H19" i="6"/>
  <c r="H20" i="6"/>
  <c r="H21" i="6"/>
  <c r="I11" i="5"/>
  <c r="H11" i="5"/>
  <c r="F27" i="4" l="1"/>
  <c r="F28" i="6"/>
  <c r="D27" i="4" l="1"/>
  <c r="D28" i="6"/>
  <c r="H23" i="6" l="1"/>
  <c r="H25" i="6"/>
  <c r="H26" i="6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0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F26" i="4" l="1"/>
  <c r="H26" i="4" s="1"/>
  <c r="F25" i="4"/>
  <c r="H25" i="4" s="1"/>
  <c r="F7" i="4" l="1"/>
  <c r="H7" i="4" s="1"/>
  <c r="F8" i="4"/>
  <c r="H8" i="4" s="1"/>
  <c r="F9" i="4"/>
  <c r="F10" i="4"/>
  <c r="H10" i="4" s="1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F6" i="4"/>
  <c r="H6" i="4" s="1"/>
  <c r="F24" i="5"/>
  <c r="D29" i="6" l="1"/>
  <c r="E27" i="6" s="1"/>
  <c r="F24" i="4"/>
  <c r="F29" i="4" s="1"/>
  <c r="H7" i="6"/>
  <c r="H8" i="6"/>
  <c r="H12" i="6"/>
  <c r="H13" i="6"/>
  <c r="H14" i="6"/>
  <c r="H15" i="6"/>
  <c r="H16" i="6"/>
  <c r="H18" i="6"/>
  <c r="F24" i="6"/>
  <c r="E25" i="6" l="1"/>
  <c r="F29" i="6"/>
  <c r="G27" i="6" s="1"/>
  <c r="E26" i="6"/>
  <c r="E28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10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<sst xmlns="http://schemas.openxmlformats.org/spreadsheetml/2006/main" count="176" uniqueCount="55">
  <si>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</si>
  <si>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</si>
  <si>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</si>
  <si>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</si>
  <si>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</si>
  <si>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</si>
  <si>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</si>
  <si>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</si>
  <si>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</si>
  <si>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</si>
  <si>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</si>
  <si>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</si>
  <si>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</si>
  <si>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</si>
  <si>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</si>
  <si>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</si>
  <si>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</si>
  <si>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</si>
  <si>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</si>
  <si>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</si>
  <si>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</si>
  <si>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</si>
  <si>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</si>
  <si>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</si>
  <si>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</si>
  <si>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</si>
  <si>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</si>
  <si>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</si>
  <si>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K 2015.*</t>
  </si>
  <si>
    <t>II K 2016.**</t>
  </si>
  <si>
    <t>Premije po skupinama/vrstama osiguranja u BiH (u KM) za drugi kvartal 2015. i 2016. godine</t>
  </si>
  <si>
    <t>Premije po skupinama/vrstama osiguranja u FBiH (u KM) za drugi kvartal 2015. i 2016. godine</t>
  </si>
  <si>
    <t>Premije po skupinama/vrstama osiguranja u RS (u KM) za drugi kvartal 2015. i 2016. godine</t>
  </si>
  <si>
    <t>*Podatci se odnose na razdoblje od 01.01. do 30.06.2015. godine.</t>
  </si>
  <si>
    <t>**Podatci se odnose na razdoblje od 01.01. do 30.06.2016. godine.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</si>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</sst>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7" fillId="0" borderId="32" applyNumberFormat="0" applyFill="0" applyAlignment="0" applyProtection="0"/>
    <xf numFmtId="0" fontId="25" fillId="20" borderId="31" applyNumberFormat="0" applyAlignment="0" applyProtection="0"/>
    <xf numFmtId="0" fontId="13" fillId="23" borderId="30" applyNumberFormat="0" applyFont="0" applyAlignment="0" applyProtection="0"/>
    <xf numFmtId="0" fontId="27" fillId="0" borderId="38" applyNumberFormat="0" applyFill="0" applyAlignment="0" applyProtection="0"/>
    <xf numFmtId="0" fontId="25" fillId="20" borderId="37" applyNumberFormat="0" applyAlignment="0" applyProtection="0"/>
    <xf numFmtId="0" fontId="13" fillId="23" borderId="36" applyNumberFormat="0" applyFont="0" applyAlignment="0" applyProtection="0"/>
    <xf numFmtId="0" fontId="11" fillId="20" borderId="33" applyNumberFormat="0" applyAlignment="0" applyProtection="0"/>
    <xf numFmtId="0" fontId="11" fillId="20" borderId="26" applyNumberFormat="0" applyAlignment="0" applyProtection="0"/>
    <xf numFmtId="0" fontId="21" fillId="7" borderId="33" applyNumberFormat="0" applyAlignment="0" applyProtection="0"/>
    <xf numFmtId="0" fontId="21" fillId="7" borderId="26" applyNumberFormat="0" applyAlignment="0" applyProtection="0"/>
    <xf numFmtId="0" fontId="21" fillId="7" borderId="29" applyNumberFormat="0" applyAlignment="0" applyProtection="0"/>
    <xf numFmtId="0" fontId="11" fillId="20" borderId="35" applyNumberFormat="0" applyAlignment="0" applyProtection="0"/>
    <xf numFmtId="0" fontId="11" fillId="20" borderId="29" applyNumberFormat="0" applyAlignment="0" applyProtection="0"/>
    <xf numFmtId="0" fontId="13" fillId="23" borderId="34" applyNumberFormat="0" applyFont="0" applyAlignment="0" applyProtection="0"/>
    <xf numFmtId="0" fontId="25" fillId="20" borderId="27" applyNumberFormat="0" applyAlignment="0" applyProtection="0"/>
    <xf numFmtId="0" fontId="27" fillId="0" borderId="28" applyNumberFormat="0" applyFill="0" applyAlignment="0" applyProtection="0"/>
    <xf numFmtId="0" fontId="21" fillId="7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0" fontId="39" fillId="0" borderId="11" xfId="197" applyFont="1" applyBorder="1" applyAlignment="1">
      <alignment horizontal="right" vertical="center"/>
    </xf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0" fontId="36" fillId="24" borderId="11" xfId="197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3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3" xfId="197" applyNumberFormat="1" applyFont="1" applyFill="1" applyBorder="1" applyAlignment="1">
      <alignment vertical="center" wrapText="1"/>
    </xf>
    <xf numFmtId="0" fontId="36" fillId="25" borderId="15" xfId="197" applyFont="1" applyFill="1" applyBorder="1" applyAlignment="1">
      <alignment horizontal="justify" vertical="center"/>
    </xf>
    <xf numFmtId="10" fontId="38" fillId="25" borderId="12" xfId="197" applyNumberFormat="1" applyFont="1" applyFill="1" applyBorder="1" applyAlignment="1">
      <alignment vertical="center" wrapText="1"/>
    </xf>
    <xf numFmtId="10" fontId="38" fillId="25" borderId="14" xfId="197" applyNumberFormat="1" applyFont="1" applyFill="1" applyBorder="1" applyAlignment="1">
      <alignment vertical="center" wrapText="1"/>
    </xf>
    <xf numFmtId="0" fontId="36" fillId="25" borderId="15" xfId="197" applyFont="1" applyFill="1" applyBorder="1" applyAlignment="1">
      <alignment horizontal="right" vertical="center"/>
    </xf>
    <xf numFmtId="10" fontId="39" fillId="0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3" fontId="43" fillId="0" borderId="0" xfId="0" applyNumberFormat="1" applyFont="1" applyFill="1" applyBorder="1"/>
    <xf numFmtId="9" fontId="36" fillId="25" borderId="12" xfId="197" applyNumberFormat="1" applyFont="1" applyFill="1" applyBorder="1" applyAlignment="1">
      <alignment horizontal="right" vertical="center"/>
    </xf>
    <xf numFmtId="10" fontId="39" fillId="0" borderId="24" xfId="197" applyNumberFormat="1" applyFont="1" applyBorder="1" applyAlignment="1">
      <alignment horizontal="right" vertical="center" wrapText="1"/>
    </xf>
    <xf numFmtId="0" fontId="31" fillId="0" borderId="0" xfId="197" applyFont="1" applyBorder="1"/>
    <xf numFmtId="4" fontId="48" fillId="0" borderId="0" xfId="205" applyNumberFormat="1" applyFont="1" applyBorder="1" applyAlignment="1"/>
    <xf numFmtId="0" fontId="46" fillId="0" borderId="0" xfId="197" applyFont="1" applyBorder="1"/>
    <xf numFmtId="9" fontId="36" fillId="25" borderId="12" xfId="197" applyNumberFormat="1" applyFont="1" applyFill="1" applyBorder="1" applyAlignment="1">
      <alignment vertical="center"/>
    </xf>
    <xf numFmtId="9" fontId="36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0" fillId="0" borderId="25" xfId="197" applyNumberFormat="1" applyFont="1" applyBorder="1" applyAlignment="1">
      <alignment horizontal="right" vertical="center" wrapText="1"/>
    </xf>
    <xf numFmtId="4" fontId="51" fillId="0" borderId="0" xfId="197" applyNumberFormat="1" applyFont="1" applyBorder="1"/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0" fontId="53" fillId="0" borderId="0" xfId="197" applyFont="1"/>
    <xf numFmtId="3" fontId="49" fillId="0" borderId="10" xfId="197" applyNumberFormat="1" applyFont="1" applyFill="1" applyBorder="1" applyAlignment="1">
      <alignment horizontal="right" vertical="center"/>
    </xf>
    <xf numFmtId="3" fontId="54" fillId="0" borderId="10" xfId="0" applyNumberFormat="1" applyFont="1" applyBorder="1"/>
    <xf numFmtId="3" fontId="58" fillId="0" borderId="0" xfId="0" applyNumberFormat="1" applyFont="1" applyFill="1" applyBorder="1"/>
    <xf numFmtId="3" fontId="57" fillId="0" borderId="0" xfId="197" applyNumberFormat="1" applyFont="1" applyFill="1" applyBorder="1" applyAlignment="1">
      <alignment horizontal="right" vertical="center" wrapText="1"/>
    </xf>
    <xf numFmtId="3" fontId="59" fillId="0" borderId="0" xfId="0" applyNumberFormat="1" applyFont="1" applyFill="1" applyBorder="1" applyAlignment="1">
      <alignment vertical="center"/>
    </xf>
    <xf numFmtId="3" fontId="57" fillId="0" borderId="0" xfId="197" applyNumberFormat="1" applyFont="1" applyFill="1" applyBorder="1" applyAlignment="1">
      <alignment horizontal="right" vertical="center"/>
    </xf>
    <xf numFmtId="3" fontId="60" fillId="0" borderId="0" xfId="197" applyNumberFormat="1" applyFont="1" applyBorder="1" applyAlignment="1">
      <alignment horizontal="right"/>
    </xf>
    <xf numFmtId="0" fontId="60" fillId="0" borderId="0" xfId="197" applyFont="1" applyBorder="1" applyAlignment="1"/>
    <xf numFmtId="4" fontId="61" fillId="0" borderId="0" xfId="0" applyNumberFormat="1" applyFont="1" applyBorder="1"/>
    <xf numFmtId="0" fontId="62" fillId="0" borderId="0" xfId="197" applyFont="1"/>
    <xf numFmtId="3" fontId="62" fillId="0" borderId="0" xfId="197" applyNumberFormat="1" applyFont="1"/>
    <xf numFmtId="4" fontId="62" fillId="0" borderId="0" xfId="197" applyNumberFormat="1" applyFont="1"/>
    <xf numFmtId="4" fontId="48" fillId="0" borderId="0" xfId="211" applyNumberFormat="1" applyFont="1" applyFill="1" applyBorder="1" applyAlignment="1" applyProtection="1">
      <alignment horizontal="right"/>
      <protection locked="0"/>
    </xf>
    <xf numFmtId="4" fontId="48" fillId="0" borderId="0" xfId="211" applyNumberFormat="1" applyFont="1" applyFill="1" applyBorder="1" applyAlignment="1" applyProtection="1">
      <alignment horizontal="right"/>
    </xf>
    <xf numFmtId="4" fontId="53" fillId="0" borderId="0" xfId="197" applyNumberFormat="1" applyFont="1" applyFill="1" applyBorder="1"/>
    <xf numFmtId="0" fontId="30" fillId="0" borderId="0" xfId="197" applyFont="1" applyFill="1" applyBorder="1"/>
    <xf numFmtId="4" fontId="52" fillId="0" borderId="0" xfId="211" applyNumberFormat="1" applyFont="1" applyFill="1" applyBorder="1" applyAlignment="1" applyProtection="1">
      <alignment horizontal="right"/>
      <protection locked="0"/>
    </xf>
    <xf numFmtId="4" fontId="52" fillId="0" borderId="0" xfId="211" applyNumberFormat="1" applyFont="1" applyFill="1" applyBorder="1" applyAlignment="1" applyProtection="1">
      <alignment horizontal="right"/>
    </xf>
    <xf numFmtId="4" fontId="55" fillId="0" borderId="0" xfId="197" applyNumberFormat="1" applyFont="1" applyFill="1" applyBorder="1"/>
    <xf numFmtId="4" fontId="56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05" applyNumberFormat="1" applyFont="1" applyFill="1" applyBorder="1" applyAlignment="1"/>
    <xf numFmtId="4" fontId="31" fillId="0" borderId="0" xfId="197" applyNumberFormat="1" applyFont="1" applyFill="1" applyBorder="1"/>
    <xf numFmtId="4" fontId="35" fillId="0" borderId="0" xfId="197" applyNumberFormat="1" applyFont="1" applyFill="1" applyBorder="1"/>
    <xf numFmtId="0" fontId="35" fillId="0" borderId="0" xfId="197" applyFont="1" applyFill="1" applyBorder="1"/>
    <xf numFmtId="3" fontId="63" fillId="0" borderId="10" xfId="205" applyNumberFormat="1" applyFont="1" applyBorder="1"/>
    <xf numFmtId="10" fontId="63" fillId="0" borderId="10" xfId="197" applyNumberFormat="1" applyFont="1" applyBorder="1" applyAlignment="1">
      <alignment horizontal="right" vertical="center" wrapText="1"/>
    </xf>
    <xf numFmtId="3" fontId="64" fillId="0" borderId="10" xfId="0" applyNumberFormat="1" applyFont="1" applyBorder="1" applyAlignment="1">
      <alignment vertical="center"/>
    </xf>
    <xf numFmtId="3" fontId="49" fillId="0" borderId="10" xfId="0" applyNumberFormat="1" applyFont="1" applyBorder="1"/>
    <xf numFmtId="3" fontId="54" fillId="0" borderId="10" xfId="0" applyNumberFormat="1" applyFont="1" applyBorder="1" applyAlignment="1">
      <alignment vertical="center"/>
    </xf>
    <xf numFmtId="3" fontId="49" fillId="0" borderId="10" xfId="205" applyNumberFormat="1" applyFont="1" applyBorder="1"/>
    <xf numFmtId="3" fontId="50" fillId="25" borderId="12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/>
    </xf>
    <xf numFmtId="3" fontId="65" fillId="25" borderId="12" xfId="197" applyNumberFormat="1" applyFont="1" applyFill="1" applyBorder="1" applyAlignment="1">
      <alignment horizontal="right" vertical="center"/>
    </xf>
    <xf numFmtId="3" fontId="65" fillId="24" borderId="10" xfId="197" applyNumberFormat="1" applyFont="1" applyFill="1" applyBorder="1" applyAlignment="1">
      <alignment horizontal="right" vertical="center"/>
    </xf>
    <xf numFmtId="3" fontId="65" fillId="24" borderId="10" xfId="197" applyNumberFormat="1" applyFont="1" applyFill="1" applyBorder="1" applyAlignment="1">
      <alignment vertical="center" wrapText="1"/>
    </xf>
    <xf numFmtId="3" fontId="50" fillId="24" borderId="10" xfId="197" applyNumberFormat="1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vertical="center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2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31" fillId="0" borderId="19" xfId="197" applyFont="1" applyBorder="1" applyAlignment="1">
      <alignment horizontal="center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36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6" fillId="25" borderId="16" xfId="197" applyFont="1" applyFill="1" applyBorder="1" applyAlignment="1">
      <alignment horizontal="center" vertical="center" wrapText="1"/>
    </xf>
    <xf numFmtId="0" fontId="36" fillId="25" borderId="11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6" fillId="25" borderId="23" xfId="197" applyFont="1" applyFill="1" applyBorder="1" applyAlignment="1">
      <alignment horizontal="center" vertical="center" wrapText="1"/>
    </xf>
    <xf numFmtId="0" fontId="36" fillId="25" borderId="22" xfId="197" applyFont="1" applyFill="1" applyBorder="1" applyAlignment="1">
      <alignment horizontal="center" vertical="center" wrapText="1"/>
    </xf>
    <xf numFmtId="49" fontId="39" fillId="0" borderId="11" xfId="197" applyNumberFormat="1" applyFont="1" applyBorder="1" applyAlignment="1">
      <alignment horizontal="center" vertical="center"/>
    </xf>
    <xf numFmtId="0" fontId="36" fillId="24" borderId="11" xfId="197" applyFont="1" applyFill="1" applyBorder="1" applyAlignment="1">
      <alignment horizontal="center" vertical="center"/>
    </xf>
    <xf numFmtId="0" fontId="39" fillId="0" borderId="11" xfId="197" applyFont="1" applyBorder="1" applyAlignment="1">
      <alignment horizontal="center" vertical="center"/>
    </xf>
    <xf numFmtId="9" fontId="40" fillId="0" borderId="10" xfId="197" applyNumberFormat="1" applyFont="1" applyBorder="1" applyAlignment="1">
      <alignment vertical="center" wrapText="1"/>
    </xf>
    <xf numFmtId="9" fontId="40" fillId="0" borderId="13" xfId="197" applyNumberFormat="1" applyFont="1" applyBorder="1" applyAlignment="1">
      <alignment vertical="center" wrapText="1"/>
    </xf>
  </cellXfs>
  <cellStyles count="2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30"/>
    <cellStyle name="Calculation 3" xfId="235"/>
    <cellStyle name="Calculation 4" xfId="229"/>
    <cellStyle name="Calculation 5" xfId="234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2"/>
    <cellStyle name="Input 3" xfId="233"/>
    <cellStyle name="Input 4" xfId="231"/>
    <cellStyle name="Input 5" xfId="239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40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42"/>
    <cellStyle name="Normal 161" xfId="215"/>
    <cellStyle name="Normal 161 2" xfId="244"/>
    <cellStyle name="Normal 162" xfId="217"/>
    <cellStyle name="Normal 162 2" xfId="246"/>
    <cellStyle name="Normal 163" xfId="219"/>
    <cellStyle name="Normal 163 2" xfId="248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Note 2" xfId="225"/>
    <cellStyle name="Note 3" xfId="236"/>
    <cellStyle name="Note 4" xfId="228"/>
    <cellStyle name="Obično 2" xfId="205"/>
    <cellStyle name="Obično 2 2" xfId="207"/>
    <cellStyle name="Obično 3" xfId="208"/>
    <cellStyle name="Obično 3 2" xfId="213"/>
    <cellStyle name="Obično 3 2 2" xfId="243"/>
    <cellStyle name="Obično 3 3" xfId="216"/>
    <cellStyle name="Obično 3 3 2" xfId="245"/>
    <cellStyle name="Obično 3 4" xfId="218"/>
    <cellStyle name="Obično 3 4 2" xfId="247"/>
    <cellStyle name="Obično 3 5" xfId="220"/>
    <cellStyle name="Obično 3 5 2" xfId="249"/>
    <cellStyle name="Obično 3 6" xfId="222"/>
    <cellStyle name="Obično 3 7" xfId="241"/>
    <cellStyle name="Obično 4" xfId="209"/>
    <cellStyle name="Obično_12a Izvjestaji drustava za osiguranje" xfId="214"/>
    <cellStyle name="Output" xfId="200" builtinId="21" customBuiltin="1"/>
    <cellStyle name="Output 2" xfId="237"/>
    <cellStyle name="Output 3" xfId="224"/>
    <cellStyle name="Output 4" xfId="227"/>
    <cellStyle name="Standard_0103_s Versicherung" xfId="201"/>
    <cellStyle name="Title" xfId="202" builtinId="15" customBuiltin="1"/>
    <cellStyle name="Total" xfId="203" builtinId="25" customBuiltin="1"/>
    <cellStyle name="Total 2" xfId="238"/>
    <cellStyle name="Total 3" xfId="223"/>
    <cellStyle name="Total 4" xfId="226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30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x14ac:dyDescent="0.25">
      <c r="B4" s="118"/>
      <c r="C4" s="112" t="s">
        <v>2</v>
      </c>
      <c r="D4" s="121" t="s">
        <v>28</v>
      </c>
      <c r="E4" s="112" t="s">
        <v>3</v>
      </c>
      <c r="F4" s="123" t="s">
        <v>29</v>
      </c>
      <c r="G4" s="112" t="s">
        <v>3</v>
      </c>
      <c r="H4" s="114" t="s">
        <v>8</v>
      </c>
      <c r="I4" s="116" t="s">
        <v>35</v>
      </c>
    </row>
    <row r="5" spans="2:9" x14ac:dyDescent="0.25">
      <c r="B5" s="119"/>
      <c r="C5" s="120"/>
      <c r="D5" s="122"/>
      <c r="E5" s="113" t="s">
        <v>0</v>
      </c>
      <c r="F5" s="124"/>
      <c r="G5" s="113" t="s">
        <v>0</v>
      </c>
      <c r="H5" s="115"/>
      <c r="I5" s="117"/>
    </row>
    <row r="6" spans="2:9" x14ac:dyDescent="0.25">
      <c r="B6" s="127" t="s">
        <v>9</v>
      </c>
      <c r="C6" s="106" t="s">
        <v>41</v>
      </c>
      <c r="D6" s="59">
        <f>'FBiH '!D6+RS!D6</f>
        <v>19807974.309999999</v>
      </c>
      <c r="E6" s="35">
        <f>D6/$D$29</f>
        <v>6.7416150050683354E-2</v>
      </c>
      <c r="F6" s="59">
        <f>'FBiH '!F6+RS!F6</f>
        <v>21861492.190000001</v>
      </c>
      <c r="G6" s="35">
        <f t="shared" ref="G6:G23" si="0">F6/$F$29</f>
        <v>6.8984920041674072E-2</v>
      </c>
      <c r="H6" s="20">
        <f>(F6-D6)/D6</f>
        <v>0.10367127137090894</v>
      </c>
      <c r="I6" s="21">
        <f>(G6-E6)/E6</f>
        <v>2.3269943326804023E-2</v>
      </c>
    </row>
    <row r="7" spans="2:9" x14ac:dyDescent="0.25">
      <c r="B7" s="127" t="s">
        <v>10</v>
      </c>
      <c r="C7" s="106" t="s">
        <v>4</v>
      </c>
      <c r="D7" s="59">
        <f>'FBiH '!D7+RS!D7</f>
        <v>3159840.0699999994</v>
      </c>
      <c r="E7" s="35">
        <f t="shared" ref="E7:E27" si="1">D7/$D$29</f>
        <v>1.0754469334491062E-2</v>
      </c>
      <c r="F7" s="59">
        <f>'FBiH '!F7+RS!F7</f>
        <v>3515357.08</v>
      </c>
      <c r="G7" s="35">
        <f t="shared" si="0"/>
        <v>1.1092867082177561E-2</v>
      </c>
      <c r="H7" s="20">
        <f t="shared" ref="H7:H27" si="2">(F7-D7)/D7</f>
        <v>0.11251107718246031</v>
      </c>
      <c r="I7" s="21">
        <f t="shared" ref="I7:I23" si="3">(G7-E7)/E7</f>
        <v>3.1465778288214591E-2</v>
      </c>
    </row>
    <row r="8" spans="2:9" x14ac:dyDescent="0.25">
      <c r="B8" s="127" t="s">
        <v>11</v>
      </c>
      <c r="C8" s="107" t="s">
        <v>42</v>
      </c>
      <c r="D8" s="59">
        <f>'FBiH '!D8+RS!D8</f>
        <v>28744348.129999995</v>
      </c>
      <c r="E8" s="35">
        <f t="shared" si="1"/>
        <v>9.7830967281841111E-2</v>
      </c>
      <c r="F8" s="59">
        <f>'FBiH '!F8+RS!F8</f>
        <v>29918922.689999998</v>
      </c>
      <c r="G8" s="35">
        <f t="shared" si="0"/>
        <v>9.4410503709659074E-2</v>
      </c>
      <c r="H8" s="20">
        <f t="shared" si="2"/>
        <v>4.0862800390805122E-2</v>
      </c>
      <c r="I8" s="21">
        <f t="shared" si="3"/>
        <v>-3.4962994512034488E-2</v>
      </c>
    </row>
    <row r="9" spans="2:9" x14ac:dyDescent="0.25">
      <c r="B9" s="127" t="s">
        <v>12</v>
      </c>
      <c r="C9" s="107" t="s">
        <v>43</v>
      </c>
      <c r="D9" s="59">
        <f>'FBiH '!D9+RS!D9</f>
        <v>0</v>
      </c>
      <c r="E9" s="35">
        <f t="shared" si="1"/>
        <v>0</v>
      </c>
      <c r="F9" s="59">
        <f>'FBiH '!F9+RS!F9</f>
        <v>6000</v>
      </c>
      <c r="G9" s="35">
        <f t="shared" si="0"/>
        <v>1.8933269360239605E-5</v>
      </c>
      <c r="H9" s="22" t="s">
        <v>1</v>
      </c>
      <c r="I9" s="54" t="s">
        <v>1</v>
      </c>
    </row>
    <row r="10" spans="2:9" x14ac:dyDescent="0.25">
      <c r="B10" s="127" t="s">
        <v>13</v>
      </c>
      <c r="C10" s="107" t="s">
        <v>44</v>
      </c>
      <c r="D10" s="59">
        <f>'FBiH '!D10+RS!D10</f>
        <v>84901.73</v>
      </c>
      <c r="E10" s="35">
        <f t="shared" si="1"/>
        <v>2.8896179284486383E-4</v>
      </c>
      <c r="F10" s="59">
        <f>'FBiH '!F10+RS!F10</f>
        <v>0</v>
      </c>
      <c r="G10" s="35">
        <f t="shared" si="0"/>
        <v>0</v>
      </c>
      <c r="H10" s="130">
        <f t="shared" si="2"/>
        <v>-1</v>
      </c>
      <c r="I10" s="131">
        <f t="shared" si="3"/>
        <v>-1</v>
      </c>
    </row>
    <row r="11" spans="2:9" x14ac:dyDescent="0.25">
      <c r="B11" s="127" t="s">
        <v>14</v>
      </c>
      <c r="C11" s="107" t="s">
        <v>45</v>
      </c>
      <c r="D11" s="59">
        <f>'FBiH '!D11+RS!D11</f>
        <v>13137.48</v>
      </c>
      <c r="E11" s="35">
        <f t="shared" si="1"/>
        <v>4.4713220499317763E-5</v>
      </c>
      <c r="F11" s="59">
        <f>'FBiH '!F11+RS!F11</f>
        <v>10043.5</v>
      </c>
      <c r="G11" s="35">
        <f t="shared" si="0"/>
        <v>3.1692715136594414E-5</v>
      </c>
      <c r="H11" s="20">
        <f t="shared" si="2"/>
        <v>-0.23550787517849692</v>
      </c>
      <c r="I11" s="21">
        <f t="shared" si="3"/>
        <v>-0.29120034784615922</v>
      </c>
    </row>
    <row r="12" spans="2:9" x14ac:dyDescent="0.25">
      <c r="B12" s="127" t="s">
        <v>15</v>
      </c>
      <c r="C12" s="107" t="s">
        <v>36</v>
      </c>
      <c r="D12" s="59">
        <f>'FBiH '!D12+RS!D12</f>
        <v>2117202.31</v>
      </c>
      <c r="E12" s="35">
        <f t="shared" si="1"/>
        <v>7.2058670101644243E-3</v>
      </c>
      <c r="F12" s="59">
        <f>'FBiH '!F12+RS!F12</f>
        <v>2378767.19</v>
      </c>
      <c r="G12" s="35">
        <f t="shared" si="0"/>
        <v>7.5063066589283762E-3</v>
      </c>
      <c r="H12" s="20">
        <f t="shared" si="2"/>
        <v>0.12354269536008577</v>
      </c>
      <c r="I12" s="21">
        <f t="shared" si="3"/>
        <v>4.1693754317163892E-2</v>
      </c>
    </row>
    <row r="13" spans="2:9" x14ac:dyDescent="0.25">
      <c r="B13" s="127" t="s">
        <v>16</v>
      </c>
      <c r="C13" s="107" t="s">
        <v>27</v>
      </c>
      <c r="D13" s="59">
        <f>'FBiH '!D13+RS!D13</f>
        <v>15977285.560000001</v>
      </c>
      <c r="E13" s="35">
        <f t="shared" si="1"/>
        <v>5.4378457072805871E-2</v>
      </c>
      <c r="F13" s="59">
        <f>'FBiH '!F13+RS!F13</f>
        <v>15353693.269999998</v>
      </c>
      <c r="G13" s="35">
        <f t="shared" si="0"/>
        <v>4.8449268392567996E-2</v>
      </c>
      <c r="H13" s="20">
        <f t="shared" si="2"/>
        <v>-3.9029927058523629E-2</v>
      </c>
      <c r="I13" s="21">
        <f t="shared" si="3"/>
        <v>-0.1090356181364146</v>
      </c>
    </row>
    <row r="14" spans="2:9" x14ac:dyDescent="0.25">
      <c r="B14" s="127" t="s">
        <v>17</v>
      </c>
      <c r="C14" s="107" t="s">
        <v>46</v>
      </c>
      <c r="D14" s="59">
        <f>'FBiH '!D14+RS!D14</f>
        <v>21229568.890000001</v>
      </c>
      <c r="E14" s="35">
        <f t="shared" si="1"/>
        <v>7.2254526353914647E-2</v>
      </c>
      <c r="F14" s="59">
        <f>'FBiH '!F14+RS!F14</f>
        <v>15960562.41</v>
      </c>
      <c r="G14" s="35">
        <f t="shared" si="0"/>
        <v>5.0364271208240829E-2</v>
      </c>
      <c r="H14" s="20">
        <f t="shared" si="2"/>
        <v>-0.24819187366927262</v>
      </c>
      <c r="I14" s="21">
        <f t="shared" si="3"/>
        <v>-0.30296032996537436</v>
      </c>
    </row>
    <row r="15" spans="2:9" x14ac:dyDescent="0.25">
      <c r="B15" s="127" t="s">
        <v>18</v>
      </c>
      <c r="C15" s="107" t="s">
        <v>47</v>
      </c>
      <c r="D15" s="59">
        <f>'FBiH '!D15+RS!D15</f>
        <v>138073414.84</v>
      </c>
      <c r="E15" s="35">
        <f t="shared" si="1"/>
        <v>0.46993084235596883</v>
      </c>
      <c r="F15" s="59">
        <f>'FBiH '!F15+RS!F15</f>
        <v>155422697.19000003</v>
      </c>
      <c r="G15" s="35">
        <f t="shared" si="0"/>
        <v>0.49044329843220424</v>
      </c>
      <c r="H15" s="20">
        <f t="shared" si="2"/>
        <v>0.12565259119653438</v>
      </c>
      <c r="I15" s="21">
        <f t="shared" si="3"/>
        <v>4.3649946390829565E-2</v>
      </c>
    </row>
    <row r="16" spans="2:9" x14ac:dyDescent="0.25">
      <c r="B16" s="127" t="s">
        <v>19</v>
      </c>
      <c r="C16" s="107" t="s">
        <v>48</v>
      </c>
      <c r="D16" s="59">
        <f>'FBiH '!D16+RS!D16</f>
        <v>112564.25</v>
      </c>
      <c r="E16" s="35">
        <f t="shared" si="1"/>
        <v>3.8311077395286836E-4</v>
      </c>
      <c r="F16" s="59">
        <f>'FBiH '!F16+RS!F16</f>
        <v>43153.24</v>
      </c>
      <c r="G16" s="35">
        <f t="shared" si="0"/>
        <v>1.3617198611451102E-4</v>
      </c>
      <c r="H16" s="20">
        <f t="shared" si="2"/>
        <v>-0.61663458869045906</v>
      </c>
      <c r="I16" s="21">
        <f t="shared" si="3"/>
        <v>-0.64456236845152415</v>
      </c>
    </row>
    <row r="17" spans="2:9" x14ac:dyDescent="0.25">
      <c r="B17" s="127" t="s">
        <v>20</v>
      </c>
      <c r="C17" s="107" t="s">
        <v>49</v>
      </c>
      <c r="D17" s="59">
        <f>'FBiH '!D17+RS!D17</f>
        <v>9508.0499999999993</v>
      </c>
      <c r="E17" s="35">
        <f t="shared" si="1"/>
        <v>3.2360508725306389E-5</v>
      </c>
      <c r="F17" s="59">
        <f>'FBiH '!F17+RS!F17</f>
        <v>15430.2</v>
      </c>
      <c r="G17" s="35">
        <f t="shared" si="0"/>
        <v>4.8690688813728193E-5</v>
      </c>
      <c r="H17" s="20">
        <f t="shared" si="2"/>
        <v>0.62285642166374833</v>
      </c>
      <c r="I17" s="21">
        <f t="shared" si="3"/>
        <v>0.50463298420433556</v>
      </c>
    </row>
    <row r="18" spans="2:9" x14ac:dyDescent="0.25">
      <c r="B18" s="127" t="s">
        <v>21</v>
      </c>
      <c r="C18" s="107" t="s">
        <v>50</v>
      </c>
      <c r="D18" s="59">
        <f>'FBiH '!D18+RS!D18</f>
        <v>3835300.8899999997</v>
      </c>
      <c r="E18" s="35">
        <f t="shared" si="1"/>
        <v>1.3053390328723593E-2</v>
      </c>
      <c r="F18" s="59">
        <f>'FBiH '!F18+RS!F18</f>
        <v>4041650.74</v>
      </c>
      <c r="G18" s="35">
        <f t="shared" si="0"/>
        <v>1.2753610353405288E-2</v>
      </c>
      <c r="H18" s="20">
        <f t="shared" si="2"/>
        <v>5.3802779995183264E-2</v>
      </c>
      <c r="I18" s="21">
        <f t="shared" si="3"/>
        <v>-2.2965679242629287E-2</v>
      </c>
    </row>
    <row r="19" spans="2:9" x14ac:dyDescent="0.25">
      <c r="B19" s="127" t="s">
        <v>22</v>
      </c>
      <c r="C19" s="107" t="s">
        <v>5</v>
      </c>
      <c r="D19" s="59">
        <f>'FBiH '!D19+RS!D19</f>
        <v>277570.87999999989</v>
      </c>
      <c r="E19" s="35">
        <f t="shared" si="1"/>
        <v>9.447084190902414E-4</v>
      </c>
      <c r="F19" s="59">
        <f>'FBiH '!F19+RS!F19</f>
        <v>4465841.21</v>
      </c>
      <c r="G19" s="35">
        <f t="shared" si="0"/>
        <v>1.4092162424831392E-2</v>
      </c>
      <c r="H19" s="20">
        <f t="shared" si="2"/>
        <v>15.089011966961381</v>
      </c>
      <c r="I19" s="21">
        <f t="shared" si="3"/>
        <v>13.916943831623954</v>
      </c>
    </row>
    <row r="20" spans="2:9" x14ac:dyDescent="0.25">
      <c r="B20" s="127" t="s">
        <v>23</v>
      </c>
      <c r="C20" s="107" t="s">
        <v>51</v>
      </c>
      <c r="D20" s="59">
        <f>'FBiH '!D20+RS!D20</f>
        <v>163761.28000000003</v>
      </c>
      <c r="E20" s="35">
        <f t="shared" si="1"/>
        <v>5.573591146772834E-4</v>
      </c>
      <c r="F20" s="59">
        <f>'FBiH '!F20+RS!F20</f>
        <v>148969.95000000001</v>
      </c>
      <c r="G20" s="35">
        <f t="shared" si="0"/>
        <v>4.7008136498857101E-4</v>
      </c>
      <c r="H20" s="20">
        <f t="shared" si="2"/>
        <v>-9.0322510913446785E-2</v>
      </c>
      <c r="I20" s="21">
        <f t="shared" si="3"/>
        <v>-0.15659158949835619</v>
      </c>
    </row>
    <row r="21" spans="2:9" x14ac:dyDescent="0.25">
      <c r="B21" s="127" t="s">
        <v>24</v>
      </c>
      <c r="C21" s="107" t="s">
        <v>37</v>
      </c>
      <c r="D21" s="59">
        <f>'FBiH '!D21+RS!D21</f>
        <v>955946.87</v>
      </c>
      <c r="E21" s="35">
        <f t="shared" si="1"/>
        <v>3.253551151662469E-3</v>
      </c>
      <c r="F21" s="59">
        <f>'FBiH '!F21+RS!F21</f>
        <v>1216122.75</v>
      </c>
      <c r="G21" s="35">
        <f t="shared" si="0"/>
        <v>3.8375299334775545E-3</v>
      </c>
      <c r="H21" s="20">
        <f t="shared" si="2"/>
        <v>0.27216562778222186</v>
      </c>
      <c r="I21" s="21">
        <f t="shared" si="3"/>
        <v>0.17948965748292894</v>
      </c>
    </row>
    <row r="22" spans="2:9" x14ac:dyDescent="0.25">
      <c r="B22" s="127" t="s">
        <v>25</v>
      </c>
      <c r="C22" s="107" t="s">
        <v>52</v>
      </c>
      <c r="D22" s="59">
        <f>'FBiH '!D22+RS!D22</f>
        <v>1625</v>
      </c>
      <c r="E22" s="35">
        <f t="shared" si="1"/>
        <v>5.530663666958303E-6</v>
      </c>
      <c r="F22" s="59">
        <f>'FBiH '!F22+RS!F22</f>
        <v>1345</v>
      </c>
      <c r="G22" s="35">
        <f t="shared" si="0"/>
        <v>4.2442078815870447E-6</v>
      </c>
      <c r="H22" s="20">
        <f t="shared" si="2"/>
        <v>-0.1723076923076923</v>
      </c>
      <c r="I22" s="21">
        <f t="shared" si="3"/>
        <v>-0.23260423392890384</v>
      </c>
    </row>
    <row r="23" spans="2:9" x14ac:dyDescent="0.25">
      <c r="B23" s="127" t="s">
        <v>26</v>
      </c>
      <c r="C23" s="107" t="s">
        <v>53</v>
      </c>
      <c r="D23" s="59">
        <f>'FBiH '!D23+RS!D23</f>
        <v>16981.73</v>
      </c>
      <c r="E23" s="35">
        <f t="shared" si="1"/>
        <v>5.7797068992674349E-5</v>
      </c>
      <c r="F23" s="59">
        <f>'FBiH '!F23+RS!F23</f>
        <v>72567.19</v>
      </c>
      <c r="G23" s="35">
        <f t="shared" si="0"/>
        <v>2.2898902583094765E-4</v>
      </c>
      <c r="H23" s="20">
        <f t="shared" si="2"/>
        <v>3.2732507229828767</v>
      </c>
      <c r="I23" s="21">
        <f t="shared" si="3"/>
        <v>2.9619487600655234</v>
      </c>
    </row>
    <row r="24" spans="2:9" s="3" customFormat="1" x14ac:dyDescent="0.25">
      <c r="B24" s="128"/>
      <c r="C24" s="108" t="s">
        <v>38</v>
      </c>
      <c r="D24" s="91">
        <f>SUM(D6:D23)</f>
        <v>234580932.26999998</v>
      </c>
      <c r="E24" s="36">
        <f>SUM(E6:E23)</f>
        <v>0.79839276250270486</v>
      </c>
      <c r="F24" s="91">
        <f>SUM(F6:F23)</f>
        <v>254432615.80000004</v>
      </c>
      <c r="G24" s="36">
        <f>SUM(G6:G23)</f>
        <v>0.80287354149529244</v>
      </c>
      <c r="H24" s="29">
        <f t="shared" ref="H24:I29" si="4">(F24-D24)/D24</f>
        <v>8.4626160097066194E-2</v>
      </c>
      <c r="I24" s="30">
        <f t="shared" si="4"/>
        <v>5.6122490120548985E-3</v>
      </c>
    </row>
    <row r="25" spans="2:9" ht="15.75" customHeight="1" x14ac:dyDescent="0.25">
      <c r="B25" s="129">
        <v>19</v>
      </c>
      <c r="C25" s="106" t="s">
        <v>6</v>
      </c>
      <c r="D25" s="59">
        <f>'FBiH '!D25+RS!D25</f>
        <v>54538408.846000239</v>
      </c>
      <c r="E25" s="35">
        <f t="shared" si="1"/>
        <v>0.18562067462048665</v>
      </c>
      <c r="F25" s="59">
        <f>'FBiH '!F25+RS!F25</f>
        <v>57812899.69700025</v>
      </c>
      <c r="G25" s="35">
        <f>F25/$F$29</f>
        <v>0.18243120040997005</v>
      </c>
      <c r="H25" s="20">
        <f t="shared" si="2"/>
        <v>6.0040087715909907E-2</v>
      </c>
      <c r="I25" s="21">
        <f t="shared" si="4"/>
        <v>-1.7182753036738423E-2</v>
      </c>
    </row>
    <row r="26" spans="2:9" x14ac:dyDescent="0.25">
      <c r="B26" s="18"/>
      <c r="C26" s="106" t="s">
        <v>54</v>
      </c>
      <c r="D26" s="59">
        <f>'FBiH '!D26+RS!D26</f>
        <v>4614236.7840000764</v>
      </c>
      <c r="E26" s="35">
        <f t="shared" si="1"/>
        <v>1.5704487219699536E-2</v>
      </c>
      <c r="F26" s="59">
        <f>'FBiH '!F26+RS!F26</f>
        <v>4556842.4330000253</v>
      </c>
      <c r="G26" s="35">
        <f>F26/$F$29</f>
        <v>1.4379320869359846E-2</v>
      </c>
      <c r="H26" s="20">
        <f t="shared" si="2"/>
        <v>-1.2438536140812419E-2</v>
      </c>
      <c r="I26" s="21">
        <f>(G26-E26)/E26</f>
        <v>-8.4381382964062418E-2</v>
      </c>
    </row>
    <row r="27" spans="2:9" x14ac:dyDescent="0.25">
      <c r="B27" s="18"/>
      <c r="C27" s="97" t="s">
        <v>7</v>
      </c>
      <c r="D27" s="60">
        <f>'FBiH '!D27+RS!D27</f>
        <v>82878.47</v>
      </c>
      <c r="E27" s="35">
        <f t="shared" si="1"/>
        <v>2.8207565710898074E-4</v>
      </c>
      <c r="F27" s="59">
        <f>RS!F27+'FBiH '!F27</f>
        <v>100121.29000000001</v>
      </c>
      <c r="G27" s="35">
        <f>F27/$F$29</f>
        <v>3.15937225377444E-4</v>
      </c>
      <c r="H27" s="20">
        <f t="shared" si="2"/>
        <v>0.2080494487892936</v>
      </c>
      <c r="I27" s="21">
        <f>(G27-E27)/E27</f>
        <v>0.12004427682811616</v>
      </c>
    </row>
    <row r="28" spans="2:9" s="3" customFormat="1" x14ac:dyDescent="0.25">
      <c r="B28" s="24"/>
      <c r="C28" s="98" t="s">
        <v>39</v>
      </c>
      <c r="D28" s="91">
        <f>SUM(D25:D27)</f>
        <v>59235524.100000314</v>
      </c>
      <c r="E28" s="36">
        <f>SUM(E25:E26)</f>
        <v>0.20132516184018617</v>
      </c>
      <c r="F28" s="91">
        <f>SUM(F25:F27)</f>
        <v>62469863.420000277</v>
      </c>
      <c r="G28" s="36">
        <f>SUM(G25:G26)</f>
        <v>0.19681052127932988</v>
      </c>
      <c r="H28" s="29">
        <f t="shared" si="4"/>
        <v>5.4601345546294339E-2</v>
      </c>
      <c r="I28" s="30">
        <f t="shared" si="4"/>
        <v>-2.242462154055069E-2</v>
      </c>
    </row>
    <row r="29" spans="2:9" s="3" customFormat="1" ht="16.5" thickBot="1" x14ac:dyDescent="0.3">
      <c r="B29" s="34"/>
      <c r="C29" s="99" t="s">
        <v>40</v>
      </c>
      <c r="D29" s="90">
        <f>D24+D28</f>
        <v>293816456.3700003</v>
      </c>
      <c r="E29" s="45">
        <f>E24+E28</f>
        <v>0.99971792434289108</v>
      </c>
      <c r="F29" s="90">
        <f>SUM(F24:F27)</f>
        <v>316902479.22000033</v>
      </c>
      <c r="G29" s="45">
        <f>G24+G28</f>
        <v>0.9996840627746223</v>
      </c>
      <c r="H29" s="32">
        <f>(F29-D29)/D29</f>
        <v>7.8572940179116493E-2</v>
      </c>
      <c r="I29" s="33">
        <f t="shared" si="4"/>
        <v>-3.3871122487922076E-5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9" t="s">
        <v>33</v>
      </c>
      <c r="C31" s="39"/>
      <c r="D31" s="7"/>
      <c r="E31" s="7"/>
      <c r="F31" s="7"/>
      <c r="G31" s="4"/>
    </row>
    <row r="32" spans="2:9" x14ac:dyDescent="0.25">
      <c r="F32" s="7"/>
    </row>
    <row r="33" spans="2:6" x14ac:dyDescent="0.25">
      <c r="B33" s="49" t="s">
        <v>34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4.140625" style="1" bestFit="1" customWidth="1"/>
    <col min="12" max="12" width="14.5703125" style="1" bestFit="1" customWidth="1"/>
    <col min="13" max="13" width="15.7109375" style="1" bestFit="1" customWidth="1"/>
    <col min="14" max="14" width="12.7109375" style="1" bestFit="1" customWidth="1"/>
    <col min="15" max="15" width="14.5703125" style="1" customWidth="1"/>
    <col min="16" max="16" width="14.5703125" style="1" bestFit="1" customWidth="1"/>
    <col min="17" max="17" width="10.5703125" style="1" bestFit="1" customWidth="1"/>
    <col min="18" max="18" width="11.7109375" style="1" bestFit="1" customWidth="1"/>
    <col min="19" max="19" width="14.28515625" style="1" bestFit="1" customWidth="1"/>
    <col min="20" max="20" width="10.28515625" style="1"/>
    <col min="21" max="21" width="13.85546875" style="1" bestFit="1" customWidth="1"/>
    <col min="22" max="22" width="14.28515625" style="1" bestFit="1" customWidth="1"/>
    <col min="23" max="23" width="11.7109375" style="1" bestFit="1" customWidth="1"/>
    <col min="24" max="24" width="13.85546875" style="1" bestFit="1" customWidth="1"/>
    <col min="25" max="25" width="12.7109375" style="1" bestFit="1" customWidth="1"/>
    <col min="26" max="27" width="10.42578125" style="1" bestFit="1" customWidth="1"/>
    <col min="28" max="28" width="12.7109375" style="1" bestFit="1" customWidth="1"/>
    <col min="29" max="29" width="13.42578125" style="1" bestFit="1" customWidth="1"/>
    <col min="30" max="16384" width="10.28515625" style="1"/>
  </cols>
  <sheetData>
    <row r="2" spans="2:29" x14ac:dyDescent="0.25">
      <c r="B2" s="109" t="s">
        <v>31</v>
      </c>
      <c r="C2" s="110"/>
      <c r="D2" s="110"/>
      <c r="E2" s="110"/>
      <c r="F2" s="110"/>
      <c r="G2" s="110"/>
      <c r="H2" s="110"/>
      <c r="I2" s="111"/>
    </row>
    <row r="3" spans="2:29" ht="16.5" thickBot="1" x14ac:dyDescent="0.3">
      <c r="C3" s="3"/>
    </row>
    <row r="4" spans="2:29" ht="15.75" customHeight="1" x14ac:dyDescent="0.25">
      <c r="B4" s="125"/>
      <c r="C4" s="112" t="s">
        <v>2</v>
      </c>
      <c r="D4" s="121" t="s">
        <v>28</v>
      </c>
      <c r="E4" s="112" t="s">
        <v>3</v>
      </c>
      <c r="F4" s="121" t="s">
        <v>29</v>
      </c>
      <c r="G4" s="112" t="s">
        <v>3</v>
      </c>
      <c r="H4" s="114" t="s">
        <v>8</v>
      </c>
      <c r="I4" s="116" t="s">
        <v>35</v>
      </c>
      <c r="K4" s="44"/>
    </row>
    <row r="5" spans="2:29" x14ac:dyDescent="0.25">
      <c r="B5" s="126"/>
      <c r="C5" s="120"/>
      <c r="D5" s="122"/>
      <c r="E5" s="113" t="s">
        <v>0</v>
      </c>
      <c r="F5" s="122"/>
      <c r="G5" s="113" t="s">
        <v>0</v>
      </c>
      <c r="H5" s="115"/>
      <c r="I5" s="117"/>
      <c r="K5" s="44"/>
    </row>
    <row r="6" spans="2:29" x14ac:dyDescent="0.25">
      <c r="B6" s="129" t="s">
        <v>9</v>
      </c>
      <c r="C6" s="106" t="s">
        <v>41</v>
      </c>
      <c r="D6" s="84">
        <v>14477321.069999998</v>
      </c>
      <c r="E6" s="85">
        <f>D6/$D$29</f>
        <v>6.9736358418135136E-2</v>
      </c>
      <c r="F6" s="84">
        <v>16068157.41</v>
      </c>
      <c r="G6" s="46">
        <f>F6/$F$29</f>
        <v>7.1410037951127436E-2</v>
      </c>
      <c r="H6" s="20">
        <f>(F6-D6)/D6</f>
        <v>0.10988471778087062</v>
      </c>
      <c r="I6" s="21">
        <f>(G6-E6)/E6</f>
        <v>2.4000099387998089E-2</v>
      </c>
      <c r="K6" s="71"/>
      <c r="L6" s="71"/>
      <c r="M6" s="71"/>
      <c r="N6" s="72"/>
      <c r="O6" s="71"/>
      <c r="P6" s="71"/>
      <c r="Q6" s="71"/>
      <c r="R6" s="72"/>
      <c r="S6" s="73"/>
      <c r="T6" s="74"/>
      <c r="U6" s="75"/>
      <c r="V6" s="75"/>
      <c r="W6" s="75"/>
      <c r="X6" s="76"/>
      <c r="Y6" s="75"/>
      <c r="Z6" s="75"/>
      <c r="AA6" s="75"/>
      <c r="AB6" s="76"/>
      <c r="AC6" s="77"/>
    </row>
    <row r="7" spans="2:29" x14ac:dyDescent="0.25">
      <c r="B7" s="129" t="s">
        <v>10</v>
      </c>
      <c r="C7" s="106" t="s">
        <v>4</v>
      </c>
      <c r="D7" s="84">
        <v>2627700.3699999992</v>
      </c>
      <c r="E7" s="85">
        <f t="shared" ref="E7:E23" si="0">D7/$D$29</f>
        <v>1.2657469840709023E-2</v>
      </c>
      <c r="F7" s="84">
        <v>2907778.3400000003</v>
      </c>
      <c r="G7" s="46">
        <f t="shared" ref="G7:G23" si="1">F7/$F$29</f>
        <v>1.2922736335881238E-2</v>
      </c>
      <c r="H7" s="20">
        <f t="shared" ref="H7:H23" si="2">(F7-D7)/D7</f>
        <v>0.10658672244278795</v>
      </c>
      <c r="I7" s="21">
        <f t="shared" ref="I7:I23" si="3">(G7-E7)/E7</f>
        <v>2.095730809636728E-2</v>
      </c>
      <c r="K7" s="71"/>
      <c r="L7" s="71"/>
      <c r="M7" s="71"/>
      <c r="N7" s="72"/>
      <c r="O7" s="71"/>
      <c r="P7" s="71"/>
      <c r="Q7" s="71"/>
      <c r="R7" s="72"/>
      <c r="S7" s="73"/>
      <c r="T7" s="74"/>
      <c r="U7" s="75"/>
      <c r="V7" s="75"/>
      <c r="W7" s="75"/>
      <c r="X7" s="76"/>
      <c r="Y7" s="75"/>
      <c r="Z7" s="75"/>
      <c r="AA7" s="75"/>
      <c r="AB7" s="76"/>
      <c r="AC7" s="77"/>
    </row>
    <row r="8" spans="2:29" x14ac:dyDescent="0.25">
      <c r="B8" s="129" t="s">
        <v>11</v>
      </c>
      <c r="C8" s="107" t="s">
        <v>42</v>
      </c>
      <c r="D8" s="84">
        <v>23791926.429999996</v>
      </c>
      <c r="E8" s="85">
        <f t="shared" si="0"/>
        <v>0.11460423520056548</v>
      </c>
      <c r="F8" s="84">
        <v>24831069.709999997</v>
      </c>
      <c r="G8" s="46">
        <f t="shared" si="1"/>
        <v>0.11035413614100205</v>
      </c>
      <c r="H8" s="20">
        <f t="shared" si="2"/>
        <v>4.3676298472817753E-2</v>
      </c>
      <c r="I8" s="21">
        <f t="shared" si="3"/>
        <v>-3.7085008700816845E-2</v>
      </c>
      <c r="K8" s="71"/>
      <c r="L8" s="71"/>
      <c r="M8" s="71"/>
      <c r="N8" s="72"/>
      <c r="O8" s="71"/>
      <c r="P8" s="71"/>
      <c r="Q8" s="71"/>
      <c r="R8" s="72"/>
      <c r="S8" s="73"/>
      <c r="T8" s="74"/>
      <c r="U8" s="75"/>
      <c r="V8" s="75"/>
      <c r="W8" s="75"/>
      <c r="X8" s="76"/>
      <c r="Y8" s="75"/>
      <c r="Z8" s="75"/>
      <c r="AA8" s="75"/>
      <c r="AB8" s="76"/>
      <c r="AC8" s="77"/>
    </row>
    <row r="9" spans="2:29" x14ac:dyDescent="0.25">
      <c r="B9" s="129" t="s">
        <v>12</v>
      </c>
      <c r="C9" s="107" t="s">
        <v>43</v>
      </c>
      <c r="D9" s="84">
        <v>0</v>
      </c>
      <c r="E9" s="85">
        <f t="shared" si="0"/>
        <v>0</v>
      </c>
      <c r="F9" s="84">
        <v>6000</v>
      </c>
      <c r="G9" s="46">
        <f t="shared" si="1"/>
        <v>2.6665174903011151E-5</v>
      </c>
      <c r="H9" s="22" t="s">
        <v>1</v>
      </c>
      <c r="I9" s="23" t="s">
        <v>1</v>
      </c>
      <c r="K9" s="71"/>
      <c r="L9" s="71"/>
      <c r="M9" s="71"/>
      <c r="N9" s="72"/>
      <c r="O9" s="71"/>
      <c r="P9" s="71"/>
      <c r="Q9" s="71"/>
      <c r="R9" s="72"/>
      <c r="S9" s="73"/>
      <c r="T9" s="74"/>
      <c r="U9" s="75"/>
      <c r="V9" s="75"/>
      <c r="W9" s="75"/>
      <c r="X9" s="76"/>
      <c r="Y9" s="75"/>
      <c r="Z9" s="75"/>
      <c r="AA9" s="75"/>
      <c r="AB9" s="76"/>
      <c r="AC9" s="77"/>
    </row>
    <row r="10" spans="2:29" x14ac:dyDescent="0.25">
      <c r="B10" s="129" t="s">
        <v>13</v>
      </c>
      <c r="C10" s="107" t="s">
        <v>44</v>
      </c>
      <c r="D10" s="84">
        <v>84901.73</v>
      </c>
      <c r="E10" s="85">
        <f t="shared" si="0"/>
        <v>4.0896637195321506E-4</v>
      </c>
      <c r="F10" s="84">
        <v>0</v>
      </c>
      <c r="G10" s="46">
        <f t="shared" si="1"/>
        <v>0</v>
      </c>
      <c r="H10" s="130">
        <f t="shared" si="2"/>
        <v>-1</v>
      </c>
      <c r="I10" s="131">
        <f t="shared" si="3"/>
        <v>-1</v>
      </c>
      <c r="K10" s="71"/>
      <c r="L10" s="71"/>
      <c r="M10" s="71"/>
      <c r="N10" s="72"/>
      <c r="O10" s="71"/>
      <c r="P10" s="71"/>
      <c r="Q10" s="71"/>
      <c r="R10" s="72"/>
      <c r="S10" s="73"/>
      <c r="T10" s="74"/>
      <c r="U10" s="75"/>
      <c r="V10" s="75"/>
      <c r="W10" s="75"/>
      <c r="X10" s="76"/>
      <c r="Y10" s="75"/>
      <c r="Z10" s="75"/>
      <c r="AA10" s="75"/>
      <c r="AB10" s="76"/>
      <c r="AC10" s="77"/>
    </row>
    <row r="11" spans="2:29" x14ac:dyDescent="0.25">
      <c r="B11" s="129" t="s">
        <v>14</v>
      </c>
      <c r="C11" s="107" t="s">
        <v>45</v>
      </c>
      <c r="D11" s="84">
        <v>11317.48</v>
      </c>
      <c r="E11" s="85">
        <f t="shared" si="0"/>
        <v>5.4515599802890612E-5</v>
      </c>
      <c r="F11" s="84">
        <v>10043.5</v>
      </c>
      <c r="G11" s="46">
        <f t="shared" si="1"/>
        <v>4.4635280689732079E-5</v>
      </c>
      <c r="H11" s="20">
        <f t="shared" si="2"/>
        <v>-0.11256746201451202</v>
      </c>
      <c r="I11" s="21">
        <f t="shared" si="3"/>
        <v>-0.18123838220403551</v>
      </c>
      <c r="K11" s="71"/>
      <c r="L11" s="71"/>
      <c r="M11" s="71"/>
      <c r="N11" s="72"/>
      <c r="O11" s="71"/>
      <c r="P11" s="71"/>
      <c r="Q11" s="71"/>
      <c r="R11" s="72"/>
      <c r="S11" s="73"/>
      <c r="T11" s="74"/>
      <c r="U11" s="75"/>
      <c r="V11" s="75"/>
      <c r="W11" s="75"/>
      <c r="X11" s="76"/>
      <c r="Y11" s="75"/>
      <c r="Z11" s="75"/>
      <c r="AA11" s="75"/>
      <c r="AB11" s="76"/>
      <c r="AC11" s="77"/>
    </row>
    <row r="12" spans="2:29" x14ac:dyDescent="0.25">
      <c r="B12" s="129" t="s">
        <v>15</v>
      </c>
      <c r="C12" s="107" t="s">
        <v>36</v>
      </c>
      <c r="D12" s="84">
        <v>1571076.9</v>
      </c>
      <c r="E12" s="85">
        <f t="shared" si="0"/>
        <v>7.5677800658773857E-3</v>
      </c>
      <c r="F12" s="84">
        <v>1877150.14</v>
      </c>
      <c r="G12" s="46">
        <f t="shared" si="1"/>
        <v>8.3424228003853105E-3</v>
      </c>
      <c r="H12" s="20">
        <f t="shared" si="2"/>
        <v>0.1948174783805936</v>
      </c>
      <c r="I12" s="21">
        <f t="shared" si="3"/>
        <v>0.10236062990264967</v>
      </c>
      <c r="K12" s="71"/>
      <c r="L12" s="71"/>
      <c r="M12" s="71"/>
      <c r="N12" s="72"/>
      <c r="O12" s="71"/>
      <c r="P12" s="71"/>
      <c r="Q12" s="71"/>
      <c r="R12" s="72"/>
      <c r="S12" s="73"/>
      <c r="T12" s="74"/>
      <c r="U12" s="75"/>
      <c r="V12" s="75"/>
      <c r="W12" s="75"/>
      <c r="X12" s="76"/>
      <c r="Y12" s="75"/>
      <c r="Z12" s="75"/>
      <c r="AA12" s="75"/>
      <c r="AB12" s="76"/>
      <c r="AC12" s="77"/>
    </row>
    <row r="13" spans="2:29" x14ac:dyDescent="0.25">
      <c r="B13" s="129" t="s">
        <v>16</v>
      </c>
      <c r="C13" s="107" t="s">
        <v>27</v>
      </c>
      <c r="D13" s="84">
        <v>12380997.41</v>
      </c>
      <c r="E13" s="85">
        <f t="shared" si="0"/>
        <v>5.9638497259476952E-2</v>
      </c>
      <c r="F13" s="84">
        <v>11439567.739999998</v>
      </c>
      <c r="G13" s="46">
        <f t="shared" si="1"/>
        <v>5.0839679100323991E-2</v>
      </c>
      <c r="H13" s="20">
        <f t="shared" si="2"/>
        <v>-7.6038273720953939E-2</v>
      </c>
      <c r="I13" s="21">
        <f t="shared" si="3"/>
        <v>-0.14753587973336754</v>
      </c>
      <c r="K13" s="71"/>
      <c r="L13" s="71"/>
      <c r="M13" s="71"/>
      <c r="N13" s="72"/>
      <c r="O13" s="71"/>
      <c r="P13" s="71"/>
      <c r="Q13" s="71"/>
      <c r="R13" s="72"/>
      <c r="S13" s="73"/>
      <c r="T13" s="74"/>
      <c r="U13" s="75"/>
      <c r="V13" s="75"/>
      <c r="W13" s="75"/>
      <c r="X13" s="76"/>
      <c r="Y13" s="75"/>
      <c r="Z13" s="75"/>
      <c r="AA13" s="75"/>
      <c r="AB13" s="76"/>
      <c r="AC13" s="77"/>
    </row>
    <row r="14" spans="2:29" x14ac:dyDescent="0.25">
      <c r="B14" s="129" t="s">
        <v>17</v>
      </c>
      <c r="C14" s="107" t="s">
        <v>46</v>
      </c>
      <c r="D14" s="84">
        <v>10797352.210000001</v>
      </c>
      <c r="E14" s="85">
        <f t="shared" si="0"/>
        <v>5.2010176471371419E-2</v>
      </c>
      <c r="F14" s="84">
        <v>10139524.15</v>
      </c>
      <c r="G14" s="46">
        <f t="shared" si="1"/>
        <v>4.5062030815509246E-2</v>
      </c>
      <c r="H14" s="20">
        <f t="shared" si="2"/>
        <v>-6.0924942264155374E-2</v>
      </c>
      <c r="I14" s="21">
        <f t="shared" si="3"/>
        <v>-0.13359204154376833</v>
      </c>
      <c r="K14" s="71"/>
      <c r="L14" s="71"/>
      <c r="M14" s="71"/>
      <c r="N14" s="72"/>
      <c r="O14" s="71"/>
      <c r="P14" s="71"/>
      <c r="Q14" s="71"/>
      <c r="R14" s="72"/>
      <c r="S14" s="73"/>
      <c r="T14" s="74"/>
      <c r="U14" s="75"/>
      <c r="V14" s="75"/>
      <c r="W14" s="75"/>
      <c r="X14" s="76"/>
      <c r="Y14" s="75"/>
      <c r="Z14" s="75"/>
      <c r="AA14" s="75"/>
      <c r="AB14" s="76"/>
      <c r="AC14" s="77"/>
    </row>
    <row r="15" spans="2:29" x14ac:dyDescent="0.25">
      <c r="B15" s="129" t="s">
        <v>18</v>
      </c>
      <c r="C15" s="107" t="s">
        <v>47</v>
      </c>
      <c r="D15" s="84">
        <v>86317936.020000011</v>
      </c>
      <c r="E15" s="85">
        <f t="shared" si="0"/>
        <v>0.41578814858765711</v>
      </c>
      <c r="F15" s="84">
        <v>95546605.580000013</v>
      </c>
      <c r="G15" s="46">
        <f t="shared" si="1"/>
        <v>0.42462782486328693</v>
      </c>
      <c r="H15" s="20">
        <f t="shared" si="2"/>
        <v>0.10691485438045813</v>
      </c>
      <c r="I15" s="21">
        <f t="shared" si="3"/>
        <v>2.1260048670594132E-2</v>
      </c>
      <c r="K15" s="71"/>
      <c r="L15" s="71"/>
      <c r="M15" s="71"/>
      <c r="N15" s="72"/>
      <c r="O15" s="71"/>
      <c r="P15" s="71"/>
      <c r="Q15" s="71"/>
      <c r="R15" s="72"/>
      <c r="S15" s="73"/>
      <c r="T15" s="74"/>
      <c r="U15" s="75"/>
      <c r="V15" s="75"/>
      <c r="W15" s="75"/>
      <c r="X15" s="76"/>
      <c r="Y15" s="75"/>
      <c r="Z15" s="75"/>
      <c r="AA15" s="75"/>
      <c r="AB15" s="76"/>
      <c r="AC15" s="77"/>
    </row>
    <row r="16" spans="2:29" x14ac:dyDescent="0.25">
      <c r="B16" s="129" t="s">
        <v>19</v>
      </c>
      <c r="C16" s="107" t="s">
        <v>48</v>
      </c>
      <c r="D16" s="84">
        <v>106766.26</v>
      </c>
      <c r="E16" s="85">
        <f t="shared" si="0"/>
        <v>5.1428645799341975E-4</v>
      </c>
      <c r="F16" s="84">
        <v>38322.71</v>
      </c>
      <c r="G16" s="46">
        <f>F16/$F$29</f>
        <v>1.7031362748456239E-4</v>
      </c>
      <c r="H16" s="20">
        <f t="shared" si="2"/>
        <v>-0.64105973179167264</v>
      </c>
      <c r="I16" s="21">
        <f t="shared" si="3"/>
        <v>-0.66883509212147763</v>
      </c>
      <c r="K16" s="71"/>
      <c r="L16" s="71"/>
      <c r="M16" s="71"/>
      <c r="N16" s="72"/>
      <c r="O16" s="71"/>
      <c r="P16" s="71"/>
      <c r="Q16" s="71"/>
      <c r="R16" s="72"/>
      <c r="S16" s="73"/>
      <c r="T16" s="74"/>
      <c r="U16" s="75"/>
      <c r="V16" s="75"/>
      <c r="W16" s="75"/>
      <c r="X16" s="76"/>
      <c r="Y16" s="75"/>
      <c r="Z16" s="75"/>
      <c r="AA16" s="75"/>
      <c r="AB16" s="76"/>
      <c r="AC16" s="77"/>
    </row>
    <row r="17" spans="2:29" x14ac:dyDescent="0.25">
      <c r="B17" s="129" t="s">
        <v>20</v>
      </c>
      <c r="C17" s="107" t="s">
        <v>49</v>
      </c>
      <c r="D17" s="84">
        <v>9508.0499999999993</v>
      </c>
      <c r="E17" s="85">
        <f t="shared" si="0"/>
        <v>4.5799687625325962E-5</v>
      </c>
      <c r="F17" s="84">
        <v>15430.2</v>
      </c>
      <c r="G17" s="46">
        <f t="shared" si="1"/>
        <v>6.8574830298073782E-5</v>
      </c>
      <c r="H17" s="20">
        <f t="shared" si="2"/>
        <v>0.62285642166374833</v>
      </c>
      <c r="I17" s="21">
        <f t="shared" si="3"/>
        <v>0.49727724911717075</v>
      </c>
      <c r="K17" s="71"/>
      <c r="L17" s="71"/>
      <c r="M17" s="71"/>
      <c r="N17" s="72"/>
      <c r="O17" s="71"/>
      <c r="P17" s="71"/>
      <c r="Q17" s="71"/>
      <c r="R17" s="72"/>
      <c r="S17" s="73"/>
      <c r="T17" s="74"/>
      <c r="U17" s="75"/>
      <c r="V17" s="75"/>
      <c r="W17" s="75"/>
      <c r="X17" s="76"/>
      <c r="Y17" s="75"/>
      <c r="Z17" s="75"/>
      <c r="AA17" s="75"/>
      <c r="AB17" s="76"/>
      <c r="AC17" s="77"/>
    </row>
    <row r="18" spans="2:29" x14ac:dyDescent="0.25">
      <c r="B18" s="129" t="s">
        <v>21</v>
      </c>
      <c r="C18" s="107" t="s">
        <v>50</v>
      </c>
      <c r="D18" s="84">
        <v>3210771.44</v>
      </c>
      <c r="E18" s="85">
        <f t="shared" si="0"/>
        <v>1.5466087051321568E-2</v>
      </c>
      <c r="F18" s="84">
        <v>3235831.64</v>
      </c>
      <c r="G18" s="46">
        <f t="shared" si="1"/>
        <v>1.4380669439549569E-2</v>
      </c>
      <c r="H18" s="20">
        <f t="shared" si="2"/>
        <v>7.8050401494789015E-3</v>
      </c>
      <c r="I18" s="21">
        <f t="shared" si="3"/>
        <v>-7.0180492853184284E-2</v>
      </c>
      <c r="K18" s="71"/>
      <c r="L18" s="71"/>
      <c r="M18" s="71"/>
      <c r="N18" s="72"/>
      <c r="O18" s="71"/>
      <c r="P18" s="71"/>
      <c r="Q18" s="71"/>
      <c r="R18" s="72"/>
      <c r="S18" s="73"/>
      <c r="T18" s="74"/>
      <c r="U18" s="75"/>
      <c r="V18" s="75"/>
      <c r="W18" s="75"/>
      <c r="X18" s="76"/>
      <c r="Y18" s="75"/>
      <c r="Z18" s="75"/>
      <c r="AA18" s="75"/>
      <c r="AB18" s="76"/>
      <c r="AC18" s="77"/>
    </row>
    <row r="19" spans="2:29" x14ac:dyDescent="0.25">
      <c r="B19" s="129" t="s">
        <v>22</v>
      </c>
      <c r="C19" s="107" t="s">
        <v>5</v>
      </c>
      <c r="D19" s="84">
        <v>276070.87999999989</v>
      </c>
      <c r="E19" s="85">
        <f t="shared" si="0"/>
        <v>1.3298163205335315E-3</v>
      </c>
      <c r="F19" s="84">
        <v>4464341.21</v>
      </c>
      <c r="G19" s="46">
        <f t="shared" si="1"/>
        <v>1.9840406531895071E-2</v>
      </c>
      <c r="H19" s="20">
        <f t="shared" si="2"/>
        <v>15.170996412225737</v>
      </c>
      <c r="I19" s="21">
        <f t="shared" si="3"/>
        <v>13.919659373660689</v>
      </c>
      <c r="K19" s="71"/>
      <c r="L19" s="71"/>
      <c r="M19" s="71"/>
      <c r="N19" s="72"/>
      <c r="O19" s="71"/>
      <c r="P19" s="71"/>
      <c r="Q19" s="71"/>
      <c r="R19" s="72"/>
      <c r="S19" s="73"/>
      <c r="T19" s="74"/>
      <c r="U19" s="75"/>
      <c r="V19" s="75"/>
      <c r="W19" s="75"/>
      <c r="X19" s="76"/>
      <c r="Y19" s="75"/>
      <c r="Z19" s="75"/>
      <c r="AA19" s="75"/>
      <c r="AB19" s="76"/>
      <c r="AC19" s="77"/>
    </row>
    <row r="20" spans="2:29" x14ac:dyDescent="0.25">
      <c r="B20" s="129" t="s">
        <v>23</v>
      </c>
      <c r="C20" s="107" t="s">
        <v>51</v>
      </c>
      <c r="D20" s="84">
        <v>163113.28000000003</v>
      </c>
      <c r="E20" s="85">
        <f t="shared" si="0"/>
        <v>7.8570656144449501E-4</v>
      </c>
      <c r="F20" s="84">
        <v>143737.95000000001</v>
      </c>
      <c r="G20" s="46">
        <f t="shared" si="1"/>
        <v>6.3879959615837864E-4</v>
      </c>
      <c r="H20" s="20">
        <f t="shared" si="2"/>
        <v>-0.11878450362839869</v>
      </c>
      <c r="I20" s="21">
        <f t="shared" si="3"/>
        <v>-0.18697433939718267</v>
      </c>
      <c r="K20" s="71"/>
      <c r="L20" s="71"/>
      <c r="M20" s="71"/>
      <c r="N20" s="72"/>
      <c r="O20" s="71"/>
      <c r="P20" s="71"/>
      <c r="Q20" s="71"/>
      <c r="R20" s="72"/>
      <c r="S20" s="73"/>
      <c r="T20" s="74"/>
      <c r="U20" s="75"/>
      <c r="V20" s="75"/>
      <c r="W20" s="75"/>
      <c r="X20" s="76"/>
      <c r="Y20" s="75"/>
      <c r="Z20" s="75"/>
      <c r="AA20" s="75"/>
      <c r="AB20" s="76"/>
      <c r="AC20" s="77"/>
    </row>
    <row r="21" spans="2:29" x14ac:dyDescent="0.25">
      <c r="B21" s="129" t="s">
        <v>24</v>
      </c>
      <c r="C21" s="107" t="s">
        <v>37</v>
      </c>
      <c r="D21" s="84">
        <v>568717.63</v>
      </c>
      <c r="E21" s="85">
        <f t="shared" si="0"/>
        <v>2.7394775796315452E-3</v>
      </c>
      <c r="F21" s="84">
        <v>752349.83000000007</v>
      </c>
      <c r="G21" s="46">
        <f t="shared" si="1"/>
        <v>3.343589967533451E-3</v>
      </c>
      <c r="H21" s="20">
        <f t="shared" si="2"/>
        <v>0.32288817914788409</v>
      </c>
      <c r="I21" s="21">
        <f t="shared" si="3"/>
        <v>0.22052101918759193</v>
      </c>
      <c r="K21" s="71"/>
      <c r="L21" s="71"/>
      <c r="M21" s="71"/>
      <c r="N21" s="72"/>
      <c r="O21" s="71"/>
      <c r="P21" s="71"/>
      <c r="Q21" s="71"/>
      <c r="R21" s="72"/>
      <c r="S21" s="73"/>
      <c r="T21" s="74"/>
      <c r="U21" s="75"/>
      <c r="V21" s="75"/>
      <c r="W21" s="75"/>
      <c r="X21" s="76"/>
      <c r="Y21" s="75"/>
      <c r="Z21" s="75"/>
      <c r="AA21" s="75"/>
      <c r="AB21" s="76"/>
      <c r="AC21" s="77"/>
    </row>
    <row r="22" spans="2:29" x14ac:dyDescent="0.25">
      <c r="B22" s="129" t="s">
        <v>25</v>
      </c>
      <c r="C22" s="107" t="s">
        <v>52</v>
      </c>
      <c r="D22" s="84">
        <v>1625</v>
      </c>
      <c r="E22" s="85">
        <f t="shared" si="0"/>
        <v>7.8275242969015413E-6</v>
      </c>
      <c r="F22" s="84">
        <v>1345</v>
      </c>
      <c r="G22" s="46">
        <f t="shared" si="1"/>
        <v>5.9774433740916665E-6</v>
      </c>
      <c r="H22" s="20">
        <f t="shared" si="2"/>
        <v>-0.1723076923076923</v>
      </c>
      <c r="I22" s="21">
        <f t="shared" si="3"/>
        <v>-0.23635581987809523</v>
      </c>
      <c r="K22" s="71"/>
      <c r="L22" s="71"/>
      <c r="M22" s="71"/>
      <c r="N22" s="72"/>
      <c r="O22" s="71"/>
      <c r="P22" s="71"/>
      <c r="Q22" s="71"/>
      <c r="R22" s="72"/>
      <c r="S22" s="73"/>
      <c r="T22" s="74"/>
      <c r="U22" s="75"/>
      <c r="V22" s="75"/>
      <c r="W22" s="75"/>
      <c r="X22" s="76"/>
      <c r="Y22" s="75"/>
      <c r="Z22" s="75"/>
      <c r="AA22" s="75"/>
      <c r="AB22" s="76"/>
      <c r="AC22" s="77"/>
    </row>
    <row r="23" spans="2:29" x14ac:dyDescent="0.25">
      <c r="B23" s="129" t="s">
        <v>26</v>
      </c>
      <c r="C23" s="107" t="s">
        <v>53</v>
      </c>
      <c r="D23" s="84">
        <v>15809.05</v>
      </c>
      <c r="E23" s="85">
        <f t="shared" si="0"/>
        <v>7.615121414518849E-5</v>
      </c>
      <c r="F23" s="84">
        <v>71335.91</v>
      </c>
      <c r="G23" s="46">
        <f t="shared" si="1"/>
        <v>3.1703075283591036E-4</v>
      </c>
      <c r="H23" s="20">
        <f t="shared" si="2"/>
        <v>3.512346409177022</v>
      </c>
      <c r="I23" s="21">
        <f t="shared" si="3"/>
        <v>3.1631739742384855</v>
      </c>
      <c r="K23" s="71"/>
      <c r="L23" s="71"/>
      <c r="M23" s="71"/>
      <c r="N23" s="72"/>
      <c r="O23" s="71"/>
      <c r="P23" s="71"/>
      <c r="Q23" s="71"/>
      <c r="R23" s="72"/>
      <c r="S23" s="73"/>
      <c r="T23" s="74"/>
      <c r="U23" s="75"/>
      <c r="V23" s="75"/>
      <c r="W23" s="75"/>
      <c r="X23" s="76"/>
      <c r="Y23" s="75"/>
      <c r="Z23" s="75"/>
      <c r="AA23" s="75"/>
      <c r="AB23" s="76"/>
      <c r="AC23" s="78"/>
    </row>
    <row r="24" spans="2:29" s="3" customFormat="1" x14ac:dyDescent="0.25">
      <c r="B24" s="128"/>
      <c r="C24" s="108" t="s">
        <v>38</v>
      </c>
      <c r="D24" s="93">
        <f>SUM(D6:D23)</f>
        <v>156412911.21000001</v>
      </c>
      <c r="E24" s="25">
        <f>SUM(E6:E23)</f>
        <v>0.75343130021254057</v>
      </c>
      <c r="F24" s="93">
        <f>SUM(F6:F23)</f>
        <v>171548591.01999998</v>
      </c>
      <c r="G24" s="25">
        <f>SUM(G6:G23)</f>
        <v>0.7623955306522382</v>
      </c>
      <c r="H24" s="26">
        <f>(F24-D24)/D24</f>
        <v>9.6767457960543965E-2</v>
      </c>
      <c r="I24" s="27">
        <f>(G24-E24)/E24</f>
        <v>1.189787368426139E-2</v>
      </c>
      <c r="K24" s="72"/>
      <c r="L24" s="72"/>
      <c r="M24" s="72"/>
      <c r="N24" s="72"/>
      <c r="O24" s="72"/>
      <c r="P24" s="72"/>
      <c r="Q24" s="72"/>
      <c r="R24" s="72"/>
      <c r="S24" s="77"/>
      <c r="T24" s="79"/>
      <c r="U24" s="76"/>
      <c r="V24" s="76"/>
      <c r="W24" s="76"/>
      <c r="X24" s="76"/>
      <c r="Y24" s="76"/>
      <c r="Z24" s="76"/>
      <c r="AA24" s="76"/>
      <c r="AB24" s="76"/>
      <c r="AC24" s="78"/>
    </row>
    <row r="25" spans="2:29" s="3" customFormat="1" ht="15.75" customHeight="1" x14ac:dyDescent="0.25">
      <c r="B25" s="129">
        <v>19</v>
      </c>
      <c r="C25" s="106" t="s">
        <v>6</v>
      </c>
      <c r="D25" s="86">
        <v>47395115.936000243</v>
      </c>
      <c r="E25" s="85">
        <f>D25/$D$29</f>
        <v>0.22829933633446603</v>
      </c>
      <c r="F25" s="84">
        <v>49789367.357000247</v>
      </c>
      <c r="G25" s="46">
        <f>F25/$F$29</f>
        <v>0.2212736981474476</v>
      </c>
      <c r="H25" s="20">
        <f>(F25-D25)/D25</f>
        <v>5.0516838575372813E-2</v>
      </c>
      <c r="I25" s="21">
        <f>(G25-E25)/E25</f>
        <v>-3.0773800308931423E-2</v>
      </c>
      <c r="K25" s="80"/>
      <c r="L25" s="81"/>
      <c r="M25" s="79"/>
      <c r="N25" s="79"/>
      <c r="O25" s="79"/>
      <c r="P25" s="79"/>
      <c r="Q25" s="79"/>
      <c r="R25" s="79"/>
      <c r="S25" s="79"/>
      <c r="T25" s="79"/>
      <c r="U25" s="80"/>
      <c r="V25" s="81"/>
      <c r="W25" s="79"/>
      <c r="X25" s="79"/>
      <c r="Y25" s="79"/>
      <c r="Z25" s="79"/>
      <c r="AA25" s="79"/>
      <c r="AB25" s="79"/>
      <c r="AC25" s="79"/>
    </row>
    <row r="26" spans="2:29" s="3" customFormat="1" x14ac:dyDescent="0.25">
      <c r="B26" s="18"/>
      <c r="C26" s="106" t="s">
        <v>54</v>
      </c>
      <c r="D26" s="86">
        <v>3792733.7540000761</v>
      </c>
      <c r="E26" s="85">
        <f t="shared" ref="E26:E27" si="4">D26/$D$29</f>
        <v>1.8269363452993344E-2</v>
      </c>
      <c r="F26" s="84">
        <v>3674629.0830000257</v>
      </c>
      <c r="G26" s="46">
        <f t="shared" ref="G26:G27" si="5">F26/$F$29</f>
        <v>1.6330771200314526E-2</v>
      </c>
      <c r="H26" s="20">
        <f>(F26-D26)/D26</f>
        <v>-3.1139721019301479E-2</v>
      </c>
      <c r="I26" s="21">
        <f t="shared" ref="I26" si="6">(G26-E26)/E26</f>
        <v>-0.10611164738534935</v>
      </c>
      <c r="K26" s="80"/>
      <c r="L26" s="80"/>
      <c r="M26" s="79"/>
      <c r="N26" s="79"/>
      <c r="O26" s="79"/>
      <c r="P26" s="79"/>
      <c r="Q26" s="79"/>
      <c r="R26" s="79"/>
      <c r="S26" s="79"/>
      <c r="T26" s="79"/>
      <c r="U26" s="80"/>
      <c r="V26" s="79"/>
      <c r="W26" s="79"/>
      <c r="X26" s="79"/>
      <c r="Y26" s="79"/>
      <c r="Z26" s="79"/>
      <c r="AA26" s="79"/>
      <c r="AB26" s="79"/>
      <c r="AC26" s="79"/>
    </row>
    <row r="27" spans="2:29" s="3" customFormat="1" x14ac:dyDescent="0.25">
      <c r="B27" s="18"/>
      <c r="C27" s="100" t="s">
        <v>7</v>
      </c>
      <c r="D27" s="86">
        <v>0</v>
      </c>
      <c r="E27" s="85">
        <f t="shared" si="4"/>
        <v>0</v>
      </c>
      <c r="F27" s="84">
        <v>0</v>
      </c>
      <c r="G27" s="46">
        <f t="shared" si="5"/>
        <v>0</v>
      </c>
      <c r="H27" s="22" t="s">
        <v>1</v>
      </c>
      <c r="I27" s="23" t="s">
        <v>1</v>
      </c>
      <c r="K27" s="80"/>
      <c r="L27" s="80"/>
      <c r="M27" s="79"/>
      <c r="N27" s="79"/>
      <c r="O27" s="79"/>
      <c r="P27" s="79"/>
      <c r="Q27" s="79"/>
      <c r="R27" s="79"/>
      <c r="S27" s="79"/>
      <c r="T27" s="79"/>
      <c r="U27" s="80"/>
      <c r="V27" s="79"/>
      <c r="W27" s="79"/>
      <c r="X27" s="79"/>
      <c r="Y27" s="79"/>
      <c r="Z27" s="79"/>
      <c r="AA27" s="79"/>
      <c r="AB27" s="79"/>
      <c r="AC27" s="79"/>
    </row>
    <row r="28" spans="2:29" s="17" customFormat="1" x14ac:dyDescent="0.25">
      <c r="B28" s="24"/>
      <c r="C28" s="101" t="s">
        <v>39</v>
      </c>
      <c r="D28" s="94">
        <f>SUM(D25:D27)</f>
        <v>51187849.690000318</v>
      </c>
      <c r="E28" s="25">
        <f>E25+E26+E27</f>
        <v>0.24656869978745938</v>
      </c>
      <c r="F28" s="94">
        <f>SUM(F25:F27)</f>
        <v>53463996.440000273</v>
      </c>
      <c r="G28" s="28">
        <f>SUM(G25:G27)</f>
        <v>0.23760446934776214</v>
      </c>
      <c r="H28" s="29">
        <f t="shared" ref="H28" si="7">(F28-D28)/D28</f>
        <v>4.4466543599400436E-2</v>
      </c>
      <c r="I28" s="30">
        <f t="shared" ref="I28" si="8">(G28-E28)/E28</f>
        <v>-3.6355913980259252E-2</v>
      </c>
      <c r="K28" s="80"/>
      <c r="L28" s="82"/>
      <c r="M28" s="83"/>
      <c r="N28" s="83"/>
      <c r="O28" s="83"/>
      <c r="P28" s="83"/>
      <c r="Q28" s="83"/>
      <c r="R28" s="83"/>
      <c r="S28" s="83"/>
      <c r="T28" s="83"/>
      <c r="U28" s="80"/>
      <c r="V28" s="82"/>
      <c r="W28" s="83"/>
      <c r="X28" s="83"/>
      <c r="Y28" s="83"/>
      <c r="Z28" s="83"/>
      <c r="AA28" s="83"/>
      <c r="AB28" s="83"/>
      <c r="AC28" s="83"/>
    </row>
    <row r="29" spans="2:29" s="3" customFormat="1" ht="16.5" thickBot="1" x14ac:dyDescent="0.3">
      <c r="B29" s="31"/>
      <c r="C29" s="102" t="s">
        <v>40</v>
      </c>
      <c r="D29" s="92">
        <f>SUM(D24:D27)</f>
        <v>207600760.90000033</v>
      </c>
      <c r="E29" s="51">
        <f>E24+E28</f>
        <v>1</v>
      </c>
      <c r="F29" s="92">
        <f>SUM(F24:F27)</f>
        <v>225012587.46000025</v>
      </c>
      <c r="G29" s="51">
        <f>G24+G28</f>
        <v>1.0000000000000004</v>
      </c>
      <c r="H29" s="32">
        <f t="shared" ref="H29" si="9">(F29-D29)/D29</f>
        <v>8.387168950882147E-2</v>
      </c>
      <c r="I29" s="33">
        <f t="shared" ref="I29" si="10">(G29-E29)/E29</f>
        <v>4.4408920985006262E-16</v>
      </c>
      <c r="K29" s="80"/>
      <c r="L29" s="79"/>
      <c r="M29" s="79"/>
      <c r="N29" s="79"/>
      <c r="O29" s="79"/>
      <c r="P29" s="79"/>
      <c r="Q29" s="79"/>
      <c r="R29" s="79"/>
      <c r="S29" s="79"/>
      <c r="T29" s="79"/>
      <c r="U29" s="80"/>
      <c r="V29" s="79"/>
      <c r="W29" s="79"/>
      <c r="X29" s="79"/>
      <c r="Y29" s="79"/>
      <c r="Z29" s="79"/>
      <c r="AA29" s="79"/>
      <c r="AB29" s="79"/>
      <c r="AC29" s="79"/>
    </row>
    <row r="30" spans="2:29" x14ac:dyDescent="0.25">
      <c r="B30" s="10"/>
      <c r="C30" s="11"/>
      <c r="D30" s="6"/>
      <c r="E30" s="12"/>
      <c r="F30" s="6"/>
      <c r="G30" s="12"/>
      <c r="H30" s="13"/>
    </row>
    <row r="31" spans="2:29" x14ac:dyDescent="0.25">
      <c r="B31" s="49" t="s">
        <v>33</v>
      </c>
      <c r="C31" s="39"/>
      <c r="D31" s="6"/>
      <c r="E31" s="12"/>
      <c r="F31" s="40"/>
      <c r="G31" s="12"/>
      <c r="H31" s="13"/>
    </row>
    <row r="32" spans="2:29" x14ac:dyDescent="0.25">
      <c r="F32" s="40"/>
    </row>
    <row r="33" spans="2:6" x14ac:dyDescent="0.25">
      <c r="B33" s="43" t="s">
        <v>34</v>
      </c>
      <c r="F33" s="41"/>
    </row>
    <row r="34" spans="2:6" x14ac:dyDescent="0.25">
      <c r="B34" s="43"/>
      <c r="C34" s="48"/>
      <c r="F34" s="42"/>
    </row>
    <row r="35" spans="2:6" x14ac:dyDescent="0.25">
      <c r="B35" s="43"/>
      <c r="C35" s="48"/>
      <c r="D35" s="48"/>
      <c r="E35" s="55"/>
      <c r="F35" s="42"/>
    </row>
    <row r="36" spans="2:6" x14ac:dyDescent="0.25">
      <c r="C36" s="48"/>
      <c r="D36" s="48"/>
      <c r="E36" s="4"/>
    </row>
    <row r="37" spans="2:6" x14ac:dyDescent="0.25">
      <c r="C37" s="48"/>
      <c r="D37" s="48"/>
      <c r="E37" s="4"/>
      <c r="F37" s="9"/>
    </row>
    <row r="38" spans="2:6" x14ac:dyDescent="0.25">
      <c r="C38" s="48"/>
      <c r="D38" s="48"/>
      <c r="E38" s="4"/>
    </row>
    <row r="39" spans="2:6" x14ac:dyDescent="0.25">
      <c r="C39" s="4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1" x14ac:dyDescent="0.25">
      <c r="B2" s="109" t="s">
        <v>32</v>
      </c>
      <c r="C2" s="110"/>
      <c r="D2" s="110"/>
      <c r="E2" s="110"/>
      <c r="F2" s="110"/>
      <c r="G2" s="110"/>
      <c r="H2" s="110"/>
      <c r="I2" s="111"/>
    </row>
    <row r="3" spans="2:11" ht="16.5" thickBot="1" x14ac:dyDescent="0.3">
      <c r="B3" s="2"/>
      <c r="C3" s="3"/>
    </row>
    <row r="4" spans="2:11" ht="15.75" customHeight="1" x14ac:dyDescent="0.25">
      <c r="B4" s="118"/>
      <c r="C4" s="112" t="s">
        <v>2</v>
      </c>
      <c r="D4" s="121" t="s">
        <v>28</v>
      </c>
      <c r="E4" s="112" t="s">
        <v>3</v>
      </c>
      <c r="F4" s="121" t="s">
        <v>29</v>
      </c>
      <c r="G4" s="112" t="s">
        <v>3</v>
      </c>
      <c r="H4" s="114" t="s">
        <v>8</v>
      </c>
      <c r="I4" s="116" t="s">
        <v>35</v>
      </c>
    </row>
    <row r="5" spans="2:11" x14ac:dyDescent="0.25">
      <c r="B5" s="119"/>
      <c r="C5" s="120"/>
      <c r="D5" s="122"/>
      <c r="E5" s="113" t="s">
        <v>0</v>
      </c>
      <c r="F5" s="122"/>
      <c r="G5" s="113" t="s">
        <v>0</v>
      </c>
      <c r="H5" s="115"/>
      <c r="I5" s="117"/>
    </row>
    <row r="6" spans="2:11" x14ac:dyDescent="0.25">
      <c r="B6" s="129" t="s">
        <v>9</v>
      </c>
      <c r="C6" s="106" t="s">
        <v>41</v>
      </c>
      <c r="D6" s="87">
        <v>5330653.24</v>
      </c>
      <c r="E6" s="56">
        <f t="shared" ref="E6:E23" si="0">D6/$D$29</f>
        <v>6.1829266828275824E-2</v>
      </c>
      <c r="F6" s="87">
        <v>5793334.7800000021</v>
      </c>
      <c r="G6" s="19">
        <f t="shared" ref="G6:G27" si="1">F6/$F$29</f>
        <v>6.3046486061069232E-2</v>
      </c>
      <c r="H6" s="20">
        <f>(F6-D6)/D6</f>
        <v>8.6796405462682441E-2</v>
      </c>
      <c r="I6" s="21">
        <f>(G6-E6)/E6</f>
        <v>1.9686780957214069E-2</v>
      </c>
      <c r="K6" s="61"/>
    </row>
    <row r="7" spans="2:11" x14ac:dyDescent="0.25">
      <c r="B7" s="129" t="s">
        <v>10</v>
      </c>
      <c r="C7" s="106" t="s">
        <v>4</v>
      </c>
      <c r="D7" s="87">
        <v>532139.69999999995</v>
      </c>
      <c r="E7" s="56">
        <f t="shared" si="0"/>
        <v>6.1721905402383004E-3</v>
      </c>
      <c r="F7" s="87">
        <v>607578.74</v>
      </c>
      <c r="G7" s="19">
        <f t="shared" si="1"/>
        <v>6.6120302066182326E-3</v>
      </c>
      <c r="H7" s="20">
        <f t="shared" ref="H7:H21" si="2">(F7-D7)/D7</f>
        <v>0.14176548000459285</v>
      </c>
      <c r="I7" s="21">
        <f t="shared" ref="I7:I23" si="3">(G7-E7)/E7</f>
        <v>7.1261517853748971E-2</v>
      </c>
      <c r="K7" s="61"/>
    </row>
    <row r="8" spans="2:11" x14ac:dyDescent="0.25">
      <c r="B8" s="129" t="s">
        <v>11</v>
      </c>
      <c r="C8" s="107" t="s">
        <v>42</v>
      </c>
      <c r="D8" s="87">
        <v>4952421.7000000011</v>
      </c>
      <c r="E8" s="56">
        <f t="shared" si="0"/>
        <v>5.7442228738075529E-2</v>
      </c>
      <c r="F8" s="87">
        <v>5087852.9799999995</v>
      </c>
      <c r="G8" s="19">
        <f t="shared" si="1"/>
        <v>5.536901701101752E-2</v>
      </c>
      <c r="H8" s="20">
        <f t="shared" si="2"/>
        <v>2.7346475765583203E-2</v>
      </c>
      <c r="I8" s="21">
        <f t="shared" si="3"/>
        <v>-3.6092118509388246E-2</v>
      </c>
      <c r="K8" s="61"/>
    </row>
    <row r="9" spans="2:11" x14ac:dyDescent="0.25">
      <c r="B9" s="129" t="s">
        <v>12</v>
      </c>
      <c r="C9" s="107" t="s">
        <v>43</v>
      </c>
      <c r="D9" s="87">
        <v>0</v>
      </c>
      <c r="E9" s="56">
        <f t="shared" si="0"/>
        <v>0</v>
      </c>
      <c r="F9" s="87">
        <v>0</v>
      </c>
      <c r="G9" s="19">
        <f t="shared" si="1"/>
        <v>0</v>
      </c>
      <c r="H9" s="22" t="s">
        <v>1</v>
      </c>
      <c r="I9" s="23" t="s">
        <v>1</v>
      </c>
      <c r="K9" s="61"/>
    </row>
    <row r="10" spans="2:11" x14ac:dyDescent="0.25">
      <c r="B10" s="129" t="s">
        <v>13</v>
      </c>
      <c r="C10" s="107" t="s">
        <v>44</v>
      </c>
      <c r="D10" s="87">
        <v>0</v>
      </c>
      <c r="E10" s="56">
        <f t="shared" si="0"/>
        <v>0</v>
      </c>
      <c r="F10" s="87">
        <v>0</v>
      </c>
      <c r="G10" s="19">
        <f t="shared" si="1"/>
        <v>0</v>
      </c>
      <c r="H10" s="22" t="s">
        <v>1</v>
      </c>
      <c r="I10" s="23" t="s">
        <v>1</v>
      </c>
      <c r="K10" s="61"/>
    </row>
    <row r="11" spans="2:11" x14ac:dyDescent="0.25">
      <c r="B11" s="129" t="s">
        <v>14</v>
      </c>
      <c r="C11" s="107" t="s">
        <v>45</v>
      </c>
      <c r="D11" s="87">
        <v>1820</v>
      </c>
      <c r="E11" s="56">
        <f t="shared" si="0"/>
        <v>2.1109845371870783E-5</v>
      </c>
      <c r="F11" s="87">
        <v>0</v>
      </c>
      <c r="G11" s="19">
        <f t="shared" si="1"/>
        <v>0</v>
      </c>
      <c r="H11" s="130">
        <f t="shared" si="2"/>
        <v>-1</v>
      </c>
      <c r="I11" s="131">
        <f t="shared" si="3"/>
        <v>-1</v>
      </c>
      <c r="K11" s="61"/>
    </row>
    <row r="12" spans="2:11" x14ac:dyDescent="0.25">
      <c r="B12" s="129" t="s">
        <v>15</v>
      </c>
      <c r="C12" s="107" t="s">
        <v>36</v>
      </c>
      <c r="D12" s="87">
        <v>546125.41</v>
      </c>
      <c r="E12" s="56">
        <f t="shared" si="0"/>
        <v>6.3344082190931504E-3</v>
      </c>
      <c r="F12" s="87">
        <v>501617.05000000005</v>
      </c>
      <c r="G12" s="19">
        <f t="shared" si="1"/>
        <v>5.458892598438729E-3</v>
      </c>
      <c r="H12" s="20">
        <f t="shared" si="2"/>
        <v>-8.1498423594683109E-2</v>
      </c>
      <c r="I12" s="21">
        <f t="shared" si="3"/>
        <v>-0.13821585069548334</v>
      </c>
      <c r="K12" s="61"/>
    </row>
    <row r="13" spans="2:11" x14ac:dyDescent="0.25">
      <c r="B13" s="129" t="s">
        <v>16</v>
      </c>
      <c r="C13" s="107" t="s">
        <v>27</v>
      </c>
      <c r="D13" s="87">
        <v>3596288.1500000008</v>
      </c>
      <c r="E13" s="56">
        <f t="shared" si="0"/>
        <v>4.1712685032522671E-2</v>
      </c>
      <c r="F13" s="87">
        <v>3914125.5299999993</v>
      </c>
      <c r="G13" s="19">
        <f t="shared" si="1"/>
        <v>4.2595822620218077E-2</v>
      </c>
      <c r="H13" s="20">
        <f t="shared" si="2"/>
        <v>8.8379286292728912E-2</v>
      </c>
      <c r="I13" s="21">
        <f t="shared" si="3"/>
        <v>2.1171918973972498E-2</v>
      </c>
      <c r="K13" s="61"/>
    </row>
    <row r="14" spans="2:11" x14ac:dyDescent="0.25">
      <c r="B14" s="129" t="s">
        <v>17</v>
      </c>
      <c r="C14" s="107" t="s">
        <v>46</v>
      </c>
      <c r="D14" s="87">
        <v>10432216.680000002</v>
      </c>
      <c r="E14" s="56">
        <f t="shared" si="0"/>
        <v>0.121001363187171</v>
      </c>
      <c r="F14" s="87">
        <v>5821038.2599999998</v>
      </c>
      <c r="G14" s="19">
        <f t="shared" si="1"/>
        <v>6.3347971670306369E-2</v>
      </c>
      <c r="H14" s="20">
        <f t="shared" si="2"/>
        <v>-0.4420132903144417</v>
      </c>
      <c r="I14" s="21">
        <f t="shared" si="3"/>
        <v>-0.4764689421530191</v>
      </c>
      <c r="K14" s="61"/>
    </row>
    <row r="15" spans="2:11" x14ac:dyDescent="0.25">
      <c r="B15" s="129" t="s">
        <v>18</v>
      </c>
      <c r="C15" s="107" t="s">
        <v>47</v>
      </c>
      <c r="D15" s="87">
        <v>51755478.819999985</v>
      </c>
      <c r="E15" s="56">
        <f t="shared" si="0"/>
        <v>0.60030228298754562</v>
      </c>
      <c r="F15" s="87">
        <v>59876091.610000007</v>
      </c>
      <c r="G15" s="19">
        <f t="shared" si="1"/>
        <v>0.6516069446069831</v>
      </c>
      <c r="H15" s="20">
        <f t="shared" si="2"/>
        <v>0.15690344240157922</v>
      </c>
      <c r="I15" s="21">
        <f t="shared" si="3"/>
        <v>8.5464711818365485E-2</v>
      </c>
      <c r="K15" s="61"/>
    </row>
    <row r="16" spans="2:11" x14ac:dyDescent="0.25">
      <c r="B16" s="129" t="s">
        <v>19</v>
      </c>
      <c r="C16" s="107" t="s">
        <v>48</v>
      </c>
      <c r="D16" s="87">
        <v>5797.99</v>
      </c>
      <c r="E16" s="56">
        <f t="shared" si="0"/>
        <v>6.7249819982226968E-5</v>
      </c>
      <c r="F16" s="87">
        <v>4830.53</v>
      </c>
      <c r="G16" s="19">
        <f t="shared" si="1"/>
        <v>5.2568676570176852E-5</v>
      </c>
      <c r="H16" s="20">
        <f t="shared" si="2"/>
        <v>-0.16686127433817582</v>
      </c>
      <c r="I16" s="21">
        <f t="shared" si="3"/>
        <v>-0.21830754961024584</v>
      </c>
      <c r="K16" s="61"/>
    </row>
    <row r="17" spans="2:12" x14ac:dyDescent="0.25">
      <c r="B17" s="129" t="s">
        <v>20</v>
      </c>
      <c r="C17" s="107" t="s">
        <v>49</v>
      </c>
      <c r="D17" s="87">
        <v>0</v>
      </c>
      <c r="E17" s="56">
        <f t="shared" si="0"/>
        <v>0</v>
      </c>
      <c r="F17" s="87">
        <v>0</v>
      </c>
      <c r="G17" s="19">
        <f t="shared" si="1"/>
        <v>0</v>
      </c>
      <c r="H17" s="22" t="s">
        <v>1</v>
      </c>
      <c r="I17" s="23" t="s">
        <v>1</v>
      </c>
      <c r="K17" s="61"/>
    </row>
    <row r="18" spans="2:12" x14ac:dyDescent="0.25">
      <c r="B18" s="129" t="s">
        <v>21</v>
      </c>
      <c r="C18" s="107" t="s">
        <v>50</v>
      </c>
      <c r="D18" s="87">
        <v>624529.44999999984</v>
      </c>
      <c r="E18" s="56">
        <f t="shared" si="0"/>
        <v>7.2438022635601665E-3</v>
      </c>
      <c r="F18" s="87">
        <v>805819.10000000009</v>
      </c>
      <c r="G18" s="19">
        <f t="shared" si="1"/>
        <v>8.7693987289119424E-3</v>
      </c>
      <c r="H18" s="20">
        <f t="shared" si="2"/>
        <v>0.29028198750275158</v>
      </c>
      <c r="I18" s="21">
        <f t="shared" si="3"/>
        <v>0.21060713832930877</v>
      </c>
      <c r="K18" s="61"/>
    </row>
    <row r="19" spans="2:12" x14ac:dyDescent="0.25">
      <c r="B19" s="129" t="s">
        <v>22</v>
      </c>
      <c r="C19" s="107" t="s">
        <v>5</v>
      </c>
      <c r="D19" s="87">
        <v>1500</v>
      </c>
      <c r="E19" s="56">
        <f t="shared" si="0"/>
        <v>1.7398224207585811E-5</v>
      </c>
      <c r="F19" s="87">
        <v>1500</v>
      </c>
      <c r="G19" s="19">
        <f t="shared" si="1"/>
        <v>1.6323884719744059E-5</v>
      </c>
      <c r="H19" s="20">
        <f t="shared" si="2"/>
        <v>0</v>
      </c>
      <c r="I19" s="21">
        <f t="shared" si="3"/>
        <v>-6.1749950743440175E-2</v>
      </c>
      <c r="K19" s="61"/>
    </row>
    <row r="20" spans="2:12" x14ac:dyDescent="0.25">
      <c r="B20" s="129" t="s">
        <v>23</v>
      </c>
      <c r="C20" s="107" t="s">
        <v>51</v>
      </c>
      <c r="D20" s="87">
        <v>648</v>
      </c>
      <c r="E20" s="56">
        <f t="shared" si="0"/>
        <v>7.5160328576770696E-6</v>
      </c>
      <c r="F20" s="87">
        <v>5232</v>
      </c>
      <c r="G20" s="19">
        <f t="shared" si="1"/>
        <v>5.6937709902467283E-5</v>
      </c>
      <c r="H20" s="20">
        <f t="shared" si="2"/>
        <v>7.0740740740740744</v>
      </c>
      <c r="I20" s="21">
        <f t="shared" si="3"/>
        <v>6.5755003977011146</v>
      </c>
      <c r="K20" s="61"/>
    </row>
    <row r="21" spans="2:12" x14ac:dyDescent="0.25">
      <c r="B21" s="129" t="s">
        <v>24</v>
      </c>
      <c r="C21" s="107" t="s">
        <v>37</v>
      </c>
      <c r="D21" s="87">
        <v>387229.24</v>
      </c>
      <c r="E21" s="56">
        <f t="shared" si="0"/>
        <v>4.4914007581687036E-3</v>
      </c>
      <c r="F21" s="87">
        <v>463772.92</v>
      </c>
      <c r="G21" s="19">
        <f t="shared" si="1"/>
        <v>5.047050454812723E-3</v>
      </c>
      <c r="H21" s="20">
        <f t="shared" si="2"/>
        <v>0.19767019659982288</v>
      </c>
      <c r="I21" s="21">
        <f t="shared" si="3"/>
        <v>0.1237141209528977</v>
      </c>
      <c r="K21" s="61"/>
    </row>
    <row r="22" spans="2:12" x14ac:dyDescent="0.25">
      <c r="B22" s="129" t="s">
        <v>25</v>
      </c>
      <c r="C22" s="107" t="s">
        <v>52</v>
      </c>
      <c r="D22" s="87">
        <v>0</v>
      </c>
      <c r="E22" s="56">
        <f t="shared" si="0"/>
        <v>0</v>
      </c>
      <c r="F22" s="87">
        <v>0</v>
      </c>
      <c r="G22" s="19">
        <f t="shared" si="1"/>
        <v>0</v>
      </c>
      <c r="H22" s="22" t="s">
        <v>1</v>
      </c>
      <c r="I22" s="23" t="s">
        <v>1</v>
      </c>
      <c r="K22" s="61"/>
    </row>
    <row r="23" spans="2:12" x14ac:dyDescent="0.25">
      <c r="B23" s="129" t="s">
        <v>26</v>
      </c>
      <c r="C23" s="107" t="s">
        <v>53</v>
      </c>
      <c r="D23" s="87">
        <v>1172.68</v>
      </c>
      <c r="E23" s="56">
        <f t="shared" si="0"/>
        <v>1.360169970916782E-5</v>
      </c>
      <c r="F23" s="87">
        <v>1231.28</v>
      </c>
      <c r="G23" s="19">
        <f t="shared" si="1"/>
        <v>1.3399515185150977E-5</v>
      </c>
      <c r="H23" s="20">
        <f>(F23-D23)/D23</f>
        <v>4.9971006583211026E-2</v>
      </c>
      <c r="I23" s="21">
        <f t="shared" si="3"/>
        <v>-1.4864651355342427E-2</v>
      </c>
      <c r="K23" s="61"/>
    </row>
    <row r="24" spans="2:12" s="3" customFormat="1" x14ac:dyDescent="0.25">
      <c r="B24" s="128"/>
      <c r="C24" s="108" t="s">
        <v>38</v>
      </c>
      <c r="D24" s="95">
        <f>SUM(D6:D23)</f>
        <v>78168021.059999987</v>
      </c>
      <c r="E24" s="57">
        <f>SUM(E6:E23)</f>
        <v>0.90665650417677934</v>
      </c>
      <c r="F24" s="95">
        <f>SUM(F6:F23)</f>
        <v>82884024.780000016</v>
      </c>
      <c r="G24" s="25">
        <f>SUM(G6:G23)</f>
        <v>0.90199284374475341</v>
      </c>
      <c r="H24" s="29">
        <f t="shared" ref="H24:H29" si="4">(F24-D24)/D24</f>
        <v>6.0331624826220585E-2</v>
      </c>
      <c r="I24" s="30">
        <f t="shared" ref="I24:I29" si="5">(G24-E24)/E24</f>
        <v>-5.1438007785102827E-3</v>
      </c>
      <c r="K24" s="62"/>
    </row>
    <row r="25" spans="2:12" ht="15.75" customHeight="1" x14ac:dyDescent="0.25">
      <c r="B25" s="129">
        <v>19</v>
      </c>
      <c r="C25" s="106" t="s">
        <v>6</v>
      </c>
      <c r="D25" s="87">
        <v>7143292.9100000001</v>
      </c>
      <c r="E25" s="56">
        <f>D25/$D$29</f>
        <v>8.2853741085758728E-2</v>
      </c>
      <c r="F25" s="87">
        <v>8023532.3400000008</v>
      </c>
      <c r="G25" s="19">
        <f t="shared" si="1"/>
        <v>8.7316811308865552E-2</v>
      </c>
      <c r="H25" s="20">
        <f>(F25-D25)/D25</f>
        <v>0.12322600250197505</v>
      </c>
      <c r="I25" s="21">
        <f t="shared" si="5"/>
        <v>5.3866852173727095E-2</v>
      </c>
      <c r="K25" s="61"/>
    </row>
    <row r="26" spans="2:12" x14ac:dyDescent="0.25">
      <c r="B26" s="18"/>
      <c r="C26" s="106" t="s">
        <v>54</v>
      </c>
      <c r="D26" s="87">
        <v>821503.03</v>
      </c>
      <c r="E26" s="56">
        <f>D26/$D$29</f>
        <v>9.5284626021007283E-3</v>
      </c>
      <c r="F26" s="87">
        <v>882213.35</v>
      </c>
      <c r="G26" s="19">
        <f t="shared" si="1"/>
        <v>9.6007660157461459E-3</v>
      </c>
      <c r="H26" s="20">
        <f>(F26-D26)/D26</f>
        <v>7.3901516833114966E-2</v>
      </c>
      <c r="I26" s="21">
        <f t="shared" si="5"/>
        <v>7.5881510653646135E-3</v>
      </c>
      <c r="K26" s="61"/>
    </row>
    <row r="27" spans="2:12" s="3" customFormat="1" x14ac:dyDescent="0.25">
      <c r="B27" s="18"/>
      <c r="C27" s="103" t="s">
        <v>7</v>
      </c>
      <c r="D27" s="88">
        <v>82878.47</v>
      </c>
      <c r="E27" s="56">
        <f t="shared" ref="E27" si="6">D27/$D$29</f>
        <v>9.6129213536111629E-4</v>
      </c>
      <c r="F27" s="89">
        <v>100121.29000000001</v>
      </c>
      <c r="G27" s="46">
        <f t="shared" si="1"/>
        <v>1.0895789306347094E-3</v>
      </c>
      <c r="H27" s="20">
        <f>(F27-D27)/D27</f>
        <v>0.2080494487892936</v>
      </c>
      <c r="I27" s="21">
        <f t="shared" si="5"/>
        <v>0.13345245483091489</v>
      </c>
      <c r="K27" s="63"/>
      <c r="L27" s="47"/>
    </row>
    <row r="28" spans="2:12" s="3" customFormat="1" x14ac:dyDescent="0.25">
      <c r="B28" s="24"/>
      <c r="C28" s="104" t="s">
        <v>39</v>
      </c>
      <c r="D28" s="91">
        <f>D25+D26+D27</f>
        <v>8047674.4100000001</v>
      </c>
      <c r="E28" s="57">
        <f>E25+E26+E27</f>
        <v>9.3343495823220574E-2</v>
      </c>
      <c r="F28" s="91">
        <f>F25+F26+F27</f>
        <v>9005866.9800000004</v>
      </c>
      <c r="G28" s="25">
        <f>G25+G26+G27</f>
        <v>9.8007156255246419E-2</v>
      </c>
      <c r="H28" s="29">
        <f t="shared" si="4"/>
        <v>0.11906452984844354</v>
      </c>
      <c r="I28" s="30">
        <f t="shared" si="5"/>
        <v>4.9962350251571482E-2</v>
      </c>
      <c r="K28" s="64"/>
    </row>
    <row r="29" spans="2:12" s="3" customFormat="1" ht="16.5" thickBot="1" x14ac:dyDescent="0.3">
      <c r="B29" s="34"/>
      <c r="C29" s="105" t="s">
        <v>40</v>
      </c>
      <c r="D29" s="90">
        <f>D24+D28</f>
        <v>86215695.469999984</v>
      </c>
      <c r="E29" s="96">
        <f>E24+E28</f>
        <v>0.99999999999999989</v>
      </c>
      <c r="F29" s="90">
        <f>SUM(F24:F27)</f>
        <v>91889891.76000002</v>
      </c>
      <c r="G29" s="50">
        <f>G24+G28</f>
        <v>0.99999999999999978</v>
      </c>
      <c r="H29" s="32">
        <f t="shared" si="4"/>
        <v>6.5813959500848146E-2</v>
      </c>
      <c r="I29" s="33">
        <f t="shared" si="5"/>
        <v>-1.1102230246251565E-16</v>
      </c>
      <c r="K29" s="64"/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49" t="s">
        <v>33</v>
      </c>
      <c r="C31" s="39"/>
      <c r="D31" s="65"/>
      <c r="E31" s="66"/>
      <c r="F31" s="67"/>
      <c r="G31" s="16"/>
      <c r="H31" s="38"/>
    </row>
    <row r="32" spans="2:12" x14ac:dyDescent="0.25">
      <c r="D32" s="68"/>
      <c r="E32" s="68"/>
      <c r="F32" s="68"/>
      <c r="G32" s="4"/>
      <c r="H32" s="38"/>
    </row>
    <row r="33" spans="2:8" x14ac:dyDescent="0.25">
      <c r="B33" s="49" t="s">
        <v>34</v>
      </c>
      <c r="D33" s="69"/>
      <c r="E33" s="68"/>
      <c r="F33" s="70"/>
      <c r="G33" s="52"/>
      <c r="H33" s="38"/>
    </row>
    <row r="34" spans="2:8" x14ac:dyDescent="0.25">
      <c r="D34" s="58"/>
      <c r="G34" s="53"/>
      <c r="H34" s="37"/>
    </row>
    <row r="35" spans="2:8" x14ac:dyDescent="0.25">
      <c r="G35" s="52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2020-02-21T13:36:13Z</cp:lastPrinted>
  <dcterms:created xsi:type="dcterms:W3CDTF">2011-07-19T08:09:31Z</dcterms:created>
  <dcterms:modified xsi:type="dcterms:W3CDTF">2020-02-21T13:37:12Z</dcterms:modified>
</cp:coreProperties>
</file>