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19" i="2" l="1"/>
  <c r="C19" i="2"/>
  <c r="F34" i="2" l="1"/>
  <c r="G26" i="2" s="1"/>
  <c r="I21" i="2" l="1"/>
  <c r="I23" i="2"/>
  <c r="I24" i="2"/>
  <c r="I25" i="2"/>
  <c r="I27" i="2"/>
  <c r="I28" i="2"/>
  <c r="I29" i="2"/>
  <c r="I30" i="2"/>
  <c r="I31" i="2"/>
  <c r="I32" i="2"/>
  <c r="I33" i="2"/>
  <c r="I22" i="2"/>
  <c r="G21" i="2"/>
  <c r="C34" i="2"/>
  <c r="D33" i="2" l="1"/>
  <c r="D31" i="2"/>
  <c r="D29" i="2"/>
  <c r="D27" i="2"/>
  <c r="D24" i="2"/>
  <c r="D21" i="2"/>
  <c r="D22" i="2"/>
  <c r="D32" i="2"/>
  <c r="D30" i="2"/>
  <c r="D28" i="2"/>
  <c r="D25" i="2"/>
  <c r="D23" i="2"/>
  <c r="G33" i="2"/>
  <c r="G27" i="2"/>
  <c r="G22" i="2"/>
  <c r="G32" i="2"/>
  <c r="G30" i="2"/>
  <c r="G28" i="2"/>
  <c r="G25" i="2"/>
  <c r="G23" i="2"/>
  <c r="G31" i="2"/>
  <c r="G29" i="2"/>
  <c r="G24" i="2"/>
  <c r="D7" i="2"/>
  <c r="N19" i="2" l="1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7" i="2"/>
  <c r="O7" i="2" s="1"/>
  <c r="L19" i="2"/>
  <c r="K19" i="2"/>
  <c r="M19" i="2" l="1"/>
  <c r="O19" i="2" s="1"/>
  <c r="F35" i="2" l="1"/>
  <c r="G8" i="2" l="1"/>
  <c r="G10" i="2"/>
  <c r="G12" i="2"/>
  <c r="G14" i="2"/>
  <c r="G16" i="2"/>
  <c r="G18" i="2"/>
  <c r="G7" i="2"/>
  <c r="G9" i="2"/>
  <c r="G11" i="2"/>
  <c r="G13" i="2"/>
  <c r="G15" i="2"/>
  <c r="G17" i="2"/>
  <c r="H26" i="2" l="1"/>
  <c r="G19" i="2"/>
  <c r="I18" i="2"/>
  <c r="I7" i="2"/>
  <c r="I9" i="2"/>
  <c r="I13" i="2"/>
  <c r="I17" i="2"/>
  <c r="I12" i="2"/>
  <c r="I15" i="2"/>
  <c r="I16" i="2"/>
  <c r="I10" i="2"/>
  <c r="I11" i="2"/>
  <c r="I8" i="2"/>
  <c r="I14" i="2"/>
  <c r="H21" i="2" l="1"/>
  <c r="H24" i="2"/>
  <c r="H27" i="2"/>
  <c r="H29" i="2"/>
  <c r="H33" i="2"/>
  <c r="H23" i="2"/>
  <c r="H25" i="2"/>
  <c r="H28" i="2"/>
  <c r="H30" i="2"/>
  <c r="H32" i="2"/>
  <c r="H22" i="2"/>
  <c r="H31" i="2"/>
  <c r="D34" i="2"/>
  <c r="D15" i="2"/>
  <c r="D8" i="2"/>
  <c r="D10" i="2"/>
  <c r="D12" i="2"/>
  <c r="D14" i="2"/>
  <c r="D16" i="2"/>
  <c r="D18" i="2"/>
  <c r="D9" i="2"/>
  <c r="D11" i="2"/>
  <c r="D13" i="2"/>
  <c r="D17" i="2"/>
  <c r="C35" i="2"/>
  <c r="G34" i="2"/>
  <c r="I34" i="2"/>
  <c r="I19" i="2"/>
  <c r="E21" i="2" l="1"/>
  <c r="E24" i="2"/>
  <c r="E27" i="2"/>
  <c r="E29" i="2"/>
  <c r="E31" i="2"/>
  <c r="E33" i="2"/>
  <c r="E23" i="2"/>
  <c r="E25" i="2"/>
  <c r="E28" i="2"/>
  <c r="E30" i="2"/>
  <c r="E32" i="2"/>
  <c r="E22" i="2"/>
  <c r="E34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E35" i="2" s="1"/>
  <c r="H9" i="2"/>
  <c r="H11" i="2"/>
  <c r="H13" i="2"/>
  <c r="H15" i="2"/>
  <c r="H17" i="2"/>
  <c r="H8" i="2"/>
  <c r="H10" i="2"/>
  <c r="H12" i="2"/>
  <c r="H14" i="2"/>
  <c r="H16" i="2"/>
  <c r="H18" i="2"/>
  <c r="H7" i="2"/>
  <c r="H19" i="2"/>
  <c r="I35" i="2"/>
  <c r="H34" i="2"/>
  <c r="H35" i="2" l="1"/>
</calcChain>
</file>

<file path=xl/sharedStrings.xml><?xml version="1.0" encoding="utf-8"?>
<sst xmlns="http://schemas.openxmlformats.org/spreadsheetml/2006/main" count="51" uniqueCount="45">
  <si>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</si>
  <si>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</si>
  <si>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</si>
  <si>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</si>
  <si>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</si>
  <si>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</si>
  <si>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</si>
  <si>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</si>
  <si>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</si>
  <si>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</si>
  <si>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</si>
  <si>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</si>
  <si>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</si>
  <si>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</si>
  <si>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</si>
  <si>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</si>
  <si>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</si>
  <si>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</si>
  <si>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</si>
  <si>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</si>
  <si>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</si>
  <si>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</si>
  <si>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</si>
  <si>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</si>
  <si>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</si>
  <si>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</si>
  <si>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</si>
  <si>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</si>
  <si>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</si>
  <si>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</si>
  <si>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</si>
  <si>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</si>
  <si>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V 2015.*</t>
  </si>
  <si>
    <t>V 2016.**</t>
  </si>
  <si>
    <t>Euros osiguranje a.d.****</t>
  </si>
  <si>
    <t>Wiener osiguranje a.d.*****</t>
  </si>
  <si>
    <t>Atos osiguranje a.d.***</t>
  </si>
  <si>
    <t>Osiguravajuća društva</t>
  </si>
  <si>
    <t>Promjena u ukupnoj premiji (%)</t>
  </si>
  <si>
    <t>*Podatci se odnose na razdoblje od 01.01. do 31.05.2015. godine.</t>
  </si>
  <si>
    <t>**Podatci se odnose na razdoblje od 01.01. do 31.05.2016. godine.</t>
  </si>
  <si>
    <t>****Euros osiguranje a.d. je novo osiguravajuće društvo koje je počelo sa radom početkom 2016. godine.</t>
  </si>
  <si>
    <t>*****Od 01.12.2014. godine Jahorina osiguranje a.d. promijenilo je naziv u Wiener osiguranje a.d.</t>
  </si>
  <si>
    <t>Bruto zaračunate premije (u KM) i odgovarajući udjeli društava za svibanj 2015. i 2016. godine</t>
  </si>
  <si>
    <t>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</si>
</sst>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sz val="8"/>
      <name val="Bookman Old Style"/>
      <family val="1"/>
      <charset val="238"/>
    </font>
    <font>
      <sz val="7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9">
    <xf numFmtId="0" fontId="0" fillId="0" borderId="0"/>
    <xf numFmtId="0" fontId="7" fillId="0" borderId="0"/>
    <xf numFmtId="0" fontId="8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0" fillId="0" borderId="0" xfId="2" applyFont="1"/>
    <xf numFmtId="0" fontId="13" fillId="0" borderId="0" xfId="2" applyFont="1"/>
    <xf numFmtId="0" fontId="15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2" fillId="0" borderId="0" xfId="2" applyFont="1" applyBorder="1"/>
    <xf numFmtId="0" fontId="16" fillId="0" borderId="0" xfId="2" applyFont="1" applyBorder="1" applyAlignment="1">
      <alignment horizontal="right"/>
    </xf>
    <xf numFmtId="3" fontId="15" fillId="0" borderId="0" xfId="2" applyNumberFormat="1" applyFont="1" applyBorder="1" applyAlignment="1">
      <alignment horizontal="right"/>
    </xf>
    <xf numFmtId="0" fontId="17" fillId="0" borderId="0" xfId="2" applyFont="1"/>
    <xf numFmtId="0" fontId="10" fillId="0" borderId="13" xfId="2" applyFont="1" applyBorder="1"/>
    <xf numFmtId="0" fontId="14" fillId="3" borderId="1" xfId="2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6" fillId="0" borderId="8" xfId="2" applyFont="1" applyBorder="1" applyAlignment="1">
      <alignment horizontal="justify" vertical="center" wrapText="1"/>
    </xf>
    <xf numFmtId="4" fontId="19" fillId="0" borderId="0" xfId="0" applyNumberFormat="1" applyFont="1" applyBorder="1"/>
    <xf numFmtId="0" fontId="18" fillId="0" borderId="0" xfId="0" applyFont="1"/>
    <xf numFmtId="0" fontId="16" fillId="0" borderId="0" xfId="2" applyFont="1"/>
    <xf numFmtId="10" fontId="20" fillId="0" borderId="0" xfId="2" applyNumberFormat="1" applyFont="1" applyBorder="1" applyAlignment="1">
      <alignment horizontal="right" vertical="center"/>
    </xf>
    <xf numFmtId="0" fontId="18" fillId="0" borderId="0" xfId="2" applyFont="1" applyAlignment="1">
      <alignment horizontal="left"/>
    </xf>
    <xf numFmtId="10" fontId="6" fillId="0" borderId="1" xfId="2" applyNumberFormat="1" applyFont="1" applyBorder="1"/>
    <xf numFmtId="10" fontId="12" fillId="0" borderId="0" xfId="2" applyNumberFormat="1" applyFont="1"/>
    <xf numFmtId="4" fontId="23" fillId="0" borderId="14" xfId="5" applyNumberFormat="1" applyFont="1" applyBorder="1" applyAlignment="1" applyProtection="1">
      <alignment horizontal="right"/>
    </xf>
    <xf numFmtId="4" fontId="10" fillId="0" borderId="0" xfId="2" applyNumberFormat="1" applyFont="1" applyBorder="1"/>
    <xf numFmtId="4" fontId="23" fillId="0" borderId="18" xfId="5" applyNumberFormat="1" applyFont="1" applyBorder="1" applyAlignment="1" applyProtection="1">
      <alignment horizontal="right"/>
    </xf>
    <xf numFmtId="4" fontId="10" fillId="0" borderId="0" xfId="2" applyNumberFormat="1" applyFont="1"/>
    <xf numFmtId="4" fontId="12" fillId="0" borderId="0" xfId="2" applyNumberFormat="1" applyFont="1"/>
    <xf numFmtId="4" fontId="24" fillId="0" borderId="16" xfId="3" applyNumberFormat="1" applyFont="1" applyBorder="1"/>
    <xf numFmtId="4" fontId="24" fillId="0" borderId="15" xfId="3" applyNumberFormat="1" applyFont="1" applyBorder="1"/>
    <xf numFmtId="4" fontId="24" fillId="0" borderId="17" xfId="3" applyNumberFormat="1" applyFont="1" applyBorder="1"/>
    <xf numFmtId="3" fontId="21" fillId="2" borderId="10" xfId="2" applyNumberFormat="1" applyFont="1" applyFill="1" applyBorder="1" applyAlignment="1">
      <alignment horizontal="right" vertical="center" wrapText="1"/>
    </xf>
    <xf numFmtId="9" fontId="21" fillId="2" borderId="10" xfId="2" applyNumberFormat="1" applyFont="1" applyFill="1" applyBorder="1" applyAlignment="1">
      <alignment horizontal="right" vertical="center" wrapText="1"/>
    </xf>
    <xf numFmtId="0" fontId="25" fillId="0" borderId="0" xfId="3" applyFont="1" applyFill="1" applyBorder="1" applyAlignment="1">
      <alignment horizontal="left"/>
    </xf>
    <xf numFmtId="4" fontId="23" fillId="0" borderId="0" xfId="5" applyNumberFormat="1" applyFont="1" applyFill="1" applyBorder="1" applyAlignment="1" applyProtection="1">
      <alignment horizontal="right"/>
    </xf>
    <xf numFmtId="4" fontId="20" fillId="0" borderId="0" xfId="2" applyNumberFormat="1" applyFont="1" applyFill="1" applyBorder="1"/>
    <xf numFmtId="3" fontId="24" fillId="0" borderId="0" xfId="3" applyNumberFormat="1" applyFont="1" applyFill="1" applyBorder="1"/>
    <xf numFmtId="4" fontId="10" fillId="0" borderId="0" xfId="2" applyNumberFormat="1" applyFont="1" applyFill="1" applyBorder="1"/>
    <xf numFmtId="0" fontId="10" fillId="0" borderId="0" xfId="2" applyFont="1" applyFill="1" applyBorder="1"/>
    <xf numFmtId="3" fontId="10" fillId="0" borderId="0" xfId="2" applyNumberFormat="1" applyFont="1" applyFill="1" applyBorder="1"/>
    <xf numFmtId="0" fontId="26" fillId="0" borderId="0" xfId="3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4" fontId="23" fillId="0" borderId="0" xfId="5" applyNumberFormat="1" applyFont="1" applyBorder="1" applyAlignment="1" applyProtection="1">
      <alignment horizontal="right"/>
      <protection locked="0"/>
    </xf>
    <xf numFmtId="4" fontId="27" fillId="0" borderId="0" xfId="3" applyNumberFormat="1" applyFont="1" applyFill="1" applyBorder="1" applyAlignment="1">
      <alignment horizontal="right"/>
    </xf>
    <xf numFmtId="0" fontId="28" fillId="0" borderId="0" xfId="2" applyFont="1" applyFill="1" applyBorder="1"/>
    <xf numFmtId="4" fontId="28" fillId="0" borderId="0" xfId="2" applyNumberFormat="1" applyFont="1" applyFill="1" applyBorder="1"/>
    <xf numFmtId="0" fontId="10" fillId="0" borderId="0" xfId="2" applyFont="1" applyFill="1"/>
    <xf numFmtId="0" fontId="27" fillId="0" borderId="0" xfId="3" applyFont="1" applyFill="1" applyBorder="1" applyAlignment="1">
      <alignment horizontal="left"/>
    </xf>
    <xf numFmtId="4" fontId="27" fillId="0" borderId="0" xfId="3" applyNumberFormat="1" applyFont="1" applyFill="1" applyBorder="1"/>
    <xf numFmtId="0" fontId="6" fillId="0" borderId="0" xfId="2" applyFont="1" applyFill="1" applyBorder="1"/>
    <xf numFmtId="4" fontId="29" fillId="0" borderId="0" xfId="5" applyNumberFormat="1" applyFont="1" applyFill="1" applyBorder="1" applyAlignment="1" applyProtection="1">
      <alignment horizontal="right"/>
    </xf>
    <xf numFmtId="4" fontId="6" fillId="0" borderId="0" xfId="2" applyNumberFormat="1" applyFont="1" applyFill="1" applyBorder="1"/>
    <xf numFmtId="10" fontId="28" fillId="0" borderId="9" xfId="2" applyNumberFormat="1" applyFont="1" applyBorder="1" applyAlignment="1">
      <alignment horizontal="right" vertical="center"/>
    </xf>
    <xf numFmtId="0" fontId="30" fillId="3" borderId="8" xfId="2" applyFont="1" applyFill="1" applyBorder="1" applyAlignment="1">
      <alignment horizontal="right" vertical="center" wrapText="1"/>
    </xf>
    <xf numFmtId="9" fontId="28" fillId="3" borderId="1" xfId="2" applyNumberFormat="1" applyFont="1" applyFill="1" applyBorder="1" applyAlignment="1">
      <alignment horizontal="right" vertical="center"/>
    </xf>
    <xf numFmtId="10" fontId="28" fillId="3" borderId="1" xfId="2" applyNumberFormat="1" applyFont="1" applyFill="1" applyBorder="1" applyAlignment="1">
      <alignment horizontal="right" vertical="center"/>
    </xf>
    <xf numFmtId="10" fontId="28" fillId="3" borderId="9" xfId="2" applyNumberFormat="1" applyFont="1" applyFill="1" applyBorder="1" applyAlignment="1">
      <alignment horizontal="right" vertical="center"/>
    </xf>
    <xf numFmtId="0" fontId="6" fillId="0" borderId="8" xfId="2" applyFont="1" applyBorder="1" applyAlignment="1">
      <alignment horizontal="justify" vertical="center"/>
    </xf>
    <xf numFmtId="0" fontId="21" fillId="2" borderId="12" xfId="2" applyFont="1" applyFill="1" applyBorder="1" applyAlignment="1">
      <alignment horizontal="right" vertical="center" wrapText="1"/>
    </xf>
    <xf numFmtId="10" fontId="31" fillId="2" borderId="11" xfId="2" applyNumberFormat="1" applyFont="1" applyFill="1" applyBorder="1" applyAlignment="1">
      <alignment horizontal="right" vertical="center" wrapText="1"/>
    </xf>
    <xf numFmtId="4" fontId="23" fillId="0" borderId="0" xfId="5" applyNumberFormat="1" applyFont="1" applyBorder="1" applyAlignment="1" applyProtection="1">
      <alignment horizontal="right"/>
    </xf>
    <xf numFmtId="4" fontId="24" fillId="0" borderId="0" xfId="3" applyNumberFormat="1" applyFont="1" applyBorder="1"/>
    <xf numFmtId="0" fontId="25" fillId="0" borderId="0" xfId="3" applyFont="1" applyBorder="1" applyAlignment="1">
      <alignment horizontal="left"/>
    </xf>
    <xf numFmtId="4" fontId="12" fillId="0" borderId="0" xfId="2" applyNumberFormat="1" applyFont="1" applyBorder="1"/>
    <xf numFmtId="3" fontId="6" fillId="0" borderId="1" xfId="2" applyNumberFormat="1" applyFont="1" applyBorder="1" applyAlignment="1">
      <alignment horizontal="right" vertical="center"/>
    </xf>
    <xf numFmtId="3" fontId="28" fillId="3" borderId="1" xfId="2" applyNumberFormat="1" applyFont="1" applyFill="1" applyBorder="1" applyAlignment="1">
      <alignment horizontal="right" vertical="center"/>
    </xf>
    <xf numFmtId="3" fontId="6" fillId="0" borderId="1" xfId="2" applyNumberFormat="1" applyFont="1" applyBorder="1" applyAlignment="1">
      <alignment horizontal="right"/>
    </xf>
    <xf numFmtId="0" fontId="10" fillId="0" borderId="0" xfId="2" applyFont="1" applyAlignment="1"/>
    <xf numFmtId="3" fontId="6" fillId="0" borderId="0" xfId="2" applyNumberFormat="1" applyFont="1" applyFill="1" applyBorder="1" applyAlignment="1">
      <alignment horizontal="right" vertical="center"/>
    </xf>
    <xf numFmtId="4" fontId="23" fillId="0" borderId="0" xfId="5" applyNumberFormat="1" applyFont="1" applyFill="1" applyBorder="1" applyAlignment="1" applyProtection="1">
      <alignment horizontal="right"/>
      <protection locked="0"/>
    </xf>
    <xf numFmtId="4" fontId="33" fillId="0" borderId="0" xfId="5" applyNumberFormat="1" applyFont="1" applyFill="1" applyBorder="1" applyAlignment="1" applyProtection="1">
      <alignment horizontal="right"/>
    </xf>
    <xf numFmtId="4" fontId="34" fillId="0" borderId="0" xfId="5" applyNumberFormat="1" applyFont="1" applyFill="1" applyBorder="1" applyAlignment="1" applyProtection="1">
      <alignment horizontal="right"/>
    </xf>
    <xf numFmtId="4" fontId="33" fillId="0" borderId="0" xfId="3" applyNumberFormat="1" applyFont="1" applyFill="1" applyBorder="1"/>
    <xf numFmtId="3" fontId="28" fillId="0" borderId="0" xfId="2" applyNumberFormat="1" applyFont="1" applyFill="1" applyBorder="1" applyAlignment="1">
      <alignment horizontal="right" vertical="center"/>
    </xf>
    <xf numFmtId="0" fontId="12" fillId="0" borderId="0" xfId="2" applyFont="1" applyFill="1" applyBorder="1"/>
    <xf numFmtId="4" fontId="33" fillId="0" borderId="0" xfId="3" applyNumberFormat="1" applyFont="1" applyFill="1" applyBorder="1" applyAlignment="1">
      <alignment vertical="center"/>
    </xf>
    <xf numFmtId="4" fontId="12" fillId="0" borderId="0" xfId="2" applyNumberFormat="1" applyFont="1" applyFill="1" applyBorder="1"/>
    <xf numFmtId="3" fontId="6" fillId="0" borderId="0" xfId="2" applyNumberFormat="1" applyFont="1" applyFill="1" applyBorder="1" applyAlignment="1">
      <alignment horizontal="right"/>
    </xf>
    <xf numFmtId="4" fontId="32" fillId="0" borderId="0" xfId="3" applyNumberFormat="1" applyFont="1" applyFill="1" applyBorder="1" applyAlignment="1">
      <alignment vertical="center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21" fillId="0" borderId="8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1" fillId="0" borderId="9" xfId="2" applyFont="1" applyBorder="1" applyAlignment="1">
      <alignment horizontal="left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</cellXfs>
  <cellStyles count="19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7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3.7109375" style="1" customWidth="1"/>
    <col min="18" max="18" width="10.42578125" style="1" bestFit="1" customWidth="1"/>
    <col min="19" max="19" width="13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4.42578125" style="1" bestFit="1" customWidth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</row>
    <row r="2" spans="2:76" ht="15.75" x14ac:dyDescent="0.25">
      <c r="B2" s="77" t="s">
        <v>43</v>
      </c>
      <c r="C2" s="78"/>
      <c r="D2" s="78"/>
      <c r="E2" s="78"/>
      <c r="F2" s="78"/>
      <c r="G2" s="78"/>
      <c r="H2" s="78"/>
      <c r="I2" s="79"/>
    </row>
    <row r="3" spans="2:76" ht="15.75" thickBot="1" x14ac:dyDescent="0.3">
      <c r="B3" s="18"/>
      <c r="C3" s="2"/>
      <c r="D3" s="2"/>
      <c r="E3" s="2"/>
      <c r="F3" s="2"/>
      <c r="G3" s="2"/>
    </row>
    <row r="4" spans="2:76" ht="15" customHeight="1" x14ac:dyDescent="0.25">
      <c r="B4" s="83" t="s">
        <v>37</v>
      </c>
      <c r="C4" s="85" t="s">
        <v>32</v>
      </c>
      <c r="D4" s="85"/>
      <c r="E4" s="85"/>
      <c r="F4" s="85" t="s">
        <v>33</v>
      </c>
      <c r="G4" s="85"/>
      <c r="H4" s="85"/>
      <c r="I4" s="86" t="s">
        <v>38</v>
      </c>
      <c r="J4" s="3"/>
      <c r="K4" s="3"/>
      <c r="L4" s="4"/>
      <c r="M4" s="2"/>
    </row>
    <row r="5" spans="2:76" ht="66" customHeight="1" x14ac:dyDescent="0.25">
      <c r="B5" s="84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7"/>
      <c r="J5" s="4"/>
      <c r="K5" s="4"/>
      <c r="L5" s="4"/>
    </row>
    <row r="6" spans="2:76" x14ac:dyDescent="0.25">
      <c r="B6" s="80" t="s">
        <v>4</v>
      </c>
      <c r="C6" s="81"/>
      <c r="D6" s="81"/>
      <c r="E6" s="81"/>
      <c r="F6" s="81"/>
      <c r="G6" s="81"/>
      <c r="H6" s="81"/>
      <c r="I6" s="82"/>
      <c r="J6" s="4"/>
      <c r="K6" s="17"/>
      <c r="L6" s="17"/>
      <c r="P6" s="44"/>
      <c r="Q6" s="44"/>
      <c r="R6" s="44"/>
      <c r="S6" s="44"/>
      <c r="T6" s="44"/>
      <c r="U6" s="44"/>
      <c r="V6" s="44"/>
      <c r="AB6" s="65"/>
    </row>
    <row r="7" spans="2:76" ht="15.75" x14ac:dyDescent="0.3">
      <c r="B7" s="13" t="s">
        <v>9</v>
      </c>
      <c r="C7" s="62">
        <v>6760431.1100000013</v>
      </c>
      <c r="D7" s="19">
        <f>C7/C$19</f>
        <v>3.9623714014320306E-2</v>
      </c>
      <c r="E7" s="19">
        <f t="shared" ref="E7:E19" si="0">C7/C$35</f>
        <v>2.8408935947053029E-2</v>
      </c>
      <c r="F7" s="62">
        <v>8231765.0900000008</v>
      </c>
      <c r="G7" s="19">
        <f t="shared" ref="G7:G18" si="1">F7/F$19</f>
        <v>4.5139420823276342E-2</v>
      </c>
      <c r="H7" s="19">
        <f t="shared" ref="H7:H19" si="2">F7/F$35</f>
        <v>3.2074274605542415E-2</v>
      </c>
      <c r="I7" s="50">
        <f t="shared" ref="I7:I18" si="3">(F7-C7)/C7</f>
        <v>0.21763907597898727</v>
      </c>
      <c r="J7" s="4"/>
      <c r="K7" s="23">
        <v>11164258.739999987</v>
      </c>
      <c r="L7" s="23">
        <v>1708772.1000000043</v>
      </c>
      <c r="M7" s="22">
        <f>SUM(K7:L7)</f>
        <v>12873030.839999992</v>
      </c>
      <c r="N7" s="26">
        <v>0</v>
      </c>
      <c r="O7" s="24">
        <f>SUM(M7+N7)</f>
        <v>12873030.839999992</v>
      </c>
      <c r="P7" s="66"/>
      <c r="Q7" s="66"/>
      <c r="R7" s="67"/>
      <c r="S7" s="68"/>
      <c r="T7" s="32"/>
      <c r="U7" s="67"/>
      <c r="V7" s="67"/>
      <c r="W7" s="67"/>
      <c r="X7" s="69"/>
      <c r="Y7" s="32"/>
      <c r="Z7" s="70"/>
      <c r="AA7" s="35"/>
      <c r="AB7" s="65"/>
      <c r="AC7" s="40"/>
      <c r="AD7" s="40"/>
      <c r="AE7" s="40"/>
      <c r="AF7" s="58"/>
      <c r="AG7" s="40"/>
      <c r="AH7" s="40"/>
      <c r="AI7" s="40"/>
      <c r="AJ7" s="58"/>
      <c r="AK7" s="59"/>
      <c r="AL7" s="22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2:76" ht="15" customHeight="1" x14ac:dyDescent="0.3">
      <c r="B8" s="13" t="s">
        <v>28</v>
      </c>
      <c r="C8" s="62">
        <v>19066196.590000004</v>
      </c>
      <c r="D8" s="19">
        <f t="shared" ref="D8:D18" si="4">C8/C$19</f>
        <v>0.11174931135759611</v>
      </c>
      <c r="E8" s="19">
        <f t="shared" si="0"/>
        <v>8.0120682966212622E-2</v>
      </c>
      <c r="F8" s="62">
        <v>19964195.399999999</v>
      </c>
      <c r="G8" s="19">
        <f t="shared" si="1"/>
        <v>0.10947496772635887</v>
      </c>
      <c r="H8" s="19">
        <f t="shared" si="2"/>
        <v>7.7788551852164989E-2</v>
      </c>
      <c r="I8" s="50">
        <f t="shared" si="3"/>
        <v>4.7099000881538421E-2</v>
      </c>
      <c r="J8" s="4"/>
      <c r="K8" s="23">
        <v>30581855.820000004</v>
      </c>
      <c r="L8" s="23">
        <v>1149942.6000000001</v>
      </c>
      <c r="M8" s="22">
        <f t="shared" ref="M8:M18" si="5">SUM(K8:L8)</f>
        <v>31731798.420000006</v>
      </c>
      <c r="N8" s="27">
        <v>3771358.02</v>
      </c>
      <c r="O8" s="24">
        <f t="shared" ref="O8:O18" si="6">SUM(M8+N8)</f>
        <v>35503156.440000005</v>
      </c>
      <c r="P8" s="66"/>
      <c r="Q8" s="66"/>
      <c r="R8" s="67"/>
      <c r="S8" s="68"/>
      <c r="T8" s="32"/>
      <c r="U8" s="67"/>
      <c r="V8" s="67"/>
      <c r="W8" s="67"/>
      <c r="X8" s="69"/>
      <c r="Y8" s="32"/>
      <c r="Z8" s="70"/>
      <c r="AA8" s="35"/>
      <c r="AB8" s="65"/>
      <c r="AC8" s="40"/>
      <c r="AD8" s="40"/>
      <c r="AE8" s="40"/>
      <c r="AF8" s="58"/>
      <c r="AG8" s="40"/>
      <c r="AH8" s="40"/>
      <c r="AI8" s="40"/>
      <c r="AJ8" s="58"/>
      <c r="AK8" s="59"/>
      <c r="AL8" s="22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2:76" ht="15.75" x14ac:dyDescent="0.3">
      <c r="B9" s="13" t="s">
        <v>10</v>
      </c>
      <c r="C9" s="62">
        <v>4918997.16</v>
      </c>
      <c r="D9" s="19">
        <f t="shared" si="4"/>
        <v>2.8830844295829793E-2</v>
      </c>
      <c r="E9" s="19">
        <f t="shared" si="0"/>
        <v>2.0670793469882091E-2</v>
      </c>
      <c r="F9" s="62">
        <v>5561421.8600000013</v>
      </c>
      <c r="G9" s="19">
        <f t="shared" si="1"/>
        <v>3.0496419536955987E-2</v>
      </c>
      <c r="H9" s="19">
        <f t="shared" si="2"/>
        <v>2.1669541098980328E-2</v>
      </c>
      <c r="I9" s="50">
        <f t="shared" si="3"/>
        <v>0.13060074627081125</v>
      </c>
      <c r="J9" s="4"/>
      <c r="K9" s="23">
        <v>8963623.5399999991</v>
      </c>
      <c r="L9" s="23">
        <v>424894.04</v>
      </c>
      <c r="M9" s="22">
        <f t="shared" si="5"/>
        <v>9388517.5799999982</v>
      </c>
      <c r="N9" s="27">
        <v>0</v>
      </c>
      <c r="O9" s="24">
        <f t="shared" si="6"/>
        <v>9388517.5799999982</v>
      </c>
      <c r="P9" s="66"/>
      <c r="Q9" s="66"/>
      <c r="R9" s="67"/>
      <c r="S9" s="68"/>
      <c r="T9" s="32"/>
      <c r="U9" s="67"/>
      <c r="V9" s="67"/>
      <c r="W9" s="67"/>
      <c r="X9" s="69"/>
      <c r="Y9" s="32"/>
      <c r="Z9" s="70"/>
      <c r="AA9" s="35"/>
      <c r="AB9" s="60"/>
      <c r="AC9" s="40"/>
      <c r="AD9" s="40"/>
      <c r="AE9" s="40"/>
      <c r="AF9" s="58"/>
      <c r="AG9" s="40"/>
      <c r="AH9" s="40"/>
      <c r="AI9" s="40"/>
      <c r="AJ9" s="58"/>
      <c r="AK9" s="59"/>
      <c r="AL9" s="22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2:76" ht="15.75" x14ac:dyDescent="0.3">
      <c r="B10" s="13" t="s">
        <v>11</v>
      </c>
      <c r="C10" s="62">
        <v>15755161.67</v>
      </c>
      <c r="D10" s="19">
        <f t="shared" si="4"/>
        <v>9.2342930517852889E-2</v>
      </c>
      <c r="E10" s="19">
        <f t="shared" si="0"/>
        <v>6.6206928439286314E-2</v>
      </c>
      <c r="F10" s="62">
        <v>19149531.439999998</v>
      </c>
      <c r="G10" s="19">
        <f t="shared" si="1"/>
        <v>0.10500770476174033</v>
      </c>
      <c r="H10" s="19">
        <f t="shared" si="2"/>
        <v>7.4614292713499675E-2</v>
      </c>
      <c r="I10" s="50">
        <f t="shared" si="3"/>
        <v>0.21544493424420683</v>
      </c>
      <c r="J10" s="4"/>
      <c r="K10" s="23">
        <v>21290323.390000004</v>
      </c>
      <c r="L10" s="23">
        <v>536518.86</v>
      </c>
      <c r="M10" s="22">
        <f t="shared" si="5"/>
        <v>21826842.250000004</v>
      </c>
      <c r="N10" s="27">
        <v>5558884.0000000009</v>
      </c>
      <c r="O10" s="24">
        <f t="shared" si="6"/>
        <v>27385726.250000004</v>
      </c>
      <c r="P10" s="66"/>
      <c r="Q10" s="66"/>
      <c r="R10" s="67"/>
      <c r="S10" s="68"/>
      <c r="T10" s="32"/>
      <c r="U10" s="67"/>
      <c r="V10" s="67"/>
      <c r="W10" s="67"/>
      <c r="X10" s="69"/>
      <c r="Y10" s="32"/>
      <c r="Z10" s="70"/>
      <c r="AA10" s="35"/>
      <c r="AB10" s="60"/>
      <c r="AC10" s="40"/>
      <c r="AD10" s="40"/>
      <c r="AE10" s="40"/>
      <c r="AF10" s="58"/>
      <c r="AG10" s="40"/>
      <c r="AH10" s="40"/>
      <c r="AI10" s="40"/>
      <c r="AJ10" s="58"/>
      <c r="AK10" s="59"/>
      <c r="AL10" s="22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2:76" ht="15.75" x14ac:dyDescent="0.3">
      <c r="B11" s="13" t="s">
        <v>12</v>
      </c>
      <c r="C11" s="62">
        <v>20687269.030000005</v>
      </c>
      <c r="D11" s="19">
        <f t="shared" si="4"/>
        <v>0.12125061530018691</v>
      </c>
      <c r="E11" s="19">
        <f t="shared" si="0"/>
        <v>8.6932814080953463E-2</v>
      </c>
      <c r="F11" s="62">
        <v>21567879.09</v>
      </c>
      <c r="G11" s="19">
        <f t="shared" si="1"/>
        <v>0.11826887184763581</v>
      </c>
      <c r="H11" s="19">
        <f t="shared" si="2"/>
        <v>8.4037149873502553E-2</v>
      </c>
      <c r="I11" s="50">
        <f t="shared" si="3"/>
        <v>4.2567728912064846E-2</v>
      </c>
      <c r="J11" s="4"/>
      <c r="K11" s="23">
        <v>35106452.510600008</v>
      </c>
      <c r="L11" s="23">
        <v>5619541.3246999998</v>
      </c>
      <c r="M11" s="22">
        <f t="shared" si="5"/>
        <v>40725993.835300006</v>
      </c>
      <c r="N11" s="27">
        <v>0</v>
      </c>
      <c r="O11" s="24">
        <f t="shared" si="6"/>
        <v>40725993.835300006</v>
      </c>
      <c r="P11" s="66"/>
      <c r="Q11" s="66"/>
      <c r="R11" s="67"/>
      <c r="S11" s="68"/>
      <c r="T11" s="32"/>
      <c r="U11" s="67"/>
      <c r="V11" s="67"/>
      <c r="W11" s="67"/>
      <c r="X11" s="69"/>
      <c r="Y11" s="32"/>
      <c r="Z11" s="70"/>
      <c r="AA11" s="35"/>
      <c r="AB11" s="60"/>
      <c r="AC11" s="40"/>
      <c r="AD11" s="40"/>
      <c r="AE11" s="40"/>
      <c r="AF11" s="58"/>
      <c r="AG11" s="40"/>
      <c r="AH11" s="40"/>
      <c r="AI11" s="40"/>
      <c r="AJ11" s="58"/>
      <c r="AK11" s="59"/>
      <c r="AL11" s="22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2:76" ht="15.75" x14ac:dyDescent="0.3">
      <c r="B12" s="13" t="s">
        <v>13</v>
      </c>
      <c r="C12" s="62">
        <v>12246017.349999998</v>
      </c>
      <c r="D12" s="19">
        <f t="shared" si="4"/>
        <v>7.1775406241925965E-2</v>
      </c>
      <c r="E12" s="19">
        <f t="shared" si="0"/>
        <v>5.1460671197143509E-2</v>
      </c>
      <c r="F12" s="62">
        <v>13185397.320000036</v>
      </c>
      <c r="G12" s="19">
        <f t="shared" si="1"/>
        <v>7.2302986278436385E-2</v>
      </c>
      <c r="H12" s="19">
        <f t="shared" si="2"/>
        <v>5.1375622336286099E-2</v>
      </c>
      <c r="I12" s="50">
        <f t="shared" si="3"/>
        <v>7.6709018381395488E-2</v>
      </c>
      <c r="J12" s="4"/>
      <c r="K12" s="23">
        <v>5980076.7599999756</v>
      </c>
      <c r="L12" s="23">
        <v>0</v>
      </c>
      <c r="M12" s="22">
        <f t="shared" si="5"/>
        <v>5980076.7599999756</v>
      </c>
      <c r="N12" s="27">
        <v>15938143.420000056</v>
      </c>
      <c r="O12" s="24">
        <f t="shared" si="6"/>
        <v>21918220.18000003</v>
      </c>
      <c r="P12" s="66"/>
      <c r="Q12" s="66"/>
      <c r="R12" s="67"/>
      <c r="S12" s="68"/>
      <c r="T12" s="32"/>
      <c r="U12" s="67"/>
      <c r="V12" s="67"/>
      <c r="W12" s="67"/>
      <c r="X12" s="69"/>
      <c r="Y12" s="32"/>
      <c r="Z12" s="70"/>
      <c r="AA12" s="35"/>
      <c r="AB12" s="60"/>
      <c r="AC12" s="40"/>
      <c r="AD12" s="40"/>
      <c r="AE12" s="40"/>
      <c r="AF12" s="58"/>
      <c r="AG12" s="40"/>
      <c r="AH12" s="40"/>
      <c r="AI12" s="40"/>
      <c r="AJ12" s="58"/>
      <c r="AK12" s="59"/>
      <c r="AL12" s="22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2:76" ht="15.75" x14ac:dyDescent="0.3">
      <c r="B13" s="13" t="s">
        <v>14</v>
      </c>
      <c r="C13" s="62">
        <v>12067597.309999999</v>
      </c>
      <c r="D13" s="19">
        <f t="shared" si="4"/>
        <v>7.0729664554102817E-2</v>
      </c>
      <c r="E13" s="19">
        <f t="shared" si="0"/>
        <v>5.0710907845434625E-2</v>
      </c>
      <c r="F13" s="62">
        <v>11341492.280000122</v>
      </c>
      <c r="G13" s="19">
        <f t="shared" si="1"/>
        <v>6.2191812714964795E-2</v>
      </c>
      <c r="H13" s="19">
        <f t="shared" si="2"/>
        <v>4.4191025114075903E-2</v>
      </c>
      <c r="I13" s="50">
        <f t="shared" si="3"/>
        <v>-6.016980939512942E-2</v>
      </c>
      <c r="J13" s="4"/>
      <c r="K13" s="23">
        <v>361536.90000000031</v>
      </c>
      <c r="L13" s="23">
        <v>164513.07</v>
      </c>
      <c r="M13" s="22">
        <f t="shared" si="5"/>
        <v>526049.97000000032</v>
      </c>
      <c r="N13" s="27">
        <v>20979988.849999912</v>
      </c>
      <c r="O13" s="24">
        <f t="shared" si="6"/>
        <v>21506038.819999911</v>
      </c>
      <c r="P13" s="66"/>
      <c r="Q13" s="66"/>
      <c r="R13" s="67"/>
      <c r="S13" s="68"/>
      <c r="T13" s="32"/>
      <c r="U13" s="67"/>
      <c r="V13" s="67"/>
      <c r="W13" s="67"/>
      <c r="X13" s="69"/>
      <c r="Y13" s="32"/>
      <c r="Z13" s="70"/>
      <c r="AA13" s="35"/>
      <c r="AB13" s="60"/>
      <c r="AC13" s="40"/>
      <c r="AD13" s="40"/>
      <c r="AE13" s="40"/>
      <c r="AF13" s="58"/>
      <c r="AG13" s="40"/>
      <c r="AH13" s="40"/>
      <c r="AI13" s="40"/>
      <c r="AJ13" s="58"/>
      <c r="AK13" s="59"/>
      <c r="AL13" s="22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ht="15.75" x14ac:dyDescent="0.3">
      <c r="B14" s="13" t="s">
        <v>29</v>
      </c>
      <c r="C14" s="62">
        <v>26366892.420000002</v>
      </c>
      <c r="D14" s="19">
        <f t="shared" si="4"/>
        <v>0.15453958300840223</v>
      </c>
      <c r="E14" s="19">
        <f t="shared" si="0"/>
        <v>0.1107999394853116</v>
      </c>
      <c r="F14" s="62">
        <v>23733444.130000003</v>
      </c>
      <c r="G14" s="19">
        <f t="shared" si="1"/>
        <v>0.130143889002764</v>
      </c>
      <c r="H14" s="19">
        <f t="shared" si="2"/>
        <v>9.2475064100853585E-2</v>
      </c>
      <c r="I14" s="50">
        <f t="shared" si="3"/>
        <v>-9.9877082518926547E-2</v>
      </c>
      <c r="J14" s="4"/>
      <c r="K14" s="23">
        <v>40513088.600000001</v>
      </c>
      <c r="L14" s="23">
        <v>2678868.0100000002</v>
      </c>
      <c r="M14" s="22">
        <f t="shared" si="5"/>
        <v>43191956.609999999</v>
      </c>
      <c r="N14" s="27">
        <v>2718283.23</v>
      </c>
      <c r="O14" s="24">
        <f t="shared" si="6"/>
        <v>45910239.839999996</v>
      </c>
      <c r="P14" s="66"/>
      <c r="Q14" s="66"/>
      <c r="R14" s="67"/>
      <c r="S14" s="68"/>
      <c r="T14" s="32"/>
      <c r="U14" s="67"/>
      <c r="V14" s="67"/>
      <c r="W14" s="67"/>
      <c r="X14" s="69"/>
      <c r="Y14" s="32"/>
      <c r="Z14" s="70"/>
      <c r="AA14" s="35"/>
      <c r="AB14" s="60"/>
      <c r="AC14" s="40"/>
      <c r="AD14" s="40"/>
      <c r="AE14" s="40"/>
      <c r="AF14" s="58"/>
      <c r="AG14" s="40"/>
      <c r="AH14" s="40"/>
      <c r="AI14" s="40"/>
      <c r="AJ14" s="58"/>
      <c r="AK14" s="59"/>
      <c r="AL14" s="22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ht="15.75" x14ac:dyDescent="0.3">
      <c r="B15" s="13" t="s">
        <v>25</v>
      </c>
      <c r="C15" s="62">
        <v>15759370.42</v>
      </c>
      <c r="D15" s="19">
        <f t="shared" si="4"/>
        <v>9.2367598516630525E-2</v>
      </c>
      <c r="E15" s="19">
        <f t="shared" si="0"/>
        <v>6.6224614605630103E-2</v>
      </c>
      <c r="F15" s="62">
        <v>17676633.479999986</v>
      </c>
      <c r="G15" s="19">
        <f t="shared" si="1"/>
        <v>9.693097272197973E-2</v>
      </c>
      <c r="H15" s="19">
        <f t="shared" si="2"/>
        <v>6.8875288609462057E-2</v>
      </c>
      <c r="I15" s="50">
        <f t="shared" si="3"/>
        <v>0.12165860747627415</v>
      </c>
      <c r="J15" s="4"/>
      <c r="K15" s="23">
        <v>22331730.319999997</v>
      </c>
      <c r="L15" s="23">
        <v>0</v>
      </c>
      <c r="M15" s="22">
        <f t="shared" si="5"/>
        <v>22331730.319999997</v>
      </c>
      <c r="N15" s="27">
        <v>5831647.9199999934</v>
      </c>
      <c r="O15" s="24">
        <f t="shared" si="6"/>
        <v>28163378.239999991</v>
      </c>
      <c r="P15" s="66"/>
      <c r="Q15" s="66"/>
      <c r="R15" s="67"/>
      <c r="S15" s="68"/>
      <c r="T15" s="32"/>
      <c r="U15" s="67"/>
      <c r="V15" s="67"/>
      <c r="W15" s="67"/>
      <c r="X15" s="69"/>
      <c r="Y15" s="32"/>
      <c r="Z15" s="70"/>
      <c r="AA15" s="35"/>
      <c r="AB15" s="60"/>
      <c r="AC15" s="40"/>
      <c r="AD15" s="40"/>
      <c r="AE15" s="40"/>
      <c r="AF15" s="58"/>
      <c r="AG15" s="40"/>
      <c r="AH15" s="40"/>
      <c r="AI15" s="40"/>
      <c r="AJ15" s="58"/>
      <c r="AK15" s="59"/>
      <c r="AL15" s="22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ht="15.75" x14ac:dyDescent="0.3">
      <c r="B16" s="13" t="s">
        <v>15</v>
      </c>
      <c r="C16" s="62">
        <v>20782327.809999999</v>
      </c>
      <c r="D16" s="19">
        <f t="shared" si="4"/>
        <v>0.12180776644217524</v>
      </c>
      <c r="E16" s="19">
        <f t="shared" si="0"/>
        <v>8.7332273634387891E-2</v>
      </c>
      <c r="F16" s="62">
        <v>24226827.129999999</v>
      </c>
      <c r="G16" s="19">
        <f t="shared" si="1"/>
        <v>0.13284938686629091</v>
      </c>
      <c r="H16" s="19">
        <f t="shared" si="2"/>
        <v>9.4397483126990561E-2</v>
      </c>
      <c r="I16" s="50">
        <f t="shared" si="3"/>
        <v>0.16574174709834877</v>
      </c>
      <c r="J16" s="4"/>
      <c r="K16" s="23">
        <v>13486590.51</v>
      </c>
      <c r="L16" s="23">
        <v>3401538.35</v>
      </c>
      <c r="M16" s="22">
        <f t="shared" si="5"/>
        <v>16888128.859999999</v>
      </c>
      <c r="N16" s="27">
        <v>21582107.830000002</v>
      </c>
      <c r="O16" s="24">
        <f t="shared" si="6"/>
        <v>38470236.689999998</v>
      </c>
      <c r="P16" s="66"/>
      <c r="Q16" s="66"/>
      <c r="R16" s="67"/>
      <c r="S16" s="68"/>
      <c r="T16" s="32"/>
      <c r="U16" s="67"/>
      <c r="V16" s="67"/>
      <c r="W16" s="67"/>
      <c r="X16" s="69"/>
      <c r="Y16" s="32"/>
      <c r="Z16" s="70"/>
      <c r="AA16" s="35"/>
      <c r="AB16" s="60"/>
      <c r="AC16" s="40"/>
      <c r="AD16" s="40"/>
      <c r="AE16" s="40"/>
      <c r="AF16" s="58"/>
      <c r="AG16" s="40"/>
      <c r="AH16" s="40"/>
      <c r="AI16" s="40"/>
      <c r="AJ16" s="58"/>
      <c r="AK16" s="59"/>
      <c r="AL16" s="22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ht="15.75" x14ac:dyDescent="0.3">
      <c r="B17" s="13" t="s">
        <v>16</v>
      </c>
      <c r="C17" s="62">
        <v>8992441.1499999985</v>
      </c>
      <c r="D17" s="19">
        <f t="shared" si="4"/>
        <v>5.2705797991365898E-2</v>
      </c>
      <c r="E17" s="19">
        <f t="shared" si="0"/>
        <v>3.7788371848077866E-2</v>
      </c>
      <c r="F17" s="62">
        <v>9776198.4199999999</v>
      </c>
      <c r="G17" s="19">
        <f t="shared" si="1"/>
        <v>5.3608421730633862E-2</v>
      </c>
      <c r="H17" s="19">
        <f t="shared" si="2"/>
        <v>3.8092009343448099E-2</v>
      </c>
      <c r="I17" s="50">
        <f t="shared" si="3"/>
        <v>8.7157342141738842E-2</v>
      </c>
      <c r="J17" s="4"/>
      <c r="K17" s="23">
        <v>17172754.32</v>
      </c>
      <c r="L17" s="23">
        <v>487866.89</v>
      </c>
      <c r="M17" s="22">
        <f t="shared" si="5"/>
        <v>17660621.210000001</v>
      </c>
      <c r="N17" s="27">
        <v>0</v>
      </c>
      <c r="O17" s="24">
        <f t="shared" si="6"/>
        <v>17660621.210000001</v>
      </c>
      <c r="P17" s="66"/>
      <c r="Q17" s="66"/>
      <c r="R17" s="67"/>
      <c r="S17" s="68"/>
      <c r="T17" s="32"/>
      <c r="U17" s="67"/>
      <c r="V17" s="67"/>
      <c r="W17" s="67"/>
      <c r="X17" s="69"/>
      <c r="Y17" s="32"/>
      <c r="Z17" s="70"/>
      <c r="AA17" s="35"/>
      <c r="AB17" s="60"/>
      <c r="AC17" s="40"/>
      <c r="AD17" s="40"/>
      <c r="AE17" s="40"/>
      <c r="AF17" s="58"/>
      <c r="AG17" s="40"/>
      <c r="AH17" s="40"/>
      <c r="AI17" s="40"/>
      <c r="AJ17" s="58"/>
      <c r="AK17" s="59"/>
      <c r="AL17" s="22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ht="15.75" x14ac:dyDescent="0.3">
      <c r="B18" s="13" t="s">
        <v>17</v>
      </c>
      <c r="C18" s="62">
        <v>7213083.96</v>
      </c>
      <c r="D18" s="19">
        <f t="shared" si="4"/>
        <v>4.2276767759611263E-2</v>
      </c>
      <c r="E18" s="19">
        <f t="shared" si="0"/>
        <v>3.0311090648826325E-2</v>
      </c>
      <c r="F18" s="62">
        <v>7948322.6999999993</v>
      </c>
      <c r="G18" s="19">
        <f t="shared" si="1"/>
        <v>4.3585145988963098E-2</v>
      </c>
      <c r="H18" s="19">
        <f t="shared" si="2"/>
        <v>3.0969868812578846E-2</v>
      </c>
      <c r="I18" s="50">
        <f t="shared" si="3"/>
        <v>0.10193126048126568</v>
      </c>
      <c r="J18" s="4"/>
      <c r="K18" s="23">
        <v>10719378.42</v>
      </c>
      <c r="L18" s="23">
        <v>3790937.2199999997</v>
      </c>
      <c r="M18" s="22">
        <f t="shared" si="5"/>
        <v>14510315.640000001</v>
      </c>
      <c r="N18" s="28">
        <v>0</v>
      </c>
      <c r="O18" s="24">
        <f t="shared" si="6"/>
        <v>14510315.640000001</v>
      </c>
      <c r="P18" s="66"/>
      <c r="Q18" s="66"/>
      <c r="R18" s="67"/>
      <c r="S18" s="68"/>
      <c r="T18" s="32"/>
      <c r="U18" s="67"/>
      <c r="V18" s="67"/>
      <c r="W18" s="67"/>
      <c r="X18" s="69"/>
      <c r="Y18" s="32"/>
      <c r="Z18" s="70"/>
      <c r="AA18" s="35"/>
      <c r="AB18" s="60"/>
      <c r="AC18" s="40"/>
      <c r="AD18" s="40"/>
      <c r="AE18" s="40"/>
      <c r="AF18" s="58"/>
      <c r="AG18" s="40"/>
      <c r="AH18" s="40"/>
      <c r="AI18" s="40"/>
      <c r="AJ18" s="58"/>
      <c r="AK18" s="59"/>
      <c r="AL18" s="22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2:76" s="5" customFormat="1" ht="30" customHeight="1" x14ac:dyDescent="0.25">
      <c r="B19" s="51" t="s">
        <v>5</v>
      </c>
      <c r="C19" s="63">
        <f>SUM(C7:C18)</f>
        <v>170615785.98000002</v>
      </c>
      <c r="D19" s="52">
        <f>SUM(D7:D18)</f>
        <v>1</v>
      </c>
      <c r="E19" s="53">
        <f t="shared" si="0"/>
        <v>0.71696802416819949</v>
      </c>
      <c r="F19" s="63">
        <f>SUM(F7:F18)</f>
        <v>182363108.34000012</v>
      </c>
      <c r="G19" s="52">
        <f>SUM(G7:G18)</f>
        <v>1</v>
      </c>
      <c r="H19" s="53">
        <f t="shared" si="2"/>
        <v>0.71056017158738505</v>
      </c>
      <c r="I19" s="54">
        <f t="shared" ref="I19" si="7">(F19-C19)/C19</f>
        <v>6.8852493879887247E-2</v>
      </c>
      <c r="J19" s="6"/>
      <c r="K19" s="21">
        <f>SUM(K7:K18)</f>
        <v>217671669.83059996</v>
      </c>
      <c r="L19" s="23">
        <f>SUM(L7:L18)</f>
        <v>19963392.464700002</v>
      </c>
      <c r="M19" s="22">
        <f>SUM(K19:L19)</f>
        <v>237635062.29529998</v>
      </c>
      <c r="N19" s="25">
        <f>SUM(N7:N18)</f>
        <v>76380413.269999966</v>
      </c>
      <c r="O19" s="25">
        <f>SUM(M19:N19)</f>
        <v>314015475.56529993</v>
      </c>
      <c r="P19" s="71"/>
      <c r="Q19" s="71"/>
      <c r="R19" s="42"/>
      <c r="S19" s="68"/>
      <c r="T19" s="32"/>
      <c r="U19" s="43"/>
      <c r="V19" s="43"/>
      <c r="W19" s="72"/>
      <c r="X19" s="69"/>
      <c r="Y19" s="32"/>
      <c r="Z19" s="73"/>
      <c r="AA19" s="74"/>
      <c r="AB19" s="6"/>
      <c r="AC19" s="6"/>
      <c r="AD19" s="6"/>
      <c r="AE19" s="6"/>
      <c r="AF19" s="6"/>
      <c r="AG19" s="6"/>
      <c r="AH19" s="6"/>
      <c r="AI19" s="6"/>
      <c r="AJ19" s="6"/>
      <c r="AK19" s="76"/>
      <c r="AL19" s="61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</row>
    <row r="20" spans="2:76" x14ac:dyDescent="0.25">
      <c r="B20" s="80" t="s">
        <v>7</v>
      </c>
      <c r="C20" s="81"/>
      <c r="D20" s="81"/>
      <c r="E20" s="81"/>
      <c r="F20" s="81"/>
      <c r="G20" s="81"/>
      <c r="H20" s="81"/>
      <c r="I20" s="82"/>
      <c r="J20" s="7"/>
      <c r="K20" s="7"/>
      <c r="M20" s="22"/>
      <c r="P20" s="47"/>
      <c r="Q20" s="47"/>
      <c r="R20" s="47"/>
      <c r="S20" s="47"/>
      <c r="T20" s="47"/>
      <c r="U20" s="47"/>
      <c r="V20" s="47"/>
      <c r="W20" s="36"/>
      <c r="X20" s="36"/>
      <c r="Y20" s="36"/>
      <c r="Z20" s="36"/>
      <c r="AA20" s="36"/>
    </row>
    <row r="21" spans="2:76" x14ac:dyDescent="0.25">
      <c r="B21" s="55" t="s">
        <v>36</v>
      </c>
      <c r="C21" s="62">
        <v>3692714.1599999997</v>
      </c>
      <c r="D21" s="19">
        <f>C21/C$34</f>
        <v>5.4826530571416565E-2</v>
      </c>
      <c r="E21" s="19">
        <f>C21/C$35</f>
        <v>1.5517661275630645E-2</v>
      </c>
      <c r="F21" s="62">
        <v>3740838.1300000004</v>
      </c>
      <c r="G21" s="19">
        <f>F21/F$34</f>
        <v>5.0358698663304377E-2</v>
      </c>
      <c r="H21" s="19">
        <f>F21/F$35</f>
        <v>1.4575813100189402E-2</v>
      </c>
      <c r="I21" s="50">
        <f>(F21-C21)/C21</f>
        <v>1.3032140565139403E-2</v>
      </c>
      <c r="K21" s="17"/>
      <c r="L21" s="17"/>
      <c r="P21" s="66"/>
      <c r="Q21" s="66"/>
      <c r="R21" s="48"/>
      <c r="S21" s="45"/>
      <c r="T21" s="46"/>
      <c r="U21" s="41"/>
      <c r="V21" s="47"/>
      <c r="W21" s="67"/>
      <c r="X21" s="36"/>
      <c r="Y21" s="36"/>
      <c r="Z21" s="36"/>
      <c r="AA21" s="36"/>
    </row>
    <row r="22" spans="2:76" x14ac:dyDescent="0.25">
      <c r="B22" s="55" t="s">
        <v>26</v>
      </c>
      <c r="C22" s="62">
        <v>3328476.48</v>
      </c>
      <c r="D22" s="19">
        <f>C22/C$34</f>
        <v>4.9418614487876045E-2</v>
      </c>
      <c r="E22" s="19">
        <f>C22/C$35</f>
        <v>1.3987048101373599E-2</v>
      </c>
      <c r="F22" s="62">
        <v>4745842.72</v>
      </c>
      <c r="G22" s="19">
        <f>F22/F$34</f>
        <v>6.3887945731540316E-2</v>
      </c>
      <c r="H22" s="19">
        <f>F22/F$35</f>
        <v>1.8491716050171487E-2</v>
      </c>
      <c r="I22" s="50">
        <f>(F22-C22)/C22</f>
        <v>0.42583033063823839</v>
      </c>
      <c r="J22" s="8" t="s">
        <v>0</v>
      </c>
      <c r="K22" s="17"/>
      <c r="L22" s="17"/>
      <c r="P22" s="66"/>
      <c r="Q22" s="66"/>
      <c r="R22" s="48"/>
      <c r="S22" s="45"/>
      <c r="T22" s="46"/>
      <c r="U22" s="41"/>
      <c r="V22" s="47"/>
      <c r="W22" s="67"/>
      <c r="X22" s="36"/>
      <c r="Y22" s="36"/>
      <c r="Z22" s="36"/>
      <c r="AA22" s="36"/>
    </row>
    <row r="23" spans="2:76" x14ac:dyDescent="0.25">
      <c r="B23" s="55" t="s">
        <v>27</v>
      </c>
      <c r="C23" s="62">
        <v>5890508.1500000004</v>
      </c>
      <c r="D23" s="19">
        <f t="shared" ref="D23:D33" si="8">C23/C$34</f>
        <v>8.7457656123363064E-2</v>
      </c>
      <c r="E23" s="19">
        <f t="shared" ref="E23:E33" si="9">C23/C$35</f>
        <v>2.4753313214213615E-2</v>
      </c>
      <c r="F23" s="62">
        <v>6165126.4500000002</v>
      </c>
      <c r="G23" s="19">
        <f t="shared" ref="G23:G33" si="10">F23/F$34</f>
        <v>8.2994167169889665E-2</v>
      </c>
      <c r="H23" s="19">
        <f t="shared" ref="H23:H33" si="11">F23/F$35</f>
        <v>2.4021817504900747E-2</v>
      </c>
      <c r="I23" s="50">
        <f t="shared" ref="I23:I33" si="12">(F23-C23)/C23</f>
        <v>4.6620477046619452E-2</v>
      </c>
      <c r="K23" s="17"/>
      <c r="L23" s="17"/>
      <c r="P23" s="66"/>
      <c r="Q23" s="66"/>
      <c r="R23" s="48"/>
      <c r="S23" s="45"/>
      <c r="T23" s="46"/>
      <c r="U23" s="41"/>
      <c r="V23" s="47"/>
      <c r="W23" s="67"/>
      <c r="X23" s="36"/>
      <c r="Y23" s="36"/>
      <c r="Z23" s="36"/>
      <c r="AA23" s="36"/>
    </row>
    <row r="24" spans="2:76" x14ac:dyDescent="0.25">
      <c r="B24" s="55" t="s">
        <v>18</v>
      </c>
      <c r="C24" s="62">
        <v>9176242.629999999</v>
      </c>
      <c r="D24" s="19">
        <f t="shared" si="8"/>
        <v>0.1362416708376992</v>
      </c>
      <c r="E24" s="19">
        <f t="shared" si="9"/>
        <v>3.8560749287819801E-2</v>
      </c>
      <c r="F24" s="62">
        <v>10634408.43</v>
      </c>
      <c r="G24" s="19">
        <f t="shared" si="10"/>
        <v>0.14315908654108853</v>
      </c>
      <c r="H24" s="19">
        <f t="shared" si="11"/>
        <v>4.1435941444159359E-2</v>
      </c>
      <c r="I24" s="50">
        <f t="shared" si="12"/>
        <v>0.15890663082870127</v>
      </c>
      <c r="K24" s="17"/>
      <c r="L24" s="17"/>
      <c r="P24" s="66"/>
      <c r="Q24" s="66"/>
      <c r="R24" s="48"/>
      <c r="S24" s="45"/>
      <c r="T24" s="46"/>
      <c r="U24" s="41"/>
      <c r="V24" s="47"/>
      <c r="W24" s="67"/>
      <c r="X24" s="36"/>
      <c r="Y24" s="36"/>
      <c r="Z24" s="36"/>
      <c r="AA24" s="36"/>
    </row>
    <row r="25" spans="2:76" x14ac:dyDescent="0.25">
      <c r="B25" s="55" t="s">
        <v>19</v>
      </c>
      <c r="C25" s="62">
        <v>6966349.2199999997</v>
      </c>
      <c r="D25" s="19">
        <f t="shared" si="8"/>
        <v>0.1034309025644958</v>
      </c>
      <c r="E25" s="19">
        <f t="shared" si="9"/>
        <v>2.9274252714895688E-2</v>
      </c>
      <c r="F25" s="62">
        <v>8552217.4499999993</v>
      </c>
      <c r="G25" s="19">
        <f t="shared" si="10"/>
        <v>0.11512888997086952</v>
      </c>
      <c r="H25" s="19">
        <f t="shared" si="11"/>
        <v>3.3322886158503304E-2</v>
      </c>
      <c r="I25" s="50">
        <f t="shared" si="12"/>
        <v>0.22764696111516494</v>
      </c>
      <c r="K25" s="17"/>
      <c r="L25" s="17"/>
      <c r="P25" s="66"/>
      <c r="Q25" s="66"/>
      <c r="R25" s="48"/>
      <c r="S25" s="45"/>
      <c r="T25" s="46"/>
      <c r="U25" s="41"/>
      <c r="V25" s="47"/>
      <c r="W25" s="67"/>
      <c r="X25" s="36"/>
      <c r="Y25" s="36"/>
      <c r="Z25" s="36"/>
      <c r="AA25" s="36"/>
    </row>
    <row r="26" spans="2:76" x14ac:dyDescent="0.25">
      <c r="B26" s="55" t="s">
        <v>34</v>
      </c>
      <c r="C26" s="64" t="s">
        <v>31</v>
      </c>
      <c r="D26" s="39" t="s">
        <v>31</v>
      </c>
      <c r="E26" s="39" t="s">
        <v>31</v>
      </c>
      <c r="F26" s="62">
        <v>1451780.94</v>
      </c>
      <c r="G26" s="19">
        <f t="shared" ref="G26" si="13">F26/F$34</f>
        <v>1.9543694846424365E-2</v>
      </c>
      <c r="H26" s="19">
        <f t="shared" ref="H26" si="14">F26/F$35</f>
        <v>5.6567236828975759E-3</v>
      </c>
      <c r="I26" s="50" t="s">
        <v>31</v>
      </c>
      <c r="K26" s="17"/>
      <c r="L26" s="17"/>
      <c r="P26" s="75"/>
      <c r="Q26" s="66"/>
      <c r="R26" s="48"/>
      <c r="S26" s="45"/>
      <c r="T26" s="46"/>
      <c r="U26" s="41"/>
      <c r="V26" s="47"/>
      <c r="W26" s="67"/>
      <c r="X26" s="36"/>
      <c r="Y26" s="36"/>
      <c r="Z26" s="36"/>
      <c r="AA26" s="36"/>
    </row>
    <row r="27" spans="2:76" x14ac:dyDescent="0.25">
      <c r="B27" s="55" t="s">
        <v>20</v>
      </c>
      <c r="C27" s="62">
        <v>5490449.9900000002</v>
      </c>
      <c r="D27" s="19">
        <f t="shared" si="8"/>
        <v>8.1517905579664152E-2</v>
      </c>
      <c r="E27" s="19">
        <f t="shared" si="9"/>
        <v>2.3072173881882499E-2</v>
      </c>
      <c r="F27" s="62">
        <v>5788719.75</v>
      </c>
      <c r="G27" s="19">
        <f t="shared" si="10"/>
        <v>7.7927026887038453E-2</v>
      </c>
      <c r="H27" s="19">
        <f t="shared" si="11"/>
        <v>2.2555185290889641E-2</v>
      </c>
      <c r="I27" s="50">
        <f t="shared" si="12"/>
        <v>5.4325193844448394E-2</v>
      </c>
      <c r="K27" s="17"/>
      <c r="L27" s="17"/>
      <c r="P27" s="66"/>
      <c r="Q27" s="66"/>
      <c r="R27" s="48"/>
      <c r="S27" s="45"/>
      <c r="T27" s="46"/>
      <c r="U27" s="41"/>
      <c r="V27" s="47"/>
      <c r="W27" s="67"/>
      <c r="X27" s="36"/>
      <c r="Y27" s="36"/>
      <c r="Z27" s="36"/>
      <c r="AA27" s="36"/>
    </row>
    <row r="28" spans="2:76" x14ac:dyDescent="0.25">
      <c r="B28" s="55" t="s">
        <v>21</v>
      </c>
      <c r="C28" s="62">
        <v>4033624.48</v>
      </c>
      <c r="D28" s="19">
        <f t="shared" si="8"/>
        <v>5.9888100265614454E-2</v>
      </c>
      <c r="E28" s="19">
        <f t="shared" si="9"/>
        <v>1.6950247346989838E-2</v>
      </c>
      <c r="F28" s="62">
        <v>3130431.6</v>
      </c>
      <c r="G28" s="19">
        <f t="shared" si="10"/>
        <v>4.2141481708668792E-2</v>
      </c>
      <c r="H28" s="19">
        <f t="shared" si="11"/>
        <v>1.2197423234810448E-2</v>
      </c>
      <c r="I28" s="50">
        <f t="shared" si="12"/>
        <v>-0.22391595560725075</v>
      </c>
      <c r="K28" s="17"/>
      <c r="L28" s="17"/>
      <c r="P28" s="66"/>
      <c r="Q28" s="66"/>
      <c r="R28" s="48"/>
      <c r="S28" s="45"/>
      <c r="T28" s="46"/>
      <c r="U28" s="41"/>
      <c r="V28" s="47"/>
      <c r="W28" s="67"/>
      <c r="X28" s="36"/>
      <c r="Y28" s="36"/>
      <c r="Z28" s="36"/>
      <c r="AA28" s="36"/>
    </row>
    <row r="29" spans="2:76" x14ac:dyDescent="0.25">
      <c r="B29" s="55" t="s">
        <v>22</v>
      </c>
      <c r="C29" s="62">
        <v>2799033.67</v>
      </c>
      <c r="D29" s="19">
        <f t="shared" si="8"/>
        <v>4.1557861894915608E-2</v>
      </c>
      <c r="E29" s="19">
        <f t="shared" si="9"/>
        <v>1.1762203763463059E-2</v>
      </c>
      <c r="F29" s="62">
        <v>3437481.15</v>
      </c>
      <c r="G29" s="19">
        <f t="shared" si="10"/>
        <v>4.6274944645530273E-2</v>
      </c>
      <c r="H29" s="19">
        <f t="shared" si="11"/>
        <v>1.3393812038005538E-2</v>
      </c>
      <c r="I29" s="50">
        <f t="shared" si="12"/>
        <v>0.22809567703413872</v>
      </c>
      <c r="K29" s="17"/>
      <c r="L29" s="17"/>
      <c r="P29" s="66"/>
      <c r="Q29" s="66"/>
      <c r="R29" s="48"/>
      <c r="S29" s="45"/>
      <c r="T29" s="46"/>
      <c r="U29" s="41"/>
      <c r="V29" s="47"/>
      <c r="W29" s="67"/>
      <c r="X29" s="36"/>
      <c r="Y29" s="36"/>
      <c r="Z29" s="36"/>
      <c r="AA29" s="36"/>
    </row>
    <row r="30" spans="2:76" x14ac:dyDescent="0.25">
      <c r="B30" s="55" t="s">
        <v>23</v>
      </c>
      <c r="C30" s="62">
        <v>5855014.8399999999</v>
      </c>
      <c r="D30" s="19">
        <f t="shared" si="8"/>
        <v>8.6930679227378294E-2</v>
      </c>
      <c r="E30" s="19">
        <f t="shared" si="9"/>
        <v>2.4604161902125336E-2</v>
      </c>
      <c r="F30" s="62">
        <v>6103045.1799999997</v>
      </c>
      <c r="G30" s="19">
        <f t="shared" si="10"/>
        <v>8.2158436817513988E-2</v>
      </c>
      <c r="H30" s="19">
        <f t="shared" si="11"/>
        <v>2.3779923855109915E-2</v>
      </c>
      <c r="I30" s="50">
        <f t="shared" si="12"/>
        <v>4.2362034388968323E-2</v>
      </c>
      <c r="K30" s="17"/>
      <c r="L30" s="17"/>
      <c r="P30" s="66"/>
      <c r="Q30" s="66"/>
      <c r="R30" s="48"/>
      <c r="S30" s="45"/>
      <c r="T30" s="46"/>
      <c r="U30" s="41"/>
      <c r="V30" s="47"/>
      <c r="W30" s="67"/>
      <c r="X30" s="36"/>
      <c r="Y30" s="36"/>
      <c r="Z30" s="36"/>
      <c r="AA30" s="36"/>
    </row>
    <row r="31" spans="2:76" x14ac:dyDescent="0.25">
      <c r="B31" s="55" t="s">
        <v>30</v>
      </c>
      <c r="C31" s="62">
        <v>2086791.04</v>
      </c>
      <c r="D31" s="19">
        <f t="shared" si="8"/>
        <v>3.0983040601961505E-2</v>
      </c>
      <c r="E31" s="19">
        <f t="shared" si="9"/>
        <v>8.769191198850064E-3</v>
      </c>
      <c r="F31" s="62">
        <v>3107658.29</v>
      </c>
      <c r="G31" s="19">
        <f t="shared" si="10"/>
        <v>4.1834910235645444E-2</v>
      </c>
      <c r="H31" s="19">
        <f t="shared" si="11"/>
        <v>1.2108689240262366E-2</v>
      </c>
      <c r="I31" s="50">
        <f t="shared" si="12"/>
        <v>0.4892043479350956</v>
      </c>
      <c r="K31" s="17"/>
      <c r="L31" s="17"/>
      <c r="P31" s="66"/>
      <c r="Q31" s="66"/>
      <c r="R31" s="48"/>
      <c r="S31" s="45"/>
      <c r="T31" s="46"/>
      <c r="U31" s="41"/>
      <c r="V31" s="47"/>
      <c r="W31" s="67"/>
      <c r="X31" s="36"/>
      <c r="Y31" s="36"/>
      <c r="Z31" s="36"/>
      <c r="AA31" s="36"/>
    </row>
    <row r="32" spans="2:76" ht="15" customHeight="1" x14ac:dyDescent="0.25">
      <c r="B32" s="55" t="s">
        <v>24</v>
      </c>
      <c r="C32" s="62">
        <v>4132239</v>
      </c>
      <c r="D32" s="19">
        <f t="shared" si="8"/>
        <v>6.1352251499991496E-2</v>
      </c>
      <c r="E32" s="19">
        <f t="shared" si="9"/>
        <v>1.7364648963772138E-2</v>
      </c>
      <c r="F32" s="62">
        <v>4237745.76</v>
      </c>
      <c r="G32" s="19">
        <f t="shared" si="10"/>
        <v>5.7048007511497363E-2</v>
      </c>
      <c r="H32" s="19">
        <f t="shared" si="11"/>
        <v>1.6511965505409367E-2</v>
      </c>
      <c r="I32" s="50">
        <f t="shared" si="12"/>
        <v>2.553258899110138E-2</v>
      </c>
      <c r="K32" s="17"/>
      <c r="L32" s="17"/>
      <c r="P32" s="66"/>
      <c r="Q32" s="66"/>
      <c r="R32" s="48"/>
      <c r="S32" s="45"/>
      <c r="T32" s="46"/>
      <c r="U32" s="41"/>
      <c r="V32" s="47"/>
      <c r="W32" s="67"/>
      <c r="X32" s="36"/>
      <c r="Y32" s="36"/>
      <c r="Z32" s="36"/>
      <c r="AA32" s="36"/>
    </row>
    <row r="33" spans="2:27" x14ac:dyDescent="0.25">
      <c r="B33" s="55" t="s">
        <v>35</v>
      </c>
      <c r="C33" s="62">
        <v>13901243.469999999</v>
      </c>
      <c r="D33" s="19">
        <f t="shared" si="8"/>
        <v>0.20639478634562386</v>
      </c>
      <c r="E33" s="19">
        <f t="shared" si="9"/>
        <v>5.841632418078424E-2</v>
      </c>
      <c r="F33" s="62">
        <v>13188556.379999999</v>
      </c>
      <c r="G33" s="19">
        <f t="shared" si="10"/>
        <v>0.17754270927098903</v>
      </c>
      <c r="H33" s="19">
        <f t="shared" si="11"/>
        <v>5.1387931307305852E-2</v>
      </c>
      <c r="I33" s="50">
        <f t="shared" si="12"/>
        <v>-5.1267866183196911E-2</v>
      </c>
      <c r="K33" s="17"/>
      <c r="L33" s="17"/>
      <c r="P33" s="66"/>
      <c r="Q33" s="66"/>
      <c r="R33" s="47"/>
      <c r="S33" s="47"/>
      <c r="T33" s="47"/>
      <c r="U33" s="49"/>
      <c r="V33" s="47"/>
      <c r="W33" s="36"/>
      <c r="X33" s="36"/>
      <c r="Y33" s="36"/>
      <c r="Z33" s="36"/>
      <c r="AA33" s="36"/>
    </row>
    <row r="34" spans="2:27" s="5" customFormat="1" ht="30" x14ac:dyDescent="0.25">
      <c r="B34" s="51" t="s">
        <v>6</v>
      </c>
      <c r="C34" s="63">
        <f>SUM(C21:C33)</f>
        <v>67352687.129999995</v>
      </c>
      <c r="D34" s="52">
        <f>SUM(D21:D33)</f>
        <v>1</v>
      </c>
      <c r="E34" s="53">
        <f t="shared" ref="E34" si="15">C34/C$35</f>
        <v>0.28303197583180051</v>
      </c>
      <c r="F34" s="63">
        <f>SUM(F21:F33)</f>
        <v>74283852.229999989</v>
      </c>
      <c r="G34" s="52">
        <f>SUM(G21:G33)</f>
        <v>1.0000000000000002</v>
      </c>
      <c r="H34" s="53">
        <f t="shared" ref="H34" si="16">F34/F$35</f>
        <v>0.28943982841261495</v>
      </c>
      <c r="I34" s="54">
        <f t="shared" ref="I34" si="17">(F34-C34)/C34</f>
        <v>0.10290851627971261</v>
      </c>
      <c r="K34" s="20"/>
      <c r="P34" s="71"/>
      <c r="Q34" s="71"/>
      <c r="R34" s="42"/>
      <c r="S34" s="42"/>
      <c r="T34" s="42"/>
      <c r="U34" s="42"/>
      <c r="V34" s="42"/>
      <c r="W34" s="72"/>
      <c r="X34" s="72"/>
      <c r="Y34" s="72"/>
      <c r="Z34" s="72"/>
      <c r="AA34" s="72"/>
    </row>
    <row r="35" spans="2:27" s="9" customFormat="1" ht="16.5" thickBot="1" x14ac:dyDescent="0.3">
      <c r="B35" s="56" t="s">
        <v>8</v>
      </c>
      <c r="C35" s="29">
        <f>C19+C34</f>
        <v>237968473.11000001</v>
      </c>
      <c r="D35" s="29"/>
      <c r="E35" s="30">
        <f>E19+E34</f>
        <v>1</v>
      </c>
      <c r="F35" s="29">
        <f>F19+F34</f>
        <v>256646960.57000011</v>
      </c>
      <c r="G35" s="29"/>
      <c r="H35" s="30">
        <f>H19+H34</f>
        <v>1</v>
      </c>
      <c r="I35" s="57">
        <f>(F35-C35)/C35</f>
        <v>7.8491437188681873E-2</v>
      </c>
    </row>
    <row r="37" spans="2:27" x14ac:dyDescent="0.25">
      <c r="B37" s="15" t="s">
        <v>39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2:27" ht="15" customHeight="1" x14ac:dyDescent="0.25"/>
    <row r="39" spans="2:27" x14ac:dyDescent="0.25">
      <c r="B39" s="15" t="s">
        <v>40</v>
      </c>
      <c r="F39" s="14"/>
      <c r="G39" s="4"/>
    </row>
    <row r="41" spans="2:27" x14ac:dyDescent="0.25">
      <c r="B41" s="16" t="s">
        <v>44</v>
      </c>
    </row>
    <row r="43" spans="2:27" x14ac:dyDescent="0.25">
      <c r="B43" s="16" t="s">
        <v>41</v>
      </c>
    </row>
    <row r="44" spans="2:27" ht="15.75" x14ac:dyDescent="0.3">
      <c r="C44" s="32"/>
      <c r="D44" s="32"/>
      <c r="E44" s="33"/>
      <c r="F44" s="34"/>
      <c r="G44" s="35"/>
      <c r="H44" s="36"/>
    </row>
    <row r="45" spans="2:27" ht="15.75" x14ac:dyDescent="0.3">
      <c r="B45" s="16" t="s">
        <v>42</v>
      </c>
      <c r="C45" s="32"/>
      <c r="D45" s="32"/>
      <c r="E45" s="33"/>
      <c r="F45" s="34"/>
      <c r="G45" s="35"/>
      <c r="H45" s="36"/>
    </row>
    <row r="46" spans="2:27" ht="15.75" x14ac:dyDescent="0.3">
      <c r="B46" s="31"/>
      <c r="C46" s="32"/>
      <c r="D46" s="32"/>
      <c r="E46" s="33"/>
      <c r="F46" s="34"/>
      <c r="G46" s="35"/>
      <c r="H46" s="36"/>
    </row>
    <row r="47" spans="2:27" ht="15.75" x14ac:dyDescent="0.3">
      <c r="C47" s="32"/>
      <c r="D47" s="32"/>
      <c r="E47" s="33"/>
      <c r="F47" s="34"/>
      <c r="G47" s="35"/>
      <c r="H47" s="36"/>
    </row>
    <row r="48" spans="2:27" ht="15.75" x14ac:dyDescent="0.3">
      <c r="B48" s="31"/>
      <c r="C48" s="32"/>
      <c r="D48" s="32"/>
      <c r="E48" s="33"/>
      <c r="F48" s="34"/>
      <c r="G48" s="35"/>
      <c r="H48" s="36"/>
    </row>
    <row r="49" spans="2:8" ht="15.75" x14ac:dyDescent="0.3">
      <c r="B49" s="31"/>
      <c r="C49" s="32"/>
      <c r="D49" s="32"/>
      <c r="E49" s="33"/>
      <c r="F49" s="34"/>
      <c r="G49" s="35"/>
      <c r="H49" s="36"/>
    </row>
    <row r="50" spans="2:8" ht="15.75" x14ac:dyDescent="0.3">
      <c r="B50" s="31"/>
      <c r="C50" s="32"/>
      <c r="D50" s="32"/>
      <c r="E50" s="33"/>
      <c r="F50" s="34"/>
      <c r="G50" s="35"/>
      <c r="H50" s="36"/>
    </row>
    <row r="51" spans="2:8" ht="15.75" x14ac:dyDescent="0.3">
      <c r="B51" s="31"/>
      <c r="C51" s="32"/>
      <c r="D51" s="32"/>
      <c r="E51" s="33"/>
      <c r="F51" s="34"/>
      <c r="G51" s="35"/>
      <c r="H51" s="36"/>
    </row>
    <row r="52" spans="2:8" ht="15.75" x14ac:dyDescent="0.3">
      <c r="B52" s="31"/>
      <c r="C52" s="32"/>
      <c r="D52" s="32"/>
      <c r="E52" s="33"/>
      <c r="F52" s="34"/>
      <c r="G52" s="35"/>
      <c r="H52" s="36"/>
    </row>
    <row r="53" spans="2:8" ht="15.75" x14ac:dyDescent="0.3">
      <c r="B53" s="31"/>
      <c r="C53" s="32"/>
      <c r="D53" s="32"/>
      <c r="E53" s="33"/>
      <c r="F53" s="34"/>
      <c r="G53" s="35"/>
      <c r="H53" s="36"/>
    </row>
    <row r="54" spans="2:8" ht="15.75" x14ac:dyDescent="0.3">
      <c r="B54" s="31"/>
      <c r="C54" s="32"/>
      <c r="D54" s="32"/>
      <c r="E54" s="33"/>
      <c r="F54" s="34"/>
      <c r="G54" s="35"/>
      <c r="H54" s="36"/>
    </row>
    <row r="55" spans="2:8" ht="15.75" x14ac:dyDescent="0.3">
      <c r="B55" s="31"/>
      <c r="C55" s="32"/>
      <c r="D55" s="32"/>
      <c r="E55" s="33"/>
      <c r="F55" s="34"/>
      <c r="G55" s="35"/>
      <c r="H55" s="36"/>
    </row>
    <row r="56" spans="2:8" x14ac:dyDescent="0.25">
      <c r="B56" s="36"/>
      <c r="C56" s="35"/>
      <c r="D56" s="35"/>
      <c r="E56" s="35"/>
      <c r="F56" s="37"/>
      <c r="G56" s="35"/>
      <c r="H56" s="36"/>
    </row>
    <row r="57" spans="2:8" x14ac:dyDescent="0.25">
      <c r="B57" s="36"/>
      <c r="C57" s="36"/>
      <c r="D57" s="36"/>
      <c r="E57" s="36"/>
      <c r="F57" s="36"/>
      <c r="G57" s="36"/>
      <c r="H57" s="36"/>
    </row>
    <row r="58" spans="2:8" x14ac:dyDescent="0.25">
      <c r="B58" s="36"/>
      <c r="C58" s="36"/>
      <c r="D58" s="36"/>
      <c r="E58" s="36"/>
      <c r="F58" s="36"/>
      <c r="G58" s="36"/>
      <c r="H58" s="36"/>
    </row>
    <row r="59" spans="2:8" ht="16.5" x14ac:dyDescent="0.3">
      <c r="B59" s="38"/>
      <c r="C59" s="34"/>
      <c r="D59" s="36"/>
      <c r="E59" s="36"/>
      <c r="F59" s="36"/>
      <c r="G59" s="36"/>
      <c r="H59" s="36"/>
    </row>
    <row r="60" spans="2:8" ht="16.5" x14ac:dyDescent="0.3">
      <c r="B60" s="38"/>
      <c r="C60" s="34"/>
      <c r="D60" s="36"/>
      <c r="E60" s="36"/>
      <c r="F60" s="36"/>
      <c r="G60" s="36"/>
      <c r="H60" s="36"/>
    </row>
    <row r="61" spans="2:8" ht="16.5" x14ac:dyDescent="0.3">
      <c r="B61" s="38"/>
      <c r="C61" s="34"/>
      <c r="D61" s="36"/>
      <c r="E61" s="36"/>
      <c r="F61" s="36"/>
      <c r="G61" s="36"/>
      <c r="H61" s="36"/>
    </row>
    <row r="62" spans="2:8" ht="16.5" x14ac:dyDescent="0.3">
      <c r="B62" s="38"/>
      <c r="C62" s="34"/>
      <c r="D62" s="36"/>
      <c r="E62" s="36"/>
      <c r="F62" s="36"/>
      <c r="G62" s="36"/>
      <c r="H62" s="36"/>
    </row>
    <row r="63" spans="2:8" ht="16.5" x14ac:dyDescent="0.3">
      <c r="B63" s="38"/>
      <c r="C63" s="34"/>
      <c r="D63" s="36"/>
      <c r="E63" s="36"/>
      <c r="F63" s="36"/>
      <c r="G63" s="36"/>
      <c r="H63" s="36"/>
    </row>
    <row r="64" spans="2:8" ht="16.5" x14ac:dyDescent="0.3">
      <c r="B64" s="38"/>
      <c r="C64" s="34"/>
      <c r="D64" s="36"/>
      <c r="E64" s="36"/>
      <c r="F64" s="36"/>
      <c r="G64" s="36"/>
      <c r="H64" s="36"/>
    </row>
    <row r="65" spans="2:8" ht="16.5" x14ac:dyDescent="0.3">
      <c r="B65" s="38"/>
      <c r="C65" s="34"/>
      <c r="D65" s="36"/>
      <c r="E65" s="36"/>
      <c r="F65" s="36"/>
      <c r="G65" s="36"/>
      <c r="H65" s="36"/>
    </row>
    <row r="66" spans="2:8" ht="16.5" x14ac:dyDescent="0.3">
      <c r="B66" s="38"/>
      <c r="C66" s="34"/>
      <c r="D66" s="36"/>
      <c r="E66" s="36"/>
      <c r="F66" s="36"/>
      <c r="G66" s="36"/>
      <c r="H66" s="36"/>
    </row>
    <row r="67" spans="2:8" ht="16.5" x14ac:dyDescent="0.3">
      <c r="B67" s="38"/>
      <c r="C67" s="34"/>
      <c r="D67" s="36"/>
      <c r="E67" s="36"/>
      <c r="F67" s="36"/>
      <c r="G67" s="36"/>
      <c r="H67" s="36"/>
    </row>
    <row r="68" spans="2:8" ht="16.5" x14ac:dyDescent="0.3">
      <c r="B68" s="38"/>
      <c r="C68" s="34"/>
      <c r="D68" s="36"/>
      <c r="E68" s="36"/>
      <c r="F68" s="36"/>
      <c r="G68" s="36"/>
      <c r="H68" s="36"/>
    </row>
    <row r="69" spans="2:8" ht="16.5" x14ac:dyDescent="0.3">
      <c r="B69" s="38"/>
      <c r="C69" s="34"/>
      <c r="D69" s="36"/>
      <c r="E69" s="36"/>
      <c r="F69" s="36"/>
      <c r="G69" s="36"/>
      <c r="H69" s="36"/>
    </row>
    <row r="70" spans="2:8" ht="16.5" x14ac:dyDescent="0.3">
      <c r="B70" s="38"/>
      <c r="C70" s="34"/>
      <c r="D70" s="36"/>
      <c r="E70" s="36"/>
      <c r="F70" s="36"/>
      <c r="G70" s="36"/>
      <c r="H70" s="36"/>
    </row>
    <row r="71" spans="2:8" x14ac:dyDescent="0.25">
      <c r="B71" s="36"/>
      <c r="C71" s="36"/>
      <c r="D71" s="36"/>
      <c r="E71" s="36"/>
      <c r="F71" s="36"/>
      <c r="G71" s="36"/>
      <c r="H71" s="36"/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S7:S18 U7:W18 S21:U32 W21:W32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R7:R18 R21:R32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70" orientation="landscape" r:id="rId1"/>
  <headerFooter>
    <oddHeader>&amp;LAgencija za osiguranje u BiH&amp;CStatistika tržišta osiguranja&amp;RMjesečno izvješće</oddHeader>
    <oddFooter>&amp;CU izvješće su uključeni podatci zaključno s 31.05.2016. godine.</oddFooter>
  </headerFooter>
  <ignoredErrors>
    <ignoredError sqref="E34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2020-02-25T13:57:02Z</dcterms:modified>
</cp:coreProperties>
</file>