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900" windowWidth="19185" windowHeight="5160" tabRatio="551"/>
  </bookViews>
  <sheets>
    <sheet name="BiH" sheetId="4" r:id="rId1"/>
    <sheet name="FBiH " sheetId="5" r:id="rId2"/>
    <sheet name="RS" sheetId="6" r:id="rId3"/>
  </sheets>
  <calcPr calcId="145621"/>
</workbook>
</file>

<file path=xl/calcChain.xml><?xml version="1.0" encoding="utf-8"?>
<calcChain xmlns="http://schemas.openxmlformats.org/spreadsheetml/2006/main">
  <c r="I21" i="6" l="1"/>
  <c r="H21" i="6"/>
  <c r="G27" i="6" l="1"/>
  <c r="E27" i="6"/>
  <c r="H23" i="5" l="1"/>
  <c r="F27" i="4" l="1"/>
  <c r="H18" i="6" l="1"/>
  <c r="F28" i="5" l="1"/>
  <c r="D28" i="5" l="1"/>
  <c r="F26" i="4" l="1"/>
  <c r="F25" i="4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6" i="4"/>
  <c r="D26" i="4"/>
  <c r="D25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6" i="4"/>
  <c r="F28" i="6" l="1"/>
  <c r="H23" i="6" l="1"/>
  <c r="H25" i="6"/>
  <c r="H26" i="6"/>
  <c r="D28" i="6"/>
  <c r="H26" i="5" l="1"/>
  <c r="H25" i="5"/>
  <c r="H7" i="5"/>
  <c r="H8" i="5"/>
  <c r="H12" i="5"/>
  <c r="H13" i="5"/>
  <c r="H14" i="5"/>
  <c r="H15" i="5"/>
  <c r="H18" i="5"/>
  <c r="H19" i="5"/>
  <c r="H20" i="5"/>
  <c r="H21" i="5"/>
  <c r="H6" i="5"/>
  <c r="D24" i="5"/>
  <c r="D29" i="5" s="1"/>
  <c r="E27" i="5" l="1"/>
  <c r="E7" i="5"/>
  <c r="E9" i="5"/>
  <c r="E11" i="5"/>
  <c r="E13" i="5"/>
  <c r="E15" i="5"/>
  <c r="E17" i="5"/>
  <c r="E19" i="5"/>
  <c r="E21" i="5"/>
  <c r="E23" i="5"/>
  <c r="E12" i="5"/>
  <c r="E16" i="5"/>
  <c r="E18" i="5"/>
  <c r="E22" i="5"/>
  <c r="E6" i="5"/>
  <c r="E26" i="5"/>
  <c r="E25" i="5"/>
  <c r="E8" i="5"/>
  <c r="E10" i="5"/>
  <c r="E14" i="5"/>
  <c r="E20" i="5"/>
  <c r="D28" i="4"/>
  <c r="D24" i="4"/>
  <c r="H26" i="4" l="1"/>
  <c r="H25" i="4"/>
  <c r="H7" i="4" l="1"/>
  <c r="H8" i="4"/>
  <c r="H12" i="4"/>
  <c r="H13" i="4"/>
  <c r="H14" i="4"/>
  <c r="H15" i="4"/>
  <c r="H18" i="4"/>
  <c r="H19" i="4"/>
  <c r="H20" i="4"/>
  <c r="H21" i="4"/>
  <c r="H23" i="4"/>
  <c r="D24" i="6"/>
  <c r="D29" i="6" s="1"/>
  <c r="E7" i="6" s="1"/>
  <c r="H6" i="4"/>
  <c r="F24" i="5"/>
  <c r="F29" i="5" s="1"/>
  <c r="G23" i="5" s="1"/>
  <c r="I23" i="5" s="1"/>
  <c r="E26" i="6" l="1"/>
  <c r="E25" i="6"/>
  <c r="D29" i="4"/>
  <c r="F24" i="4"/>
  <c r="F29" i="4" s="1"/>
  <c r="H7" i="6"/>
  <c r="H8" i="6"/>
  <c r="H12" i="6"/>
  <c r="H13" i="6"/>
  <c r="H14" i="6"/>
  <c r="H15" i="6"/>
  <c r="F24" i="6"/>
  <c r="F29" i="6" s="1"/>
  <c r="E28" i="6" l="1"/>
  <c r="E26" i="4"/>
  <c r="E25" i="4"/>
  <c r="E27" i="4"/>
  <c r="G25" i="6"/>
  <c r="G26" i="6"/>
  <c r="E7" i="4"/>
  <c r="E9" i="4"/>
  <c r="E11" i="4"/>
  <c r="E13" i="4"/>
  <c r="E15" i="4"/>
  <c r="E17" i="4"/>
  <c r="E19" i="4"/>
  <c r="E21" i="4"/>
  <c r="E23" i="4"/>
  <c r="E8" i="4"/>
  <c r="E10" i="4"/>
  <c r="E12" i="4"/>
  <c r="E14" i="4"/>
  <c r="E16" i="4"/>
  <c r="E18" i="4"/>
  <c r="E20" i="4"/>
  <c r="E22" i="4"/>
  <c r="E6" i="4"/>
  <c r="G28" i="6" l="1"/>
  <c r="H28" i="5"/>
  <c r="H24" i="6" l="1"/>
  <c r="H6" i="6"/>
  <c r="F28" i="4"/>
  <c r="H29" i="5" l="1"/>
  <c r="G26" i="5"/>
  <c r="I26" i="5" s="1"/>
  <c r="G27" i="5"/>
  <c r="E17" i="6"/>
  <c r="G25" i="5"/>
  <c r="E21" i="6"/>
  <c r="E23" i="6"/>
  <c r="E15" i="6"/>
  <c r="H28" i="6"/>
  <c r="G16" i="5"/>
  <c r="G18" i="5"/>
  <c r="G20" i="5"/>
  <c r="G22" i="5"/>
  <c r="G7" i="5"/>
  <c r="I7" i="5" s="1"/>
  <c r="G9" i="5"/>
  <c r="G11" i="5"/>
  <c r="G13" i="5"/>
  <c r="G15" i="5"/>
  <c r="I15" i="5" s="1"/>
  <c r="G17" i="5"/>
  <c r="G19" i="5"/>
  <c r="I19" i="5" s="1"/>
  <c r="G21" i="5"/>
  <c r="I21" i="5" s="1"/>
  <c r="G8" i="5"/>
  <c r="G10" i="5"/>
  <c r="G12" i="5"/>
  <c r="I12" i="5" s="1"/>
  <c r="G14" i="5"/>
  <c r="G6" i="5"/>
  <c r="H24" i="5"/>
  <c r="E22" i="6"/>
  <c r="E20" i="6"/>
  <c r="E18" i="6"/>
  <c r="E16" i="6"/>
  <c r="E14" i="6"/>
  <c r="E12" i="6"/>
  <c r="E10" i="6"/>
  <c r="E8" i="6"/>
  <c r="G27" i="4" l="1"/>
  <c r="G24" i="5"/>
  <c r="E24" i="5"/>
  <c r="G28" i="5"/>
  <c r="E11" i="6"/>
  <c r="E19" i="6"/>
  <c r="E9" i="6"/>
  <c r="E6" i="6"/>
  <c r="E13" i="6"/>
  <c r="I8" i="5"/>
  <c r="I13" i="5"/>
  <c r="I20" i="5"/>
  <c r="H29" i="6"/>
  <c r="G7" i="6"/>
  <c r="I7" i="6" s="1"/>
  <c r="G9" i="6"/>
  <c r="G11" i="6"/>
  <c r="G13" i="6"/>
  <c r="G15" i="6"/>
  <c r="I15" i="6" s="1"/>
  <c r="G17" i="6"/>
  <c r="G19" i="6"/>
  <c r="G21" i="6"/>
  <c r="G23" i="6"/>
  <c r="I23" i="6" s="1"/>
  <c r="G6" i="6"/>
  <c r="G8" i="6"/>
  <c r="I8" i="6" s="1"/>
  <c r="G10" i="6"/>
  <c r="G12" i="6"/>
  <c r="I12" i="6" s="1"/>
  <c r="G14" i="6"/>
  <c r="I14" i="6" s="1"/>
  <c r="G16" i="6"/>
  <c r="G18" i="6"/>
  <c r="I18" i="6" s="1"/>
  <c r="G20" i="6"/>
  <c r="G22" i="6"/>
  <c r="H24" i="4"/>
  <c r="I6" i="5"/>
  <c r="H28" i="4"/>
  <c r="I14" i="5"/>
  <c r="I18" i="5"/>
  <c r="G29" i="5" l="1"/>
  <c r="E24" i="6"/>
  <c r="E29" i="6" s="1"/>
  <c r="I13" i="6"/>
  <c r="G24" i="6"/>
  <c r="G29" i="6" s="1"/>
  <c r="I25" i="5"/>
  <c r="E28" i="5"/>
  <c r="I28" i="5" s="1"/>
  <c r="I26" i="6"/>
  <c r="H29" i="4"/>
  <c r="G25" i="4"/>
  <c r="G23" i="4"/>
  <c r="G20" i="4"/>
  <c r="I20" i="4" s="1"/>
  <c r="G16" i="4"/>
  <c r="G12" i="4"/>
  <c r="I12" i="4" s="1"/>
  <c r="G8" i="4"/>
  <c r="G26" i="4"/>
  <c r="G19" i="4"/>
  <c r="I19" i="4" s="1"/>
  <c r="G15" i="4"/>
  <c r="I15" i="4" s="1"/>
  <c r="G11" i="4"/>
  <c r="G7" i="4"/>
  <c r="I7" i="4" s="1"/>
  <c r="G22" i="4"/>
  <c r="G6" i="4"/>
  <c r="G18" i="4"/>
  <c r="I18" i="4" s="1"/>
  <c r="G14" i="4"/>
  <c r="I14" i="4" s="1"/>
  <c r="G10" i="4"/>
  <c r="G21" i="4"/>
  <c r="I21" i="4" s="1"/>
  <c r="G17" i="4"/>
  <c r="G13" i="4"/>
  <c r="I13" i="4" s="1"/>
  <c r="G9" i="4"/>
  <c r="I25" i="6"/>
  <c r="I28" i="6"/>
  <c r="I24" i="5"/>
  <c r="I6" i="6"/>
  <c r="E24" i="4"/>
  <c r="E28" i="4"/>
  <c r="E29" i="5" l="1"/>
  <c r="I29" i="5" s="1"/>
  <c r="I26" i="4"/>
  <c r="E29" i="4"/>
  <c r="I8" i="4"/>
  <c r="I23" i="4"/>
  <c r="I24" i="6"/>
  <c r="I29" i="6"/>
  <c r="I6" i="4"/>
  <c r="G24" i="4"/>
  <c r="G28" i="4"/>
  <c r="I28" i="4" s="1"/>
  <c r="I25" i="4"/>
  <c r="I24" i="4" l="1"/>
  <c r="G29" i="4"/>
  <c r="I29" i="4" s="1"/>
</calcChain>
</file>

<file path=xl/sharedStrings.xml><?xml version="1.0" encoding="utf-8"?>
<sst xmlns="http://schemas.openxmlformats.org/spreadsheetml/2006/main" count="208" uniqueCount="55">
  <si>
    <t xml:space="preserve">(%)      </t>
  </si>
  <si>
    <t>-</t>
  </si>
  <si>
    <t>Vrsta osiguranja</t>
  </si>
  <si>
    <t>Udio (%)</t>
  </si>
  <si>
    <t>Zdravstveno osiguranje</t>
  </si>
  <si>
    <t>Osiguranje kredita</t>
  </si>
  <si>
    <t>Životna osiguranja (osiguranje života i rentna osiguranja)</t>
  </si>
  <si>
    <t>Druge vrste životnih osiguranja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</si>
  <si>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</si>
  <si>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</si>
  <si>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</si>
  <si>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</si>
  <si>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</si>
  <si>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</si>
  <si>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</si>
  <si>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</si>
  <si>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</si>
  <si>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</si>
  <si>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</si>
  <si>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</si>
  <si>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</si>
  <si>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</si>
  <si>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</si>
  <si>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</si>
  <si>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</si>
  <si>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</si>
  <si>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Osiguranje imovine od požara i prirodnih sila</t>
  </si>
  <si>
    <t>V 2015.*</t>
  </si>
  <si>
    <t>V 2016.**</t>
  </si>
  <si>
    <t>*Podatci se odnose na razdoblje od 01.01. do 31.05.2015. godine.</t>
  </si>
  <si>
    <t>**Podatci se odnose na razdoblje od 01.01. do 31.05.2016. godine.</t>
  </si>
  <si>
    <t>Osiguranje robe u prijevozu</t>
  </si>
  <si>
    <t>Osiguranje od različitih financijskih gubitaka</t>
  </si>
  <si>
    <t>Ukupno (neživotna osiguranja - skupine osiguranja)</t>
  </si>
  <si>
    <t>Ukupno (životna osiguranja - skupine osiguranja)</t>
  </si>
  <si>
    <t>Sveukupno (skupine osiguranja 1-19)</t>
  </si>
  <si>
    <t>Promjena u udjelu</t>
  </si>
  <si>
    <t>Osiguranje nezgoda</t>
  </si>
  <si>
    <t>Osiguranje cestovnih vozila</t>
  </si>
  <si>
    <t>Osiguranje tračnih vozila</t>
  </si>
  <si>
    <t>Osiguranje zračnih letjelica</t>
  </si>
  <si>
    <t>Osiguranje plovila</t>
  </si>
  <si>
    <t>Osiguranja od ostalih šteta na imovini</t>
  </si>
  <si>
    <t>Osiguranje od odgovornosti za motorna vozila</t>
  </si>
  <si>
    <t>Osiguranje od civilne odgovornosti za zračne letjelice</t>
  </si>
  <si>
    <t>Osiguranje od civilne odgovornosti za plovila</t>
  </si>
  <si>
    <t>Osiguranje od opće civilne odgovornosti</t>
  </si>
  <si>
    <t>Osiguranje jamstva</t>
  </si>
  <si>
    <t>Osiguranje troškova pravne zaštite</t>
  </si>
  <si>
    <t>Osiguranje pomoći</t>
  </si>
  <si>
    <t>Dodatna osiguranja uz životno osiguranje</t>
  </si>
  <si>
    <t>Isplaćene štete po skupinama/vrstama osiguranja u BiH (u KM) za svibanj 2015. i 2016. godine</t>
  </si>
  <si>
    <t>Isplaćene štete po skupinama/vrstama osiguranja u FBiH (u KM) za svibanj 2015. i 2016. godine</t>
  </si>
  <si>
    <t>Isplaćene štete po skupinama/vrstama osiguranja u RS (u KM) za svibanj 2015. i 2016. godine</t>
  </si>
  <si>
    <t>Promjena iznosa isplaćenih šteta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</si>
</sst>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[$€]_-;\-* #,##0.00\ [$€]_-;_-* &quot;-&quot;??\ [$€]_-;_-@_-"/>
    <numFmt numFmtId="165" formatCode="_(* #,##0.00_);_(* \(#,##0.00\);_(* &quot;-&quot;??_);_(@_)"/>
  </numFmts>
  <fonts count="64" x14ac:knownFonts="1">
    <font>
      <sz val="10"/>
      <name val="Arial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8"/>
      <name val="Calibri"/>
      <family val="2"/>
      <charset val="238"/>
    </font>
    <font>
      <sz val="12"/>
      <color indexed="8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i/>
      <sz val="12"/>
      <color indexed="8"/>
      <name val="Calibri"/>
      <family val="2"/>
      <charset val="204"/>
      <scheme val="minor"/>
    </font>
    <font>
      <sz val="12"/>
      <color indexed="9"/>
      <name val="Calibri"/>
      <family val="2"/>
      <charset val="204"/>
      <scheme val="minor"/>
    </font>
    <font>
      <b/>
      <sz val="12"/>
      <color indexed="10"/>
      <name val="Calibri"/>
      <family val="2"/>
      <charset val="204"/>
      <scheme val="minor"/>
    </font>
    <font>
      <b/>
      <sz val="12"/>
      <color indexed="8"/>
      <name val="Calibri"/>
      <family val="2"/>
      <scheme val="minor"/>
    </font>
    <font>
      <b/>
      <sz val="11"/>
      <color indexed="8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i/>
      <sz val="11"/>
      <color indexed="8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i/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9"/>
      <color indexed="8"/>
      <name val="Calibri"/>
      <family val="2"/>
      <scheme val="minor"/>
    </font>
    <font>
      <sz val="9"/>
      <color rgb="FF000000"/>
      <name val="Arial"/>
      <family val="2"/>
    </font>
    <font>
      <sz val="10"/>
      <color rgb="FF000000"/>
      <name val="Arial"/>
      <family val="2"/>
    </font>
    <font>
      <sz val="10"/>
      <color indexed="8"/>
      <name val="Calibri"/>
      <family val="2"/>
      <charset val="204"/>
      <scheme val="minor"/>
    </font>
    <font>
      <sz val="9"/>
      <color indexed="8"/>
      <name val="Calibri"/>
      <family val="2"/>
      <charset val="204"/>
      <scheme val="minor"/>
    </font>
    <font>
      <sz val="10"/>
      <name val="Arial"/>
      <family val="2"/>
      <charset val="238"/>
    </font>
    <font>
      <sz val="9"/>
      <name val="Bookman Old Style"/>
      <family val="1"/>
      <charset val="238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rgb="FF00B050"/>
      <name val="Calibri"/>
      <family val="2"/>
      <charset val="204"/>
      <scheme val="minor"/>
    </font>
    <font>
      <sz val="10"/>
      <name val="Bookman Old Style"/>
      <family val="1"/>
      <charset val="238"/>
    </font>
    <font>
      <sz val="11"/>
      <color rgb="FF00B050"/>
      <name val="Calibri"/>
      <family val="2"/>
      <charset val="204"/>
      <scheme val="minor"/>
    </font>
    <font>
      <sz val="10"/>
      <color rgb="FF00B050"/>
      <name val="Calibri"/>
      <family val="2"/>
      <charset val="204"/>
      <scheme val="minor"/>
    </font>
    <font>
      <sz val="12"/>
      <color indexed="8"/>
      <name val="Calibri"/>
      <family val="2"/>
      <charset val="238"/>
      <scheme val="minor"/>
    </font>
    <font>
      <sz val="8"/>
      <name val="Bookman Old Style"/>
      <family val="1"/>
      <charset val="238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i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29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3" borderId="0" applyNumberFormat="0" applyBorder="0" applyAlignment="0" applyProtection="0"/>
    <xf numFmtId="0" fontId="13" fillId="20" borderId="1" applyNumberFormat="0" applyAlignment="0" applyProtection="0"/>
    <xf numFmtId="0" fontId="14" fillId="21" borderId="2" applyNumberFormat="0" applyAlignment="0" applyProtection="0"/>
    <xf numFmtId="165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0" fillId="0" borderId="3" applyNumberFormat="0" applyFill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23" fillId="7" borderId="1" applyNumberFormat="0" applyAlignment="0" applyProtection="0"/>
    <xf numFmtId="0" fontId="24" fillId="0" borderId="6" applyNumberFormat="0" applyFill="0" applyAlignment="0" applyProtection="0"/>
    <xf numFmtId="0" fontId="17" fillId="0" borderId="0"/>
    <xf numFmtId="0" fontId="25" fillId="22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5" fillId="0" borderId="0"/>
    <xf numFmtId="0" fontId="15" fillId="0" borderId="0"/>
    <xf numFmtId="0" fontId="1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5" fillId="0" borderId="0"/>
    <xf numFmtId="0" fontId="26" fillId="0" borderId="0"/>
    <xf numFmtId="0" fontId="15" fillId="23" borderId="7" applyNumberFormat="0" applyFont="0" applyAlignment="0" applyProtection="0"/>
    <xf numFmtId="0" fontId="27" fillId="20" borderId="8" applyNumberFormat="0" applyAlignment="0" applyProtection="0"/>
    <xf numFmtId="0" fontId="17" fillId="0" borderId="0"/>
    <xf numFmtId="0" fontId="28" fillId="0" borderId="0" applyNumberFormat="0" applyFill="0" applyBorder="0" applyAlignment="0" applyProtection="0"/>
    <xf numFmtId="0" fontId="29" fillId="0" borderId="9" applyNumberFormat="0" applyFill="0" applyAlignment="0" applyProtection="0"/>
    <xf numFmtId="0" fontId="30" fillId="0" borderId="0" applyNumberFormat="0" applyFill="0" applyBorder="0" applyAlignment="0" applyProtection="0"/>
    <xf numFmtId="0" fontId="49" fillId="0" borderId="0"/>
    <xf numFmtId="0" fontId="9" fillId="0" borderId="0"/>
    <xf numFmtId="0" fontId="49" fillId="0" borderId="0"/>
    <xf numFmtId="0" fontId="9" fillId="0" borderId="0"/>
    <xf numFmtId="0" fontId="49" fillId="0" borderId="0"/>
    <xf numFmtId="0" fontId="8" fillId="0" borderId="0"/>
    <xf numFmtId="0" fontId="49" fillId="0" borderId="0"/>
    <xf numFmtId="0" fontId="49" fillId="0" borderId="0"/>
    <xf numFmtId="0" fontId="8" fillId="0" borderId="0"/>
    <xf numFmtId="0" fontId="49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143">
    <xf numFmtId="0" fontId="0" fillId="0" borderId="0" xfId="0"/>
    <xf numFmtId="0" fontId="32" fillId="0" borderId="0" xfId="197" applyFont="1"/>
    <xf numFmtId="0" fontId="34" fillId="0" borderId="0" xfId="197" applyFont="1"/>
    <xf numFmtId="0" fontId="33" fillId="0" borderId="0" xfId="197" applyFont="1"/>
    <xf numFmtId="0" fontId="32" fillId="0" borderId="0" xfId="197" applyFont="1" applyBorder="1"/>
    <xf numFmtId="0" fontId="35" fillId="0" borderId="0" xfId="197" applyFont="1" applyFill="1" applyBorder="1"/>
    <xf numFmtId="3" fontId="33" fillId="0" borderId="0" xfId="197" applyNumberFormat="1" applyFont="1" applyBorder="1" applyAlignment="1">
      <alignment horizontal="right"/>
    </xf>
    <xf numFmtId="3" fontId="32" fillId="0" borderId="0" xfId="197" applyNumberFormat="1" applyFont="1" applyBorder="1"/>
    <xf numFmtId="3" fontId="36" fillId="0" borderId="0" xfId="197" applyNumberFormat="1" applyFont="1" applyBorder="1" applyAlignment="1">
      <alignment horizontal="right"/>
    </xf>
    <xf numFmtId="3" fontId="32" fillId="0" borderId="0" xfId="197" applyNumberFormat="1" applyFont="1"/>
    <xf numFmtId="0" fontId="32" fillId="0" borderId="0" xfId="197" applyFont="1" applyBorder="1" applyAlignment="1">
      <alignment horizontal="justify"/>
    </xf>
    <xf numFmtId="0" fontId="33" fillId="0" borderId="0" xfId="197" applyFont="1" applyBorder="1" applyAlignment="1">
      <alignment horizontal="left" wrapText="1"/>
    </xf>
    <xf numFmtId="0" fontId="33" fillId="0" borderId="0" xfId="197" applyFont="1" applyBorder="1" applyAlignment="1">
      <alignment horizontal="right" wrapText="1"/>
    </xf>
    <xf numFmtId="0" fontId="32" fillId="0" borderId="0" xfId="197" applyFont="1" applyAlignment="1">
      <alignment wrapText="1"/>
    </xf>
    <xf numFmtId="0" fontId="32" fillId="0" borderId="0" xfId="197" applyFont="1" applyBorder="1" applyAlignment="1"/>
    <xf numFmtId="0" fontId="33" fillId="0" borderId="0" xfId="197" applyFont="1" applyBorder="1" applyAlignment="1">
      <alignment wrapText="1"/>
    </xf>
    <xf numFmtId="0" fontId="33" fillId="0" borderId="0" xfId="197" applyFont="1" applyBorder="1" applyAlignment="1"/>
    <xf numFmtId="0" fontId="37" fillId="0" borderId="0" xfId="197" applyFont="1"/>
    <xf numFmtId="0" fontId="41" fillId="0" borderId="11" xfId="197" applyFont="1" applyBorder="1" applyAlignment="1">
      <alignment horizontal="right" vertical="center"/>
    </xf>
    <xf numFmtId="0" fontId="43" fillId="0" borderId="10" xfId="197" applyFont="1" applyBorder="1" applyAlignment="1">
      <alignment horizontal="left" vertical="center" wrapText="1"/>
    </xf>
    <xf numFmtId="10" fontId="41" fillId="0" borderId="10" xfId="197" applyNumberFormat="1" applyFont="1" applyBorder="1" applyAlignment="1">
      <alignment horizontal="right" vertical="center" wrapText="1"/>
    </xf>
    <xf numFmtId="10" fontId="42" fillId="0" borderId="10" xfId="197" applyNumberFormat="1" applyFont="1" applyBorder="1" applyAlignment="1">
      <alignment vertical="center" wrapText="1"/>
    </xf>
    <xf numFmtId="10" fontId="42" fillId="0" borderId="13" xfId="197" applyNumberFormat="1" applyFont="1" applyBorder="1" applyAlignment="1">
      <alignment vertical="center" wrapText="1"/>
    </xf>
    <xf numFmtId="0" fontId="41" fillId="0" borderId="10" xfId="197" applyFont="1" applyBorder="1" applyAlignment="1">
      <alignment horizontal="left" vertical="center" wrapText="1"/>
    </xf>
    <xf numFmtId="0" fontId="41" fillId="0" borderId="10" xfId="197" applyFont="1" applyFill="1" applyBorder="1" applyAlignment="1">
      <alignment horizontal="left" vertical="center" wrapText="1"/>
    </xf>
    <xf numFmtId="10" fontId="42" fillId="0" borderId="10" xfId="197" applyNumberFormat="1" applyFont="1" applyBorder="1" applyAlignment="1">
      <alignment horizontal="right" vertical="center" wrapText="1"/>
    </xf>
    <xf numFmtId="10" fontId="42" fillId="0" borderId="13" xfId="197" applyNumberFormat="1" applyFont="1" applyBorder="1" applyAlignment="1">
      <alignment horizontal="right" vertical="center" wrapText="1"/>
    </xf>
    <xf numFmtId="0" fontId="38" fillId="24" borderId="11" xfId="197" applyFont="1" applyFill="1" applyBorder="1" applyAlignment="1">
      <alignment horizontal="right" vertical="center"/>
    </xf>
    <xf numFmtId="0" fontId="38" fillId="24" borderId="10" xfId="197" applyFont="1" applyFill="1" applyBorder="1" applyAlignment="1">
      <alignment horizontal="right" vertical="center" wrapText="1"/>
    </xf>
    <xf numFmtId="10" fontId="38" fillId="24" borderId="10" xfId="197" applyNumberFormat="1" applyFont="1" applyFill="1" applyBorder="1" applyAlignment="1">
      <alignment horizontal="right" vertical="center" wrapText="1"/>
    </xf>
    <xf numFmtId="10" fontId="40" fillId="24" borderId="10" xfId="197" applyNumberFormat="1" applyFont="1" applyFill="1" applyBorder="1" applyAlignment="1">
      <alignment horizontal="right" vertical="center" wrapText="1"/>
    </xf>
    <xf numFmtId="10" fontId="40" fillId="24" borderId="13" xfId="197" applyNumberFormat="1" applyFont="1" applyFill="1" applyBorder="1" applyAlignment="1">
      <alignment horizontal="right" vertical="center" wrapText="1"/>
    </xf>
    <xf numFmtId="10" fontId="38" fillId="24" borderId="10" xfId="197" applyNumberFormat="1" applyFont="1" applyFill="1" applyBorder="1" applyAlignment="1">
      <alignment vertical="center" wrapText="1"/>
    </xf>
    <xf numFmtId="10" fontId="40" fillId="24" borderId="10" xfId="197" applyNumberFormat="1" applyFont="1" applyFill="1" applyBorder="1" applyAlignment="1">
      <alignment vertical="center" wrapText="1"/>
    </xf>
    <xf numFmtId="10" fontId="40" fillId="24" borderId="13" xfId="197" applyNumberFormat="1" applyFont="1" applyFill="1" applyBorder="1" applyAlignment="1">
      <alignment vertical="center" wrapText="1"/>
    </xf>
    <xf numFmtId="0" fontId="38" fillId="25" borderId="15" xfId="197" applyFont="1" applyFill="1" applyBorder="1" applyAlignment="1">
      <alignment horizontal="justify" vertical="center"/>
    </xf>
    <xf numFmtId="0" fontId="38" fillId="25" borderId="12" xfId="197" applyFont="1" applyFill="1" applyBorder="1" applyAlignment="1">
      <alignment horizontal="right" vertical="center" wrapText="1"/>
    </xf>
    <xf numFmtId="10" fontId="40" fillId="25" borderId="12" xfId="197" applyNumberFormat="1" applyFont="1" applyFill="1" applyBorder="1" applyAlignment="1">
      <alignment vertical="center" wrapText="1"/>
    </xf>
    <xf numFmtId="10" fontId="40" fillId="25" borderId="14" xfId="197" applyNumberFormat="1" applyFont="1" applyFill="1" applyBorder="1" applyAlignment="1">
      <alignment vertical="center" wrapText="1"/>
    </xf>
    <xf numFmtId="0" fontId="38" fillId="25" borderId="15" xfId="197" applyFont="1" applyFill="1" applyBorder="1" applyAlignment="1">
      <alignment horizontal="right" vertical="center"/>
    </xf>
    <xf numFmtId="10" fontId="41" fillId="0" borderId="10" xfId="197" applyNumberFormat="1" applyFont="1" applyFill="1" applyBorder="1" applyAlignment="1">
      <alignment horizontal="right" vertical="center"/>
    </xf>
    <xf numFmtId="10" fontId="38" fillId="24" borderId="10" xfId="197" applyNumberFormat="1" applyFont="1" applyFill="1" applyBorder="1" applyAlignment="1">
      <alignment horizontal="right" vertical="center"/>
    </xf>
    <xf numFmtId="4" fontId="32" fillId="0" borderId="0" xfId="197" applyNumberFormat="1" applyFont="1"/>
    <xf numFmtId="4" fontId="0" fillId="0" borderId="0" xfId="0" applyNumberFormat="1" applyBorder="1"/>
    <xf numFmtId="0" fontId="44" fillId="0" borderId="0" xfId="197" applyFont="1" applyBorder="1" applyAlignment="1">
      <alignment wrapText="1"/>
    </xf>
    <xf numFmtId="4" fontId="45" fillId="0" borderId="0" xfId="0" applyNumberFormat="1" applyFont="1"/>
    <xf numFmtId="3" fontId="46" fillId="0" borderId="0" xfId="0" applyNumberFormat="1" applyFont="1"/>
    <xf numFmtId="3" fontId="47" fillId="0" borderId="0" xfId="197" applyNumberFormat="1" applyFont="1"/>
    <xf numFmtId="0" fontId="48" fillId="0" borderId="0" xfId="197" applyFont="1"/>
    <xf numFmtId="9" fontId="38" fillId="25" borderId="12" xfId="197" applyNumberFormat="1" applyFont="1" applyFill="1" applyBorder="1" applyAlignment="1">
      <alignment horizontal="right" vertical="center"/>
    </xf>
    <xf numFmtId="10" fontId="41" fillId="0" borderId="24" xfId="197" applyNumberFormat="1" applyFont="1" applyBorder="1" applyAlignment="1">
      <alignment horizontal="right" vertical="center" wrapText="1"/>
    </xf>
    <xf numFmtId="4" fontId="50" fillId="0" borderId="0" xfId="205" applyNumberFormat="1" applyFont="1" applyBorder="1" applyAlignment="1"/>
    <xf numFmtId="0" fontId="48" fillId="0" borderId="0" xfId="197" applyFont="1" applyBorder="1"/>
    <xf numFmtId="9" fontId="38" fillId="25" borderId="12" xfId="197" applyNumberFormat="1" applyFont="1" applyFill="1" applyBorder="1" applyAlignment="1">
      <alignment vertical="center"/>
    </xf>
    <xf numFmtId="9" fontId="38" fillId="25" borderId="12" xfId="197" applyNumberFormat="1" applyFont="1" applyFill="1" applyBorder="1" applyAlignment="1">
      <alignment horizontal="right" vertical="center" wrapText="1"/>
    </xf>
    <xf numFmtId="3" fontId="51" fillId="0" borderId="0" xfId="0" applyNumberFormat="1" applyFont="1" applyBorder="1"/>
    <xf numFmtId="3" fontId="0" fillId="0" borderId="0" xfId="0" applyNumberFormat="1" applyBorder="1"/>
    <xf numFmtId="10" fontId="42" fillId="0" borderId="25" xfId="197" applyNumberFormat="1" applyFont="1" applyBorder="1" applyAlignment="1">
      <alignment horizontal="right" vertical="center" wrapText="1"/>
    </xf>
    <xf numFmtId="10" fontId="51" fillId="0" borderId="10" xfId="197" applyNumberFormat="1" applyFont="1" applyBorder="1" applyAlignment="1">
      <alignment horizontal="right" vertical="center" wrapText="1"/>
    </xf>
    <xf numFmtId="10" fontId="52" fillId="24" borderId="10" xfId="197" applyNumberFormat="1" applyFont="1" applyFill="1" applyBorder="1" applyAlignment="1">
      <alignment horizontal="right" vertical="center" wrapText="1"/>
    </xf>
    <xf numFmtId="4" fontId="41" fillId="0" borderId="0" xfId="197" applyNumberFormat="1" applyFont="1"/>
    <xf numFmtId="4" fontId="48" fillId="0" borderId="0" xfId="197" applyNumberFormat="1" applyFont="1"/>
    <xf numFmtId="4" fontId="50" fillId="0" borderId="0" xfId="211" applyNumberFormat="1" applyFont="1" applyFill="1" applyBorder="1" applyAlignment="1" applyProtection="1">
      <alignment horizontal="right"/>
    </xf>
    <xf numFmtId="4" fontId="32" fillId="0" borderId="0" xfId="197" applyNumberFormat="1" applyFont="1" applyFill="1" applyBorder="1"/>
    <xf numFmtId="0" fontId="32" fillId="0" borderId="0" xfId="197" applyFont="1" applyFill="1" applyBorder="1"/>
    <xf numFmtId="4" fontId="50" fillId="0" borderId="0" xfId="205" applyNumberFormat="1" applyFont="1" applyFill="1" applyBorder="1" applyAlignment="1"/>
    <xf numFmtId="4" fontId="33" fillId="0" borderId="0" xfId="197" applyNumberFormat="1" applyFont="1" applyFill="1" applyBorder="1"/>
    <xf numFmtId="0" fontId="33" fillId="0" borderId="0" xfId="197" applyFont="1" applyFill="1" applyBorder="1"/>
    <xf numFmtId="4" fontId="50" fillId="0" borderId="0" xfId="211" applyNumberFormat="1" applyFont="1" applyFill="1" applyBorder="1" applyAlignment="1" applyProtection="1">
      <alignment horizontal="right"/>
      <protection locked="0"/>
    </xf>
    <xf numFmtId="0" fontId="48" fillId="0" borderId="0" xfId="197" applyFont="1" applyFill="1" applyBorder="1"/>
    <xf numFmtId="0" fontId="54" fillId="0" borderId="0" xfId="211" applyFont="1" applyFill="1" applyBorder="1" applyAlignment="1" applyProtection="1">
      <alignment horizontal="left" wrapText="1"/>
    </xf>
    <xf numFmtId="4" fontId="55" fillId="0" borderId="0" xfId="197" applyNumberFormat="1" applyFont="1" applyFill="1" applyBorder="1"/>
    <xf numFmtId="4" fontId="53" fillId="0" borderId="0" xfId="197" applyNumberFormat="1" applyFont="1" applyFill="1" applyBorder="1"/>
    <xf numFmtId="0" fontId="54" fillId="0" borderId="0" xfId="211" applyFont="1" applyFill="1" applyBorder="1" applyAlignment="1" applyProtection="1">
      <alignment wrapText="1"/>
    </xf>
    <xf numFmtId="4" fontId="41" fillId="0" borderId="0" xfId="197" applyNumberFormat="1" applyFont="1" applyFill="1" applyBorder="1"/>
    <xf numFmtId="0" fontId="32" fillId="0" borderId="0" xfId="197" applyFont="1" applyFill="1" applyBorder="1" applyAlignment="1">
      <alignment horizontal="right"/>
    </xf>
    <xf numFmtId="10" fontId="51" fillId="0" borderId="10" xfId="197" applyNumberFormat="1" applyFont="1" applyFill="1" applyBorder="1" applyAlignment="1">
      <alignment horizontal="right" vertical="center"/>
    </xf>
    <xf numFmtId="10" fontId="52" fillId="24" borderId="10" xfId="197" applyNumberFormat="1" applyFont="1" applyFill="1" applyBorder="1" applyAlignment="1">
      <alignment horizontal="right" vertical="center"/>
    </xf>
    <xf numFmtId="9" fontId="52" fillId="25" borderId="12" xfId="197" applyNumberFormat="1" applyFont="1" applyFill="1" applyBorder="1" applyAlignment="1">
      <alignment horizontal="right" vertical="center"/>
    </xf>
    <xf numFmtId="4" fontId="54" fillId="0" borderId="0" xfId="205" applyNumberFormat="1" applyFont="1" applyFill="1" applyBorder="1" applyAlignment="1"/>
    <xf numFmtId="0" fontId="32" fillId="0" borderId="0" xfId="197" applyFont="1" applyFill="1" applyBorder="1" applyAlignment="1">
      <alignment horizontal="left"/>
    </xf>
    <xf numFmtId="3" fontId="56" fillId="0" borderId="0" xfId="197" applyNumberFormat="1" applyFont="1" applyFill="1" applyBorder="1"/>
    <xf numFmtId="0" fontId="53" fillId="0" borderId="0" xfId="197" applyFont="1" applyFill="1" applyBorder="1"/>
    <xf numFmtId="0" fontId="37" fillId="0" borderId="0" xfId="197" applyFont="1" applyFill="1" applyBorder="1"/>
    <xf numFmtId="4" fontId="50" fillId="0" borderId="0" xfId="205" applyNumberFormat="1" applyFont="1" applyFill="1" applyBorder="1" applyAlignment="1">
      <alignment wrapText="1"/>
    </xf>
    <xf numFmtId="3" fontId="57" fillId="0" borderId="0" xfId="197" applyNumberFormat="1" applyFont="1" applyBorder="1" applyAlignment="1">
      <alignment horizontal="right"/>
    </xf>
    <xf numFmtId="3" fontId="45" fillId="0" borderId="0" xfId="0" applyNumberFormat="1" applyFont="1"/>
    <xf numFmtId="4" fontId="50" fillId="0" borderId="0" xfId="211" applyNumberFormat="1" applyFont="1" applyBorder="1" applyAlignment="1" applyProtection="1">
      <alignment horizontal="right"/>
      <protection locked="0"/>
    </xf>
    <xf numFmtId="4" fontId="58" fillId="0" borderId="0" xfId="211" applyNumberFormat="1" applyFont="1" applyBorder="1" applyAlignment="1" applyProtection="1">
      <alignment horizontal="right"/>
      <protection locked="0"/>
    </xf>
    <xf numFmtId="4" fontId="58" fillId="0" borderId="0" xfId="211" applyNumberFormat="1" applyFont="1" applyBorder="1" applyAlignment="1" applyProtection="1">
      <alignment horizontal="right"/>
    </xf>
    <xf numFmtId="4" fontId="41" fillId="0" borderId="0" xfId="197" applyNumberFormat="1" applyFont="1" applyBorder="1"/>
    <xf numFmtId="0" fontId="33" fillId="0" borderId="0" xfId="197" applyFont="1" applyBorder="1"/>
    <xf numFmtId="4" fontId="33" fillId="0" borderId="0" xfId="197" applyNumberFormat="1" applyFont="1" applyBorder="1"/>
    <xf numFmtId="0" fontId="37" fillId="0" borderId="0" xfId="197" applyFont="1" applyBorder="1"/>
    <xf numFmtId="3" fontId="51" fillId="0" borderId="10" xfId="197" applyNumberFormat="1" applyFont="1" applyFill="1" applyBorder="1" applyAlignment="1">
      <alignment horizontal="right" vertical="center"/>
    </xf>
    <xf numFmtId="3" fontId="52" fillId="24" borderId="10" xfId="197" applyNumberFormat="1" applyFont="1" applyFill="1" applyBorder="1" applyAlignment="1">
      <alignment horizontal="right" vertical="center"/>
    </xf>
    <xf numFmtId="3" fontId="52" fillId="25" borderId="12" xfId="197" applyNumberFormat="1" applyFont="1" applyFill="1" applyBorder="1" applyAlignment="1">
      <alignment horizontal="right" vertical="center"/>
    </xf>
    <xf numFmtId="3" fontId="51" fillId="0" borderId="10" xfId="0" applyNumberFormat="1" applyFont="1" applyBorder="1"/>
    <xf numFmtId="3" fontId="52" fillId="24" borderId="10" xfId="197" applyNumberFormat="1" applyFont="1" applyFill="1" applyBorder="1" applyAlignment="1">
      <alignment horizontal="right" vertical="center" wrapText="1"/>
    </xf>
    <xf numFmtId="9" fontId="52" fillId="25" borderId="12" xfId="197" applyNumberFormat="1" applyFont="1" applyFill="1" applyBorder="1" applyAlignment="1">
      <alignment vertical="center"/>
    </xf>
    <xf numFmtId="10" fontId="62" fillId="0" borderId="10" xfId="197" applyNumberFormat="1" applyFont="1" applyBorder="1" applyAlignment="1">
      <alignment vertical="center" wrapText="1"/>
    </xf>
    <xf numFmtId="10" fontId="62" fillId="0" borderId="13" xfId="197" applyNumberFormat="1" applyFont="1" applyBorder="1" applyAlignment="1">
      <alignment vertical="center" wrapText="1"/>
    </xf>
    <xf numFmtId="4" fontId="38" fillId="0" borderId="0" xfId="197" applyNumberFormat="1" applyFont="1" applyFill="1" applyBorder="1"/>
    <xf numFmtId="0" fontId="38" fillId="0" borderId="0" xfId="197" applyFont="1" applyFill="1" applyBorder="1"/>
    <xf numFmtId="3" fontId="59" fillId="0" borderId="0" xfId="205" applyNumberFormat="1" applyFont="1" applyFill="1" applyBorder="1"/>
    <xf numFmtId="3" fontId="60" fillId="0" borderId="0" xfId="197" applyNumberFormat="1" applyFont="1" applyFill="1" applyBorder="1" applyAlignment="1">
      <alignment horizontal="right" vertical="center"/>
    </xf>
    <xf numFmtId="3" fontId="61" fillId="0" borderId="0" xfId="0" applyNumberFormat="1" applyFont="1" applyFill="1" applyBorder="1" applyAlignment="1">
      <alignment vertical="center"/>
    </xf>
    <xf numFmtId="3" fontId="60" fillId="0" borderId="0" xfId="197" applyNumberFormat="1" applyFont="1" applyFill="1" applyBorder="1" applyAlignment="1">
      <alignment vertical="center" wrapText="1"/>
    </xf>
    <xf numFmtId="4" fontId="58" fillId="0" borderId="0" xfId="211" applyNumberFormat="1" applyFont="1" applyFill="1" applyBorder="1" applyAlignment="1" applyProtection="1">
      <alignment horizontal="right"/>
      <protection locked="0"/>
    </xf>
    <xf numFmtId="4" fontId="58" fillId="0" borderId="0" xfId="211" applyNumberFormat="1" applyFont="1" applyFill="1" applyBorder="1" applyAlignment="1" applyProtection="1">
      <alignment horizontal="right"/>
    </xf>
    <xf numFmtId="0" fontId="32" fillId="0" borderId="0" xfId="197" applyFont="1" applyFill="1"/>
    <xf numFmtId="3" fontId="51" fillId="0" borderId="0" xfId="0" applyNumberFormat="1" applyFont="1" applyFill="1" applyBorder="1"/>
    <xf numFmtId="3" fontId="52" fillId="0" borderId="0" xfId="197" applyNumberFormat="1" applyFont="1" applyFill="1" applyBorder="1" applyAlignment="1">
      <alignment horizontal="right" vertical="center" wrapText="1"/>
    </xf>
    <xf numFmtId="3" fontId="52" fillId="0" borderId="0" xfId="197" applyNumberFormat="1" applyFont="1" applyFill="1" applyBorder="1" applyAlignment="1">
      <alignment horizontal="right" vertical="center"/>
    </xf>
    <xf numFmtId="3" fontId="51" fillId="0" borderId="10" xfId="205" applyNumberFormat="1" applyFont="1" applyBorder="1"/>
    <xf numFmtId="3" fontId="63" fillId="0" borderId="10" xfId="0" applyNumberFormat="1" applyFont="1" applyBorder="1" applyAlignment="1">
      <alignment vertical="center"/>
    </xf>
    <xf numFmtId="3" fontId="52" fillId="24" borderId="10" xfId="197" applyNumberFormat="1" applyFont="1" applyFill="1" applyBorder="1" applyAlignment="1">
      <alignment vertical="center" wrapText="1"/>
    </xf>
    <xf numFmtId="9" fontId="52" fillId="25" borderId="12" xfId="197" applyNumberFormat="1" applyFont="1" applyFill="1" applyBorder="1" applyAlignment="1">
      <alignment horizontal="right" vertical="center" wrapText="1"/>
    </xf>
    <xf numFmtId="49" fontId="41" fillId="0" borderId="11" xfId="197" applyNumberFormat="1" applyFont="1" applyBorder="1" applyAlignment="1">
      <alignment horizontal="center" vertical="center"/>
    </xf>
    <xf numFmtId="0" fontId="38" fillId="24" borderId="11" xfId="197" applyFont="1" applyFill="1" applyBorder="1" applyAlignment="1">
      <alignment horizontal="center" vertical="center"/>
    </xf>
    <xf numFmtId="0" fontId="41" fillId="0" borderId="11" xfId="197" applyFont="1" applyBorder="1" applyAlignment="1">
      <alignment horizontal="center" vertical="center"/>
    </xf>
    <xf numFmtId="9" fontId="42" fillId="0" borderId="10" xfId="197" applyNumberFormat="1" applyFont="1" applyBorder="1" applyAlignment="1">
      <alignment vertical="center" wrapText="1"/>
    </xf>
    <xf numFmtId="9" fontId="42" fillId="0" borderId="13" xfId="197" applyNumberFormat="1" applyFont="1" applyBorder="1" applyAlignment="1">
      <alignment vertical="center" wrapText="1"/>
    </xf>
    <xf numFmtId="0" fontId="33" fillId="0" borderId="19" xfId="197" applyFont="1" applyBorder="1" applyAlignment="1">
      <alignment horizontal="center"/>
    </xf>
    <xf numFmtId="0" fontId="33" fillId="0" borderId="20" xfId="197" applyFont="1" applyBorder="1" applyAlignment="1">
      <alignment horizontal="center"/>
    </xf>
    <xf numFmtId="0" fontId="33" fillId="0" borderId="21" xfId="197" applyFont="1" applyBorder="1" applyAlignment="1">
      <alignment horizontal="center"/>
    </xf>
    <xf numFmtId="0" fontId="38" fillId="25" borderId="17" xfId="197" applyFont="1" applyFill="1" applyBorder="1" applyAlignment="1">
      <alignment horizontal="center" vertical="center" wrapText="1"/>
    </xf>
    <xf numFmtId="0" fontId="41" fillId="25" borderId="10" xfId="197" applyFont="1" applyFill="1" applyBorder="1" applyAlignment="1">
      <alignment horizontal="center" vertical="center" wrapText="1"/>
    </xf>
    <xf numFmtId="0" fontId="40" fillId="25" borderId="17" xfId="197" applyFont="1" applyFill="1" applyBorder="1" applyAlignment="1">
      <alignment horizontal="center" vertical="center" wrapText="1"/>
    </xf>
    <xf numFmtId="0" fontId="42" fillId="25" borderId="10" xfId="197" applyFont="1" applyFill="1" applyBorder="1" applyAlignment="1">
      <alignment horizontal="center" vertical="center" wrapText="1"/>
    </xf>
    <xf numFmtId="0" fontId="40" fillId="25" borderId="18" xfId="197" applyFont="1" applyFill="1" applyBorder="1" applyAlignment="1">
      <alignment horizontal="center" vertical="center" wrapText="1"/>
    </xf>
    <xf numFmtId="0" fontId="42" fillId="25" borderId="13" xfId="197" applyFont="1" applyFill="1" applyBorder="1" applyAlignment="1">
      <alignment horizontal="center" vertical="center" wrapText="1"/>
    </xf>
    <xf numFmtId="0" fontId="38" fillId="25" borderId="16" xfId="197" applyFont="1" applyFill="1" applyBorder="1" applyAlignment="1">
      <alignment horizontal="center" vertical="center" wrapText="1"/>
    </xf>
    <xf numFmtId="0" fontId="38" fillId="25" borderId="11" xfId="197" applyFont="1" applyFill="1" applyBorder="1" applyAlignment="1">
      <alignment horizontal="center" vertical="center" wrapText="1"/>
    </xf>
    <xf numFmtId="0" fontId="38" fillId="25" borderId="10" xfId="197" applyFont="1" applyFill="1" applyBorder="1" applyAlignment="1">
      <alignment horizontal="center" vertical="center" wrapText="1"/>
    </xf>
    <xf numFmtId="0" fontId="52" fillId="25" borderId="17" xfId="197" applyFont="1" applyFill="1" applyBorder="1" applyAlignment="1">
      <alignment horizontal="center" vertical="center"/>
    </xf>
    <xf numFmtId="0" fontId="52" fillId="25" borderId="10" xfId="197" applyFont="1" applyFill="1" applyBorder="1" applyAlignment="1">
      <alignment horizontal="center" vertical="center"/>
    </xf>
    <xf numFmtId="0" fontId="39" fillId="25" borderId="17" xfId="197" applyFont="1" applyFill="1" applyBorder="1" applyAlignment="1">
      <alignment horizontal="center" vertical="center"/>
    </xf>
    <xf numFmtId="0" fontId="39" fillId="25" borderId="10" xfId="197" applyFont="1" applyFill="1" applyBorder="1" applyAlignment="1">
      <alignment horizontal="center" vertical="center"/>
    </xf>
    <xf numFmtId="0" fontId="52" fillId="25" borderId="17" xfId="197" applyFont="1" applyFill="1" applyBorder="1" applyAlignment="1">
      <alignment horizontal="center" vertical="center" wrapText="1"/>
    </xf>
    <xf numFmtId="0" fontId="51" fillId="25" borderId="10" xfId="197" applyFont="1" applyFill="1" applyBorder="1" applyAlignment="1">
      <alignment horizontal="center" vertical="center" wrapText="1"/>
    </xf>
    <xf numFmtId="0" fontId="38" fillId="25" borderId="23" xfId="197" applyFont="1" applyFill="1" applyBorder="1" applyAlignment="1">
      <alignment horizontal="center" vertical="center" wrapText="1"/>
    </xf>
    <xf numFmtId="0" fontId="38" fillId="25" borderId="22" xfId="197" applyFont="1" applyFill="1" applyBorder="1" applyAlignment="1">
      <alignment horizontal="center" vertical="center" wrapText="1"/>
    </xf>
  </cellXfs>
  <cellStyles count="229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 2" xfId="28"/>
    <cellStyle name="Euro" xfId="29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Input" xfId="36" builtinId="20" customBuiltin="1"/>
    <cellStyle name="Linked Cell" xfId="37" builtinId="24" customBuiltin="1"/>
    <cellStyle name="MAND_x000d_CHECK.COMMAND_x000e_RENAME.COMMAND_x0008_SHOW.BAR_x000b_DELETE.MENU_x000e_DELETE.COMMAND_x000e_GET.CHA" xfId="38"/>
    <cellStyle name="Neutral" xfId="39" builtinId="28" customBuiltin="1"/>
    <cellStyle name="Normal" xfId="0" builtinId="0"/>
    <cellStyle name="Normal 10" xfId="40"/>
    <cellStyle name="Normal 100" xfId="41"/>
    <cellStyle name="Normal 101" xfId="42"/>
    <cellStyle name="Normal 102" xfId="43"/>
    <cellStyle name="Normal 103" xfId="44"/>
    <cellStyle name="Normal 104" xfId="45"/>
    <cellStyle name="Normal 105" xfId="46"/>
    <cellStyle name="Normal 106" xfId="47"/>
    <cellStyle name="Normal 107" xfId="48"/>
    <cellStyle name="Normal 108" xfId="49"/>
    <cellStyle name="Normal 109" xfId="50"/>
    <cellStyle name="Normal 11" xfId="51"/>
    <cellStyle name="Normal 110" xfId="52"/>
    <cellStyle name="Normal 111" xfId="53"/>
    <cellStyle name="Normal 112" xfId="54"/>
    <cellStyle name="Normal 113" xfId="55"/>
    <cellStyle name="Normal 114" xfId="56"/>
    <cellStyle name="Normal 115" xfId="57"/>
    <cellStyle name="Normal 116" xfId="58"/>
    <cellStyle name="Normal 117" xfId="59"/>
    <cellStyle name="Normal 118" xfId="60"/>
    <cellStyle name="Normal 119" xfId="61"/>
    <cellStyle name="Normal 12" xfId="62"/>
    <cellStyle name="Normal 120" xfId="63"/>
    <cellStyle name="Normal 121" xfId="64"/>
    <cellStyle name="Normal 122" xfId="65"/>
    <cellStyle name="Normal 123" xfId="66"/>
    <cellStyle name="Normal 124" xfId="67"/>
    <cellStyle name="Normal 125" xfId="68"/>
    <cellStyle name="Normal 126" xfId="69"/>
    <cellStyle name="Normal 127" xfId="70"/>
    <cellStyle name="Normal 128" xfId="71"/>
    <cellStyle name="Normal 129" xfId="72"/>
    <cellStyle name="Normal 13" xfId="73"/>
    <cellStyle name="Normal 130" xfId="74"/>
    <cellStyle name="Normal 131" xfId="75"/>
    <cellStyle name="Normal 132" xfId="76"/>
    <cellStyle name="Normal 133" xfId="77"/>
    <cellStyle name="Normal 134" xfId="78"/>
    <cellStyle name="Normal 135" xfId="79"/>
    <cellStyle name="Normal 136" xfId="80"/>
    <cellStyle name="Normal 137" xfId="81"/>
    <cellStyle name="Normal 138" xfId="82"/>
    <cellStyle name="Normal 139" xfId="83"/>
    <cellStyle name="Normal 14" xfId="84"/>
    <cellStyle name="Normal 140" xfId="85"/>
    <cellStyle name="Normal 141" xfId="86"/>
    <cellStyle name="Normal 142" xfId="87"/>
    <cellStyle name="Normal 143" xfId="88"/>
    <cellStyle name="Normal 144" xfId="89"/>
    <cellStyle name="Normal 145" xfId="90"/>
    <cellStyle name="Normal 146" xfId="91"/>
    <cellStyle name="Normal 147" xfId="92"/>
    <cellStyle name="Normal 148" xfId="93"/>
    <cellStyle name="Normal 149" xfId="94"/>
    <cellStyle name="Normal 15" xfId="95"/>
    <cellStyle name="Normal 150" xfId="96"/>
    <cellStyle name="Normal 151" xfId="97"/>
    <cellStyle name="Normal 152" xfId="206"/>
    <cellStyle name="Normal 153" xfId="98"/>
    <cellStyle name="Normal 154" xfId="99"/>
    <cellStyle name="Normal 155" xfId="100"/>
    <cellStyle name="Normal 156" xfId="101"/>
    <cellStyle name="Normal 157" xfId="102"/>
    <cellStyle name="Normal 158" xfId="103"/>
    <cellStyle name="Normal 159" xfId="104"/>
    <cellStyle name="Normal 16" xfId="105"/>
    <cellStyle name="Normal 160" xfId="210"/>
    <cellStyle name="Normal 161" xfId="215"/>
    <cellStyle name="Normal 162" xfId="217"/>
    <cellStyle name="Normal 163" xfId="219"/>
    <cellStyle name="Normal 164" xfId="221"/>
    <cellStyle name="Normal 165" xfId="223"/>
    <cellStyle name="Normal 166" xfId="225"/>
    <cellStyle name="Normal 167" xfId="227"/>
    <cellStyle name="Normal 17" xfId="106"/>
    <cellStyle name="Normal 18" xfId="107"/>
    <cellStyle name="Normal 19" xfId="108"/>
    <cellStyle name="Normal 2" xfId="109"/>
    <cellStyle name="Normal 20" xfId="110"/>
    <cellStyle name="Normal 21" xfId="111"/>
    <cellStyle name="Normal 22" xfId="112"/>
    <cellStyle name="Normal 23" xfId="113"/>
    <cellStyle name="Normal 24" xfId="114"/>
    <cellStyle name="Normal 25" xfId="115"/>
    <cellStyle name="Normal 26" xfId="116"/>
    <cellStyle name="Normal 27" xfId="117"/>
    <cellStyle name="Normal 28" xfId="118"/>
    <cellStyle name="Normal 29" xfId="119"/>
    <cellStyle name="Normal 3" xfId="120"/>
    <cellStyle name="Normal 30" xfId="121"/>
    <cellStyle name="Normal 31" xfId="122"/>
    <cellStyle name="Normal 32" xfId="123"/>
    <cellStyle name="Normal 33" xfId="124"/>
    <cellStyle name="Normal 34" xfId="125"/>
    <cellStyle name="Normal 35" xfId="126"/>
    <cellStyle name="Normal 36" xfId="127"/>
    <cellStyle name="Normal 37" xfId="128"/>
    <cellStyle name="Normal 38" xfId="129"/>
    <cellStyle name="Normal 39" xfId="130"/>
    <cellStyle name="Normal 4" xfId="131"/>
    <cellStyle name="Normal 40" xfId="132"/>
    <cellStyle name="Normal 41" xfId="133"/>
    <cellStyle name="Normal 42" xfId="134"/>
    <cellStyle name="Normal 43" xfId="135"/>
    <cellStyle name="Normal 44" xfId="136"/>
    <cellStyle name="Normal 45" xfId="137"/>
    <cellStyle name="Normal 46" xfId="138"/>
    <cellStyle name="Normal 47" xfId="139"/>
    <cellStyle name="Normal 48" xfId="140"/>
    <cellStyle name="Normal 49" xfId="141"/>
    <cellStyle name="Normal 5" xfId="142"/>
    <cellStyle name="Normal 50" xfId="143"/>
    <cellStyle name="Normal 51" xfId="144"/>
    <cellStyle name="Normal 52" xfId="145"/>
    <cellStyle name="Normal 53" xfId="146"/>
    <cellStyle name="Normal 54" xfId="147"/>
    <cellStyle name="Normal 55" xfId="148"/>
    <cellStyle name="Normal 56" xfId="149"/>
    <cellStyle name="Normal 57" xfId="150"/>
    <cellStyle name="Normal 58" xfId="151"/>
    <cellStyle name="Normal 59" xfId="152"/>
    <cellStyle name="Normal 6" xfId="153"/>
    <cellStyle name="Normal 60" xfId="154"/>
    <cellStyle name="Normal 61" xfId="155"/>
    <cellStyle name="Normal 62" xfId="156"/>
    <cellStyle name="Normal 63" xfId="157"/>
    <cellStyle name="Normal 64" xfId="158"/>
    <cellStyle name="Normal 65" xfId="159"/>
    <cellStyle name="Normal 66" xfId="160"/>
    <cellStyle name="Normal 67" xfId="161"/>
    <cellStyle name="Normal 68" xfId="162"/>
    <cellStyle name="Normal 69" xfId="163"/>
    <cellStyle name="Normal 7" xfId="164"/>
    <cellStyle name="Normal 70" xfId="165"/>
    <cellStyle name="Normal 71" xfId="166"/>
    <cellStyle name="Normal 72" xfId="167"/>
    <cellStyle name="Normal 73" xfId="168"/>
    <cellStyle name="Normal 74" xfId="169"/>
    <cellStyle name="Normal 75" xfId="170"/>
    <cellStyle name="Normal 76" xfId="171"/>
    <cellStyle name="Normal 77" xfId="172"/>
    <cellStyle name="Normal 78" xfId="173"/>
    <cellStyle name="Normal 79" xfId="174"/>
    <cellStyle name="Normal 8" xfId="175"/>
    <cellStyle name="Normal 80" xfId="176"/>
    <cellStyle name="Normal 81" xfId="177"/>
    <cellStyle name="Normal 82" xfId="178"/>
    <cellStyle name="Normal 83" xfId="179"/>
    <cellStyle name="Normal 84" xfId="180"/>
    <cellStyle name="Normal 85" xfId="181"/>
    <cellStyle name="Normal 86" xfId="182"/>
    <cellStyle name="Normal 87" xfId="183"/>
    <cellStyle name="Normal 88" xfId="184"/>
    <cellStyle name="Normal 89" xfId="185"/>
    <cellStyle name="Normal 9" xfId="186"/>
    <cellStyle name="Normal 90" xfId="187"/>
    <cellStyle name="Normal 91" xfId="188"/>
    <cellStyle name="Normal 92" xfId="189"/>
    <cellStyle name="Normal 93" xfId="190"/>
    <cellStyle name="Normal 94" xfId="191"/>
    <cellStyle name="Normal 95" xfId="192"/>
    <cellStyle name="Normal 96" xfId="193"/>
    <cellStyle name="Normal 97" xfId="194"/>
    <cellStyle name="Normal 98" xfId="195"/>
    <cellStyle name="Normal 99" xfId="196"/>
    <cellStyle name="Normal_Pregled SP za SO u BiH" xfId="197"/>
    <cellStyle name="normální_Rezervy_prez_1_12_03" xfId="198"/>
    <cellStyle name="Normalno 2" xfId="211"/>
    <cellStyle name="Normalno 3" xfId="212"/>
    <cellStyle name="Note" xfId="199" builtinId="10" customBuiltin="1"/>
    <cellStyle name="Obično 2" xfId="205"/>
    <cellStyle name="Obično 2 2" xfId="207"/>
    <cellStyle name="Obično 3" xfId="208"/>
    <cellStyle name="Obično 3 2" xfId="213"/>
    <cellStyle name="Obično 3 3" xfId="216"/>
    <cellStyle name="Obično 3 4" xfId="218"/>
    <cellStyle name="Obično 3 5" xfId="220"/>
    <cellStyle name="Obično 3 6" xfId="222"/>
    <cellStyle name="Obično 3 7" xfId="224"/>
    <cellStyle name="Obično 3 8" xfId="226"/>
    <cellStyle name="Obično 3 9" xfId="228"/>
    <cellStyle name="Obično 4" xfId="209"/>
    <cellStyle name="Obično_12a Izvjestaji drustava za osiguranje" xfId="214"/>
    <cellStyle name="Output" xfId="200" builtinId="21" customBuiltin="1"/>
    <cellStyle name="Standard_0103_s Versicherung" xfId="201"/>
    <cellStyle name="Title" xfId="202" builtinId="15" customBuiltin="1"/>
    <cellStyle name="Total" xfId="203" builtinId="25" customBuiltin="1"/>
    <cellStyle name="Warning Text" xfId="204" builtinId="11" customBuiltin="1"/>
  </cellStyles>
  <dxfs count="0"/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33"/>
  <sheetViews>
    <sheetView showGridLines="0" tabSelected="1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28515625" style="1" customWidth="1"/>
    <col min="2" max="2" width="4.7109375" style="1" customWidth="1"/>
    <col min="3" max="3" width="50.7109375" style="1" customWidth="1"/>
    <col min="4" max="4" width="13.7109375" style="1" customWidth="1"/>
    <col min="5" max="5" width="11.7109375" style="1" customWidth="1"/>
    <col min="6" max="6" width="13.7109375" style="1" customWidth="1"/>
    <col min="7" max="7" width="11.7109375" style="1" customWidth="1"/>
    <col min="8" max="8" width="17.7109375" style="1" customWidth="1"/>
    <col min="9" max="9" width="11.7109375" style="1" customWidth="1"/>
    <col min="10" max="16384" width="10.28515625" style="1"/>
  </cols>
  <sheetData>
    <row r="2" spans="2:9" x14ac:dyDescent="0.25">
      <c r="B2" s="123" t="s">
        <v>51</v>
      </c>
      <c r="C2" s="124"/>
      <c r="D2" s="124"/>
      <c r="E2" s="124"/>
      <c r="F2" s="124"/>
      <c r="G2" s="124"/>
      <c r="H2" s="124"/>
      <c r="I2" s="125"/>
    </row>
    <row r="3" spans="2:9" ht="16.5" thickBot="1" x14ac:dyDescent="0.3">
      <c r="B3" s="2"/>
      <c r="C3" s="3"/>
    </row>
    <row r="4" spans="2:9" x14ac:dyDescent="0.25">
      <c r="B4" s="132"/>
      <c r="C4" s="126" t="s">
        <v>2</v>
      </c>
      <c r="D4" s="135" t="s">
        <v>27</v>
      </c>
      <c r="E4" s="126" t="s">
        <v>3</v>
      </c>
      <c r="F4" s="137" t="s">
        <v>28</v>
      </c>
      <c r="G4" s="126" t="s">
        <v>3</v>
      </c>
      <c r="H4" s="128" t="s">
        <v>54</v>
      </c>
      <c r="I4" s="130" t="s">
        <v>36</v>
      </c>
    </row>
    <row r="5" spans="2:9" x14ac:dyDescent="0.25">
      <c r="B5" s="133"/>
      <c r="C5" s="134"/>
      <c r="D5" s="136"/>
      <c r="E5" s="127" t="s">
        <v>0</v>
      </c>
      <c r="F5" s="138"/>
      <c r="G5" s="127" t="s">
        <v>0</v>
      </c>
      <c r="H5" s="129"/>
      <c r="I5" s="131"/>
    </row>
    <row r="6" spans="2:9" x14ac:dyDescent="0.25">
      <c r="B6" s="118" t="s">
        <v>8</v>
      </c>
      <c r="C6" s="19" t="s">
        <v>37</v>
      </c>
      <c r="D6" s="94">
        <f>'FBiH '!D6+RS!D6</f>
        <v>7760926.7250000006</v>
      </c>
      <c r="E6" s="76">
        <f>D6/$D$29</f>
        <v>6.581136025794404E-2</v>
      </c>
      <c r="F6" s="94">
        <f>'FBiH '!F6+RS!F6</f>
        <v>8543604.9700000025</v>
      </c>
      <c r="G6" s="40">
        <f t="shared" ref="G6:G23" si="0">F6/$F$29</f>
        <v>8.8218125913074263E-2</v>
      </c>
      <c r="H6" s="21">
        <f>(F6-D6)/D6</f>
        <v>0.10084855491275134</v>
      </c>
      <c r="I6" s="22">
        <f>(G6-E6)/E6</f>
        <v>0.34046957192965055</v>
      </c>
    </row>
    <row r="7" spans="2:9" x14ac:dyDescent="0.25">
      <c r="B7" s="118" t="s">
        <v>9</v>
      </c>
      <c r="C7" s="23" t="s">
        <v>4</v>
      </c>
      <c r="D7" s="94">
        <f>'FBiH '!D7+RS!D7</f>
        <v>714051.24000000011</v>
      </c>
      <c r="E7" s="76">
        <f t="shared" ref="E7:E27" si="1">D7/$D$29</f>
        <v>6.0550350574623763E-3</v>
      </c>
      <c r="F7" s="94">
        <f>'FBiH '!F7+RS!F7</f>
        <v>1308950.8699999999</v>
      </c>
      <c r="G7" s="40">
        <f t="shared" si="0"/>
        <v>1.3515745761790302E-2</v>
      </c>
      <c r="H7" s="21">
        <f t="shared" ref="H7:H26" si="2">(F7-D7)/D7</f>
        <v>0.8331329695611196</v>
      </c>
      <c r="I7" s="22">
        <f t="shared" ref="I7:I23" si="3">(G7-E7)/E7</f>
        <v>1.2321498775028825</v>
      </c>
    </row>
    <row r="8" spans="2:9" x14ac:dyDescent="0.25">
      <c r="B8" s="118" t="s">
        <v>10</v>
      </c>
      <c r="C8" s="24" t="s">
        <v>38</v>
      </c>
      <c r="D8" s="94">
        <f>'FBiH '!D8+RS!D8</f>
        <v>16627940.040000001</v>
      </c>
      <c r="E8" s="76">
        <f t="shared" si="1"/>
        <v>0.1410021497555026</v>
      </c>
      <c r="F8" s="94">
        <f>'FBiH '!F8+RS!F8</f>
        <v>16379700.59</v>
      </c>
      <c r="G8" s="40">
        <f t="shared" si="0"/>
        <v>0.16913077022416176</v>
      </c>
      <c r="H8" s="21">
        <f t="shared" si="2"/>
        <v>-1.4929056118968366E-2</v>
      </c>
      <c r="I8" s="22">
        <f t="shared" si="3"/>
        <v>0.19949072065521073</v>
      </c>
    </row>
    <row r="9" spans="2:9" x14ac:dyDescent="0.25">
      <c r="B9" s="118" t="s">
        <v>11</v>
      </c>
      <c r="C9" s="24" t="s">
        <v>39</v>
      </c>
      <c r="D9" s="94">
        <f>'FBiH '!D9+RS!D9</f>
        <v>0</v>
      </c>
      <c r="E9" s="76">
        <f t="shared" si="1"/>
        <v>0</v>
      </c>
      <c r="F9" s="94">
        <f>'FBiH '!F9+RS!F9</f>
        <v>0</v>
      </c>
      <c r="G9" s="40">
        <f t="shared" si="0"/>
        <v>0</v>
      </c>
      <c r="H9" s="25" t="s">
        <v>1</v>
      </c>
      <c r="I9" s="26" t="s">
        <v>1</v>
      </c>
    </row>
    <row r="10" spans="2:9" x14ac:dyDescent="0.25">
      <c r="B10" s="118" t="s">
        <v>12</v>
      </c>
      <c r="C10" s="24" t="s">
        <v>40</v>
      </c>
      <c r="D10" s="94">
        <f>'FBiH '!D10+RS!D10</f>
        <v>0</v>
      </c>
      <c r="E10" s="76">
        <f t="shared" si="1"/>
        <v>0</v>
      </c>
      <c r="F10" s="94">
        <f>'FBiH '!F10+RS!F10</f>
        <v>0</v>
      </c>
      <c r="G10" s="40">
        <f t="shared" si="0"/>
        <v>0</v>
      </c>
      <c r="H10" s="25" t="s">
        <v>1</v>
      </c>
      <c r="I10" s="26" t="s">
        <v>1</v>
      </c>
    </row>
    <row r="11" spans="2:9" x14ac:dyDescent="0.25">
      <c r="B11" s="118" t="s">
        <v>13</v>
      </c>
      <c r="C11" s="24" t="s">
        <v>41</v>
      </c>
      <c r="D11" s="94">
        <f>'FBiH '!D11+RS!D11</f>
        <v>0</v>
      </c>
      <c r="E11" s="76">
        <f t="shared" si="1"/>
        <v>0</v>
      </c>
      <c r="F11" s="94">
        <f>'FBiH '!F11+RS!F11</f>
        <v>0</v>
      </c>
      <c r="G11" s="40">
        <f t="shared" si="0"/>
        <v>0</v>
      </c>
      <c r="H11" s="25" t="s">
        <v>1</v>
      </c>
      <c r="I11" s="26" t="s">
        <v>1</v>
      </c>
    </row>
    <row r="12" spans="2:9" x14ac:dyDescent="0.25">
      <c r="B12" s="118" t="s">
        <v>14</v>
      </c>
      <c r="C12" s="24" t="s">
        <v>31</v>
      </c>
      <c r="D12" s="94">
        <f>'FBiH '!D12+RS!D12</f>
        <v>146635.09000000003</v>
      </c>
      <c r="E12" s="76">
        <f t="shared" si="1"/>
        <v>1.2434410317726649E-3</v>
      </c>
      <c r="F12" s="94">
        <f>'FBiH '!F12+RS!F12</f>
        <v>58434.84</v>
      </c>
      <c r="G12" s="40">
        <f t="shared" si="0"/>
        <v>6.0337668828692895E-4</v>
      </c>
      <c r="H12" s="21">
        <f t="shared" si="2"/>
        <v>-0.6014948400140786</v>
      </c>
      <c r="I12" s="22">
        <f t="shared" si="3"/>
        <v>-0.51475247086969</v>
      </c>
    </row>
    <row r="13" spans="2:9" x14ac:dyDescent="0.25">
      <c r="B13" s="118" t="s">
        <v>15</v>
      </c>
      <c r="C13" s="24" t="s">
        <v>26</v>
      </c>
      <c r="D13" s="94">
        <f>'FBiH '!D13+RS!D13</f>
        <v>5473790.7700000005</v>
      </c>
      <c r="E13" s="76">
        <f t="shared" si="1"/>
        <v>4.6416829987668634E-2</v>
      </c>
      <c r="F13" s="94">
        <f>'FBiH '!F13+RS!F13</f>
        <v>1517780.4500000002</v>
      </c>
      <c r="G13" s="40">
        <f t="shared" si="0"/>
        <v>1.5672043278763918E-2</v>
      </c>
      <c r="H13" s="21">
        <f t="shared" si="2"/>
        <v>-0.7227185850218385</v>
      </c>
      <c r="I13" s="22">
        <f t="shared" si="3"/>
        <v>-0.66236291269939274</v>
      </c>
    </row>
    <row r="14" spans="2:9" x14ac:dyDescent="0.25">
      <c r="B14" s="118" t="s">
        <v>16</v>
      </c>
      <c r="C14" s="24" t="s">
        <v>42</v>
      </c>
      <c r="D14" s="94">
        <f>'FBiH '!D14+RS!D14</f>
        <v>29601978.400000002</v>
      </c>
      <c r="E14" s="76">
        <f t="shared" si="1"/>
        <v>0.25101982454682664</v>
      </c>
      <c r="F14" s="94">
        <f>'FBiH '!F14+RS!F14</f>
        <v>5738164.75</v>
      </c>
      <c r="G14" s="40">
        <f t="shared" si="0"/>
        <v>5.9250180948553874E-2</v>
      </c>
      <c r="H14" s="21">
        <f t="shared" si="2"/>
        <v>-0.80615603888150933</v>
      </c>
      <c r="I14" s="22">
        <f t="shared" si="3"/>
        <v>-0.7639621449998224</v>
      </c>
    </row>
    <row r="15" spans="2:9" x14ac:dyDescent="0.25">
      <c r="B15" s="118" t="s">
        <v>17</v>
      </c>
      <c r="C15" s="24" t="s">
        <v>43</v>
      </c>
      <c r="D15" s="94">
        <f>'FBiH '!D15+RS!D15</f>
        <v>37987420.13000001</v>
      </c>
      <c r="E15" s="76">
        <f t="shared" si="1"/>
        <v>0.32212696756846471</v>
      </c>
      <c r="F15" s="94">
        <f>'FBiH '!F15+RS!F15</f>
        <v>43129312.840000004</v>
      </c>
      <c r="G15" s="40">
        <f t="shared" si="0"/>
        <v>0.44533743823873095</v>
      </c>
      <c r="H15" s="21">
        <f t="shared" si="2"/>
        <v>0.13535777613756031</v>
      </c>
      <c r="I15" s="22">
        <f t="shared" si="3"/>
        <v>0.38249039377331595</v>
      </c>
    </row>
    <row r="16" spans="2:9" x14ac:dyDescent="0.25">
      <c r="B16" s="118" t="s">
        <v>18</v>
      </c>
      <c r="C16" s="24" t="s">
        <v>44</v>
      </c>
      <c r="D16" s="94">
        <f>'FBiH '!D16+RS!D16</f>
        <v>0</v>
      </c>
      <c r="E16" s="76">
        <f t="shared" si="1"/>
        <v>0</v>
      </c>
      <c r="F16" s="94">
        <f>'FBiH '!F16+RS!F16</f>
        <v>0</v>
      </c>
      <c r="G16" s="40">
        <f t="shared" si="0"/>
        <v>0</v>
      </c>
      <c r="H16" s="25" t="s">
        <v>1</v>
      </c>
      <c r="I16" s="26" t="s">
        <v>1</v>
      </c>
    </row>
    <row r="17" spans="2:9" x14ac:dyDescent="0.25">
      <c r="B17" s="118" t="s">
        <v>19</v>
      </c>
      <c r="C17" s="24" t="s">
        <v>45</v>
      </c>
      <c r="D17" s="94">
        <f>'FBiH '!D17+RS!D17</f>
        <v>0</v>
      </c>
      <c r="E17" s="76">
        <f t="shared" si="1"/>
        <v>0</v>
      </c>
      <c r="F17" s="94">
        <f>'FBiH '!F17+RS!F17</f>
        <v>0</v>
      </c>
      <c r="G17" s="40">
        <f t="shared" si="0"/>
        <v>0</v>
      </c>
      <c r="H17" s="25" t="s">
        <v>1</v>
      </c>
      <c r="I17" s="26" t="s">
        <v>1</v>
      </c>
    </row>
    <row r="18" spans="2:9" x14ac:dyDescent="0.25">
      <c r="B18" s="118" t="s">
        <v>20</v>
      </c>
      <c r="C18" s="24" t="s">
        <v>46</v>
      </c>
      <c r="D18" s="94">
        <f>'FBiH '!D18+RS!D18</f>
        <v>281504.30999999994</v>
      </c>
      <c r="E18" s="76">
        <f t="shared" si="1"/>
        <v>2.387109454325373E-3</v>
      </c>
      <c r="F18" s="94">
        <f>'FBiH '!F18+RS!F18</f>
        <v>456646.81</v>
      </c>
      <c r="G18" s="40">
        <f t="shared" si="0"/>
        <v>4.7151671833890619E-3</v>
      </c>
      <c r="H18" s="21">
        <f t="shared" si="2"/>
        <v>0.62216631780877563</v>
      </c>
      <c r="I18" s="22">
        <f t="shared" si="3"/>
        <v>0.97526224649871662</v>
      </c>
    </row>
    <row r="19" spans="2:9" x14ac:dyDescent="0.25">
      <c r="B19" s="118" t="s">
        <v>21</v>
      </c>
      <c r="C19" s="24" t="s">
        <v>5</v>
      </c>
      <c r="D19" s="94">
        <f>'FBiH '!D19+RS!D19</f>
        <v>81972.830000000016</v>
      </c>
      <c r="E19" s="76">
        <f t="shared" si="1"/>
        <v>6.9511588469393817E-4</v>
      </c>
      <c r="F19" s="94">
        <f>'FBiH '!F19+RS!F19</f>
        <v>129505.38999999998</v>
      </c>
      <c r="G19" s="40">
        <f t="shared" si="0"/>
        <v>1.3372250755458073E-3</v>
      </c>
      <c r="H19" s="21">
        <f t="shared" si="2"/>
        <v>0.57985749668518161</v>
      </c>
      <c r="I19" s="22">
        <f t="shared" si="3"/>
        <v>0.92374409072034358</v>
      </c>
    </row>
    <row r="20" spans="2:9" x14ac:dyDescent="0.25">
      <c r="B20" s="118" t="s">
        <v>22</v>
      </c>
      <c r="C20" s="24" t="s">
        <v>47</v>
      </c>
      <c r="D20" s="94">
        <f>'FBiH '!D20+RS!D20</f>
        <v>12593.32</v>
      </c>
      <c r="E20" s="76">
        <f t="shared" si="1"/>
        <v>1.0678924679108754E-4</v>
      </c>
      <c r="F20" s="94">
        <f>'FBiH '!F20+RS!F20</f>
        <v>14218.76</v>
      </c>
      <c r="G20" s="40">
        <f t="shared" si="0"/>
        <v>1.4681769164331851E-4</v>
      </c>
      <c r="H20" s="21">
        <f t="shared" si="2"/>
        <v>0.12907160304034207</v>
      </c>
      <c r="I20" s="22">
        <f t="shared" si="3"/>
        <v>0.37483591330631694</v>
      </c>
    </row>
    <row r="21" spans="2:9" x14ac:dyDescent="0.25">
      <c r="B21" s="118" t="s">
        <v>23</v>
      </c>
      <c r="C21" s="24" t="s">
        <v>32</v>
      </c>
      <c r="D21" s="94">
        <f>'FBiH '!D21+RS!D21</f>
        <v>464354.98</v>
      </c>
      <c r="E21" s="76">
        <f t="shared" si="1"/>
        <v>3.9376525457854254E-3</v>
      </c>
      <c r="F21" s="94">
        <f>'FBiH '!F21+RS!F21</f>
        <v>149089.60000000001</v>
      </c>
      <c r="G21" s="40">
        <f t="shared" si="0"/>
        <v>1.5394444325683605E-3</v>
      </c>
      <c r="H21" s="21">
        <f t="shared" si="2"/>
        <v>-0.67893183787971867</v>
      </c>
      <c r="I21" s="22">
        <f t="shared" si="3"/>
        <v>-0.60904513166961138</v>
      </c>
    </row>
    <row r="22" spans="2:9" x14ac:dyDescent="0.25">
      <c r="B22" s="118" t="s">
        <v>24</v>
      </c>
      <c r="C22" s="24" t="s">
        <v>48</v>
      </c>
      <c r="D22" s="94">
        <f>'FBiH '!D22+RS!D22</f>
        <v>0</v>
      </c>
      <c r="E22" s="76">
        <f t="shared" si="1"/>
        <v>0</v>
      </c>
      <c r="F22" s="94">
        <f>'FBiH '!F22+RS!F22</f>
        <v>0</v>
      </c>
      <c r="G22" s="40">
        <f t="shared" si="0"/>
        <v>0</v>
      </c>
      <c r="H22" s="25" t="s">
        <v>1</v>
      </c>
      <c r="I22" s="26" t="s">
        <v>1</v>
      </c>
    </row>
    <row r="23" spans="2:9" x14ac:dyDescent="0.25">
      <c r="B23" s="118" t="s">
        <v>25</v>
      </c>
      <c r="C23" s="24" t="s">
        <v>49</v>
      </c>
      <c r="D23" s="94">
        <f>'FBiH '!D23+RS!D23</f>
        <v>3236.74</v>
      </c>
      <c r="E23" s="76">
        <f t="shared" si="1"/>
        <v>2.744701370715464E-5</v>
      </c>
      <c r="F23" s="94">
        <f>'FBiH '!F23+RS!F23</f>
        <v>5219.67</v>
      </c>
      <c r="G23" s="40">
        <f t="shared" si="0"/>
        <v>5.389639466028545E-5</v>
      </c>
      <c r="H23" s="21">
        <f t="shared" si="2"/>
        <v>0.61263184562244744</v>
      </c>
      <c r="I23" s="22">
        <f t="shared" si="3"/>
        <v>0.96365241170977456</v>
      </c>
    </row>
    <row r="24" spans="2:9" s="3" customFormat="1" x14ac:dyDescent="0.25">
      <c r="B24" s="119"/>
      <c r="C24" s="28" t="s">
        <v>33</v>
      </c>
      <c r="D24" s="95">
        <f>SUM(D6:D23)</f>
        <v>99156404.575000003</v>
      </c>
      <c r="E24" s="77">
        <f>SUM(E6:E23)</f>
        <v>0.84082972235094466</v>
      </c>
      <c r="F24" s="95">
        <f>SUM(F6:F23)</f>
        <v>77430629.540000007</v>
      </c>
      <c r="G24" s="41">
        <f>SUM(G6:G23)</f>
        <v>0.79952023183116872</v>
      </c>
      <c r="H24" s="33">
        <f t="shared" ref="H24:I29" si="4">(F24-D24)/D24</f>
        <v>-0.21910611955042236</v>
      </c>
      <c r="I24" s="34">
        <f t="shared" si="4"/>
        <v>-4.9129436581137213E-2</v>
      </c>
    </row>
    <row r="25" spans="2:9" ht="15.75" customHeight="1" x14ac:dyDescent="0.25">
      <c r="B25" s="120">
        <v>19</v>
      </c>
      <c r="C25" s="23" t="s">
        <v>6</v>
      </c>
      <c r="D25" s="94">
        <f>'FBiH '!D25+RS!D25</f>
        <v>17885478.669999998</v>
      </c>
      <c r="E25" s="76">
        <f t="shared" si="1"/>
        <v>0.15166586695703452</v>
      </c>
      <c r="F25" s="94">
        <f>'FBiH '!F25+RS!F25</f>
        <v>18065177.880000003</v>
      </c>
      <c r="G25" s="40">
        <f>F25/$F$29</f>
        <v>0.1865343894592453</v>
      </c>
      <c r="H25" s="21">
        <f t="shared" si="2"/>
        <v>1.0047212787288776E-2</v>
      </c>
      <c r="I25" s="22">
        <f t="shared" si="4"/>
        <v>0.22990355840637963</v>
      </c>
    </row>
    <row r="26" spans="2:9" x14ac:dyDescent="0.25">
      <c r="B26" s="18"/>
      <c r="C26" s="23" t="s">
        <v>50</v>
      </c>
      <c r="D26" s="94">
        <f>'FBiH '!D26+RS!D26</f>
        <v>884971.55</v>
      </c>
      <c r="E26" s="76">
        <f t="shared" si="1"/>
        <v>7.5044106920209496E-3</v>
      </c>
      <c r="F26" s="94">
        <f>'FBiH '!F26+RS!F26</f>
        <v>1350559.26</v>
      </c>
      <c r="G26" s="40">
        <f>F26/$F$29</f>
        <v>1.3945378709585676E-2</v>
      </c>
      <c r="H26" s="21">
        <f t="shared" si="2"/>
        <v>0.52610472054158119</v>
      </c>
      <c r="I26" s="22">
        <f>(G26-E26)/E26</f>
        <v>0.85829098138419768</v>
      </c>
    </row>
    <row r="27" spans="2:9" x14ac:dyDescent="0.25">
      <c r="B27" s="18"/>
      <c r="C27" s="23" t="s">
        <v>7</v>
      </c>
      <c r="D27" s="94">
        <v>0</v>
      </c>
      <c r="E27" s="76">
        <f t="shared" si="1"/>
        <v>0</v>
      </c>
      <c r="F27" s="94">
        <f>'FBiH '!F27</f>
        <v>0</v>
      </c>
      <c r="G27" s="40">
        <f>F27/$F$29</f>
        <v>0</v>
      </c>
      <c r="H27" s="25" t="s">
        <v>1</v>
      </c>
      <c r="I27" s="57" t="s">
        <v>1</v>
      </c>
    </row>
    <row r="28" spans="2:9" s="3" customFormat="1" x14ac:dyDescent="0.25">
      <c r="B28" s="27"/>
      <c r="C28" s="28" t="s">
        <v>34</v>
      </c>
      <c r="D28" s="95">
        <f>SUM(D25:D27)</f>
        <v>18770450.219999999</v>
      </c>
      <c r="E28" s="77">
        <f>SUM(E25:E26)</f>
        <v>0.15917027764905547</v>
      </c>
      <c r="F28" s="95">
        <f>SUM(F25:F27)</f>
        <v>19415737.140000004</v>
      </c>
      <c r="G28" s="41">
        <f>SUM(G25:G26)</f>
        <v>0.20047976816883098</v>
      </c>
      <c r="H28" s="33">
        <f t="shared" si="4"/>
        <v>3.4377807268173535E-2</v>
      </c>
      <c r="I28" s="34">
        <f t="shared" si="4"/>
        <v>0.25953017818349355</v>
      </c>
    </row>
    <row r="29" spans="2:9" s="3" customFormat="1" ht="16.5" thickBot="1" x14ac:dyDescent="0.3">
      <c r="B29" s="39"/>
      <c r="C29" s="36" t="s">
        <v>35</v>
      </c>
      <c r="D29" s="96">
        <f>D24+D28</f>
        <v>117926854.795</v>
      </c>
      <c r="E29" s="78">
        <f>E24+E28</f>
        <v>1.0000000000000002</v>
      </c>
      <c r="F29" s="96">
        <f>SUM(F24:F27)</f>
        <v>96846366.680000022</v>
      </c>
      <c r="G29" s="49">
        <f>G24+G28</f>
        <v>0.99999999999999967</v>
      </c>
      <c r="H29" s="37">
        <f>(F29-D29)/D29</f>
        <v>-0.17875901253913348</v>
      </c>
      <c r="I29" s="38">
        <f t="shared" si="4"/>
        <v>-5.5511151231257817E-16</v>
      </c>
    </row>
    <row r="30" spans="2:9" x14ac:dyDescent="0.25">
      <c r="B30" s="4"/>
      <c r="C30" s="5"/>
      <c r="D30" s="6"/>
      <c r="E30" s="7"/>
      <c r="F30" s="8"/>
      <c r="G30" s="4"/>
    </row>
    <row r="31" spans="2:9" x14ac:dyDescent="0.25">
      <c r="B31" s="52" t="s">
        <v>29</v>
      </c>
      <c r="C31" s="44"/>
      <c r="D31" s="7"/>
      <c r="E31" s="7"/>
      <c r="F31" s="7"/>
      <c r="G31" s="4"/>
    </row>
    <row r="32" spans="2:9" x14ac:dyDescent="0.25">
      <c r="F32" s="7"/>
    </row>
    <row r="33" spans="2:6" x14ac:dyDescent="0.25">
      <c r="B33" s="52" t="s">
        <v>30</v>
      </c>
      <c r="F33" s="9"/>
    </row>
  </sheetData>
  <mergeCells count="9">
    <mergeCell ref="B2:I2"/>
    <mergeCell ref="E4:E5"/>
    <mergeCell ref="G4:G5"/>
    <mergeCell ref="H4:H5"/>
    <mergeCell ref="I4:I5"/>
    <mergeCell ref="B4:B5"/>
    <mergeCell ref="C4:C5"/>
    <mergeCell ref="D4:D5"/>
    <mergeCell ref="F4:F5"/>
  </mergeCells>
  <phoneticPr fontId="31" type="noConversion"/>
  <pageMargins left="0.39370078740157483" right="0.39370078740157483" top="0.39370078740157483" bottom="0.39370078740157483" header="0.19685039370078741" footer="0.19685039370078741"/>
  <pageSetup paperSize="9" orientation="landscape" r:id="rId1"/>
  <headerFooter>
    <oddHeader>&amp;LAgencija za osiguranje u BiH&amp;CStatstistika tržišta osiguranja&amp;RMjesečno izvješće</oddHeader>
    <oddFooter>&amp;CU izvješće su uključeni podatci zaključno s 31.05.2016. godine.</oddFooter>
  </headerFooter>
  <ignoredErrors>
    <ignoredError sqref="E24 G24 E28:F28 F29" formula="1"/>
    <ignoredError sqref="B6:B7 B8:B2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R62"/>
  <sheetViews>
    <sheetView showGridLines="0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28515625" style="1" customWidth="1"/>
    <col min="2" max="2" width="4.7109375" style="1" customWidth="1"/>
    <col min="3" max="3" width="50.7109375" style="1" customWidth="1"/>
    <col min="4" max="4" width="13.7109375" style="1" customWidth="1"/>
    <col min="5" max="5" width="11.7109375" style="1" customWidth="1"/>
    <col min="6" max="6" width="13.7109375" style="1" customWidth="1"/>
    <col min="7" max="7" width="11.7109375" style="1" customWidth="1"/>
    <col min="8" max="8" width="17.7109375" style="1" customWidth="1"/>
    <col min="9" max="9" width="11.7109375" style="1" customWidth="1"/>
    <col min="10" max="11" width="14.28515625" style="1" bestFit="1" customWidth="1"/>
    <col min="12" max="12" width="14.28515625" style="1" customWidth="1"/>
    <col min="13" max="13" width="15.42578125" style="1" bestFit="1" customWidth="1"/>
    <col min="14" max="14" width="12.7109375" style="1" bestFit="1" customWidth="1"/>
    <col min="15" max="15" width="14.5703125" style="1" customWidth="1"/>
    <col min="16" max="16" width="14.28515625" style="1" bestFit="1" customWidth="1"/>
    <col min="17" max="18" width="10.28515625" style="1"/>
    <col min="19" max="19" width="15.85546875" style="1" customWidth="1"/>
    <col min="20" max="20" width="11.7109375" style="1" bestFit="1" customWidth="1"/>
    <col min="21" max="21" width="12.7109375" style="1" bestFit="1" customWidth="1"/>
    <col min="22" max="24" width="14.28515625" style="1" bestFit="1" customWidth="1"/>
    <col min="25" max="25" width="11.7109375" style="1" bestFit="1" customWidth="1"/>
    <col min="26" max="27" width="10.42578125" style="1" bestFit="1" customWidth="1"/>
    <col min="28" max="28" width="11.7109375" style="1" bestFit="1" customWidth="1"/>
    <col min="29" max="29" width="13.140625" style="1" bestFit="1" customWidth="1"/>
    <col min="30" max="16384" width="10.28515625" style="1"/>
  </cols>
  <sheetData>
    <row r="2" spans="2:44" x14ac:dyDescent="0.25">
      <c r="B2" s="123" t="s">
        <v>52</v>
      </c>
      <c r="C2" s="124"/>
      <c r="D2" s="124"/>
      <c r="E2" s="124"/>
      <c r="F2" s="124"/>
      <c r="G2" s="124"/>
      <c r="H2" s="124"/>
      <c r="I2" s="125"/>
    </row>
    <row r="3" spans="2:44" ht="16.5" thickBot="1" x14ac:dyDescent="0.3">
      <c r="C3" s="3"/>
    </row>
    <row r="4" spans="2:44" ht="15.75" customHeight="1" x14ac:dyDescent="0.25">
      <c r="B4" s="141"/>
      <c r="C4" s="126" t="s">
        <v>2</v>
      </c>
      <c r="D4" s="135" t="s">
        <v>27</v>
      </c>
      <c r="E4" s="139" t="s">
        <v>3</v>
      </c>
      <c r="F4" s="135" t="s">
        <v>28</v>
      </c>
      <c r="G4" s="126" t="s">
        <v>3</v>
      </c>
      <c r="H4" s="128" t="s">
        <v>54</v>
      </c>
      <c r="I4" s="130" t="s">
        <v>36</v>
      </c>
      <c r="K4" s="62"/>
      <c r="L4" s="62"/>
      <c r="M4" s="63"/>
      <c r="N4" s="64"/>
      <c r="O4" s="64"/>
    </row>
    <row r="5" spans="2:44" x14ac:dyDescent="0.25">
      <c r="B5" s="142"/>
      <c r="C5" s="134"/>
      <c r="D5" s="136"/>
      <c r="E5" s="140" t="s">
        <v>0</v>
      </c>
      <c r="F5" s="136"/>
      <c r="G5" s="127" t="s">
        <v>0</v>
      </c>
      <c r="H5" s="129"/>
      <c r="I5" s="131"/>
      <c r="K5" s="62"/>
      <c r="L5" s="62"/>
      <c r="M5" s="63"/>
      <c r="N5" s="64"/>
      <c r="O5" s="64"/>
    </row>
    <row r="6" spans="2:44" ht="15.75" customHeight="1" x14ac:dyDescent="0.25">
      <c r="B6" s="120" t="s">
        <v>8</v>
      </c>
      <c r="C6" s="19" t="s">
        <v>37</v>
      </c>
      <c r="D6" s="114">
        <v>5803463.7750000004</v>
      </c>
      <c r="E6" s="58">
        <f>D6/$D$29</f>
        <v>8.1623111691417616E-2</v>
      </c>
      <c r="F6" s="114">
        <v>6761781.5100000016</v>
      </c>
      <c r="G6" s="50">
        <f>F6/$F$29</f>
        <v>9.3658784229001132E-2</v>
      </c>
      <c r="H6" s="21">
        <f>(F6-D6)/D6</f>
        <v>0.16512858047433943</v>
      </c>
      <c r="I6" s="22">
        <f>(G6-E6)/E6</f>
        <v>0.1474542232975054</v>
      </c>
      <c r="J6" s="104"/>
      <c r="K6" s="104"/>
      <c r="L6" s="87"/>
      <c r="M6" s="62"/>
      <c r="N6" s="62"/>
      <c r="O6" s="68"/>
      <c r="P6" s="68"/>
      <c r="Q6" s="68"/>
      <c r="R6" s="62"/>
      <c r="S6" s="62"/>
      <c r="T6" s="109"/>
      <c r="U6" s="68"/>
      <c r="V6" s="108"/>
      <c r="W6" s="88"/>
      <c r="X6" s="89"/>
      <c r="Y6" s="88"/>
      <c r="Z6" s="88"/>
      <c r="AA6" s="88"/>
      <c r="AB6" s="89"/>
      <c r="AC6" s="90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</row>
    <row r="7" spans="2:44" x14ac:dyDescent="0.25">
      <c r="B7" s="120" t="s">
        <v>9</v>
      </c>
      <c r="C7" s="23" t="s">
        <v>4</v>
      </c>
      <c r="D7" s="114">
        <v>515228.56000000011</v>
      </c>
      <c r="E7" s="58">
        <f t="shared" ref="E7:E23" si="0">D7/$D$29</f>
        <v>7.2464583100612648E-3</v>
      </c>
      <c r="F7" s="114">
        <v>1099144.3599999999</v>
      </c>
      <c r="G7" s="50">
        <f t="shared" ref="G7:G22" si="1">F7/$F$29</f>
        <v>1.5224467737905881E-2</v>
      </c>
      <c r="H7" s="21">
        <f t="shared" ref="H7:H21" si="2">(F7-D7)/D7</f>
        <v>1.1333141159721418</v>
      </c>
      <c r="I7" s="22">
        <f t="shared" ref="I7:I20" si="3">(G7-E7)/E7</f>
        <v>1.1009529188579801</v>
      </c>
      <c r="J7" s="104"/>
      <c r="K7" s="104"/>
      <c r="L7" s="87"/>
      <c r="M7" s="62"/>
      <c r="N7" s="62"/>
      <c r="O7" s="68"/>
      <c r="P7" s="68"/>
      <c r="Q7" s="68"/>
      <c r="R7" s="62"/>
      <c r="S7" s="62"/>
      <c r="T7" s="109"/>
      <c r="U7" s="68"/>
      <c r="V7" s="108"/>
      <c r="W7" s="88"/>
      <c r="X7" s="89"/>
      <c r="Y7" s="88"/>
      <c r="Z7" s="88"/>
      <c r="AA7" s="88"/>
      <c r="AB7" s="89"/>
      <c r="AC7" s="90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</row>
    <row r="8" spans="2:44" x14ac:dyDescent="0.25">
      <c r="B8" s="120" t="s">
        <v>10</v>
      </c>
      <c r="C8" s="24" t="s">
        <v>38</v>
      </c>
      <c r="D8" s="114">
        <v>13744594.140000001</v>
      </c>
      <c r="E8" s="58">
        <f t="shared" si="0"/>
        <v>0.19331154395676811</v>
      </c>
      <c r="F8" s="114">
        <v>13751690.99</v>
      </c>
      <c r="G8" s="50">
        <f t="shared" si="1"/>
        <v>0.19047741446710967</v>
      </c>
      <c r="H8" s="21">
        <f t="shared" si="2"/>
        <v>5.1633754534418188E-4</v>
      </c>
      <c r="I8" s="22">
        <f t="shared" si="3"/>
        <v>-1.4660942805838144E-2</v>
      </c>
      <c r="J8" s="104"/>
      <c r="K8" s="104"/>
      <c r="L8" s="87"/>
      <c r="M8" s="62"/>
      <c r="N8" s="62"/>
      <c r="O8" s="68"/>
      <c r="P8" s="68"/>
      <c r="Q8" s="68"/>
      <c r="R8" s="62"/>
      <c r="S8" s="62"/>
      <c r="T8" s="109"/>
      <c r="U8" s="68"/>
      <c r="V8" s="108"/>
      <c r="W8" s="88"/>
      <c r="X8" s="89"/>
      <c r="Y8" s="88"/>
      <c r="Z8" s="88"/>
      <c r="AA8" s="88"/>
      <c r="AB8" s="89"/>
      <c r="AC8" s="90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</row>
    <row r="9" spans="2:44" x14ac:dyDescent="0.25">
      <c r="B9" s="120" t="s">
        <v>11</v>
      </c>
      <c r="C9" s="24" t="s">
        <v>39</v>
      </c>
      <c r="D9" s="114">
        <v>0</v>
      </c>
      <c r="E9" s="58">
        <f t="shared" si="0"/>
        <v>0</v>
      </c>
      <c r="F9" s="114">
        <v>0</v>
      </c>
      <c r="G9" s="50">
        <f t="shared" si="1"/>
        <v>0</v>
      </c>
      <c r="H9" s="25" t="s">
        <v>1</v>
      </c>
      <c r="I9" s="26" t="s">
        <v>1</v>
      </c>
      <c r="J9" s="104"/>
      <c r="K9" s="104"/>
      <c r="L9" s="87"/>
      <c r="M9" s="62"/>
      <c r="N9" s="62"/>
      <c r="O9" s="68"/>
      <c r="P9" s="68"/>
      <c r="Q9" s="68"/>
      <c r="R9" s="62"/>
      <c r="S9" s="62"/>
      <c r="T9" s="109"/>
      <c r="U9" s="68"/>
      <c r="V9" s="108"/>
      <c r="W9" s="88"/>
      <c r="X9" s="89"/>
      <c r="Y9" s="88"/>
      <c r="Z9" s="88"/>
      <c r="AA9" s="88"/>
      <c r="AB9" s="89"/>
      <c r="AC9" s="90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</row>
    <row r="10" spans="2:44" x14ac:dyDescent="0.25">
      <c r="B10" s="120" t="s">
        <v>12</v>
      </c>
      <c r="C10" s="24" t="s">
        <v>40</v>
      </c>
      <c r="D10" s="114">
        <v>0</v>
      </c>
      <c r="E10" s="58">
        <f t="shared" si="0"/>
        <v>0</v>
      </c>
      <c r="F10" s="114">
        <v>0</v>
      </c>
      <c r="G10" s="50">
        <f t="shared" si="1"/>
        <v>0</v>
      </c>
      <c r="H10" s="25" t="s">
        <v>1</v>
      </c>
      <c r="I10" s="26" t="s">
        <v>1</v>
      </c>
      <c r="J10" s="104"/>
      <c r="K10" s="104"/>
      <c r="L10" s="87"/>
      <c r="M10" s="62"/>
      <c r="N10" s="62"/>
      <c r="O10" s="68"/>
      <c r="P10" s="68"/>
      <c r="Q10" s="68"/>
      <c r="R10" s="62"/>
      <c r="S10" s="62"/>
      <c r="T10" s="109"/>
      <c r="U10" s="68"/>
      <c r="V10" s="108"/>
      <c r="W10" s="88"/>
      <c r="X10" s="89"/>
      <c r="Y10" s="88"/>
      <c r="Z10" s="88"/>
      <c r="AA10" s="88"/>
      <c r="AB10" s="89"/>
      <c r="AC10" s="90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</row>
    <row r="11" spans="2:44" x14ac:dyDescent="0.25">
      <c r="B11" s="120" t="s">
        <v>13</v>
      </c>
      <c r="C11" s="24" t="s">
        <v>41</v>
      </c>
      <c r="D11" s="114">
        <v>0</v>
      </c>
      <c r="E11" s="58">
        <f t="shared" si="0"/>
        <v>0</v>
      </c>
      <c r="F11" s="114">
        <v>0</v>
      </c>
      <c r="G11" s="50">
        <f t="shared" si="1"/>
        <v>0</v>
      </c>
      <c r="H11" s="25" t="s">
        <v>1</v>
      </c>
      <c r="I11" s="26" t="s">
        <v>1</v>
      </c>
      <c r="J11" s="104"/>
      <c r="K11" s="104"/>
      <c r="L11" s="87"/>
      <c r="M11" s="62"/>
      <c r="N11" s="62"/>
      <c r="O11" s="68"/>
      <c r="P11" s="68"/>
      <c r="Q11" s="68"/>
      <c r="R11" s="62"/>
      <c r="S11" s="62"/>
      <c r="T11" s="109"/>
      <c r="U11" s="68"/>
      <c r="V11" s="108"/>
      <c r="W11" s="88"/>
      <c r="X11" s="89"/>
      <c r="Y11" s="88"/>
      <c r="Z11" s="88"/>
      <c r="AA11" s="88"/>
      <c r="AB11" s="89"/>
      <c r="AC11" s="90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</row>
    <row r="12" spans="2:44" x14ac:dyDescent="0.25">
      <c r="B12" s="120" t="s">
        <v>14</v>
      </c>
      <c r="C12" s="24" t="s">
        <v>31</v>
      </c>
      <c r="D12" s="114">
        <v>65349.490000000005</v>
      </c>
      <c r="E12" s="58">
        <f t="shared" si="0"/>
        <v>9.1911122875014037E-4</v>
      </c>
      <c r="F12" s="114">
        <v>55463.42</v>
      </c>
      <c r="G12" s="50">
        <f t="shared" si="1"/>
        <v>7.6823489175154741E-4</v>
      </c>
      <c r="H12" s="21">
        <f t="shared" si="2"/>
        <v>-0.15127998703585913</v>
      </c>
      <c r="I12" s="22">
        <f t="shared" si="3"/>
        <v>-0.16415460096572118</v>
      </c>
      <c r="J12" s="104"/>
      <c r="K12" s="104"/>
      <c r="L12" s="87"/>
      <c r="M12" s="62"/>
      <c r="N12" s="62"/>
      <c r="O12" s="68"/>
      <c r="P12" s="68"/>
      <c r="Q12" s="68"/>
      <c r="R12" s="62"/>
      <c r="S12" s="62"/>
      <c r="T12" s="109"/>
      <c r="U12" s="68"/>
      <c r="V12" s="108"/>
      <c r="W12" s="88"/>
      <c r="X12" s="89"/>
      <c r="Y12" s="88"/>
      <c r="Z12" s="88"/>
      <c r="AA12" s="88"/>
      <c r="AB12" s="89"/>
      <c r="AC12" s="90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</row>
    <row r="13" spans="2:44" x14ac:dyDescent="0.25">
      <c r="B13" s="120" t="s">
        <v>15</v>
      </c>
      <c r="C13" s="24" t="s">
        <v>26</v>
      </c>
      <c r="D13" s="114">
        <v>4591721.0100000007</v>
      </c>
      <c r="E13" s="58">
        <f t="shared" si="0"/>
        <v>6.4580493888765411E-2</v>
      </c>
      <c r="F13" s="114">
        <v>945472.84000000008</v>
      </c>
      <c r="G13" s="50">
        <f t="shared" si="1"/>
        <v>1.3095932866949571E-2</v>
      </c>
      <c r="H13" s="21">
        <f t="shared" si="2"/>
        <v>-0.79409183660311289</v>
      </c>
      <c r="I13" s="22">
        <f t="shared" si="3"/>
        <v>-0.7972153497384793</v>
      </c>
      <c r="J13" s="104"/>
      <c r="K13" s="104"/>
      <c r="L13" s="87"/>
      <c r="M13" s="62"/>
      <c r="N13" s="62"/>
      <c r="O13" s="68"/>
      <c r="P13" s="68"/>
      <c r="Q13" s="68"/>
      <c r="R13" s="62"/>
      <c r="S13" s="62"/>
      <c r="T13" s="109"/>
      <c r="U13" s="68"/>
      <c r="V13" s="108"/>
      <c r="W13" s="88"/>
      <c r="X13" s="89"/>
      <c r="Y13" s="88"/>
      <c r="Z13" s="88"/>
      <c r="AA13" s="88"/>
      <c r="AB13" s="89"/>
      <c r="AC13" s="90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</row>
    <row r="14" spans="2:44" x14ac:dyDescent="0.25">
      <c r="B14" s="120" t="s">
        <v>16</v>
      </c>
      <c r="C14" s="24" t="s">
        <v>42</v>
      </c>
      <c r="D14" s="114">
        <v>2580120.6599999997</v>
      </c>
      <c r="E14" s="58">
        <f t="shared" si="0"/>
        <v>3.6288238364771061E-2</v>
      </c>
      <c r="F14" s="114">
        <v>2346836.9299999992</v>
      </c>
      <c r="G14" s="50">
        <f t="shared" si="1"/>
        <v>3.2506506358192182E-2</v>
      </c>
      <c r="H14" s="21">
        <f t="shared" si="2"/>
        <v>-9.0415821870904467E-2</v>
      </c>
      <c r="I14" s="22">
        <f t="shared" si="3"/>
        <v>-0.10421371157686778</v>
      </c>
      <c r="J14" s="104"/>
      <c r="K14" s="104"/>
      <c r="L14" s="87"/>
      <c r="M14" s="62"/>
      <c r="N14" s="62"/>
      <c r="O14" s="68"/>
      <c r="P14" s="68"/>
      <c r="Q14" s="68"/>
      <c r="R14" s="62"/>
      <c r="S14" s="62"/>
      <c r="T14" s="109"/>
      <c r="U14" s="68"/>
      <c r="V14" s="108"/>
      <c r="W14" s="88"/>
      <c r="X14" s="89"/>
      <c r="Y14" s="88"/>
      <c r="Z14" s="88"/>
      <c r="AA14" s="88"/>
      <c r="AB14" s="89"/>
      <c r="AC14" s="90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</row>
    <row r="15" spans="2:44" x14ac:dyDescent="0.25">
      <c r="B15" s="120" t="s">
        <v>17</v>
      </c>
      <c r="C15" s="24" t="s">
        <v>43</v>
      </c>
      <c r="D15" s="114">
        <v>26714997.730000004</v>
      </c>
      <c r="E15" s="58">
        <f t="shared" si="0"/>
        <v>0.37573444551254359</v>
      </c>
      <c r="F15" s="114">
        <v>30285422.469999999</v>
      </c>
      <c r="G15" s="50">
        <f t="shared" si="1"/>
        <v>0.41948942659667093</v>
      </c>
      <c r="H15" s="21">
        <f t="shared" si="2"/>
        <v>0.13364870085654296</v>
      </c>
      <c r="I15" s="22">
        <f t="shared" si="3"/>
        <v>0.11645187607018749</v>
      </c>
      <c r="J15" s="104"/>
      <c r="K15" s="104"/>
      <c r="L15" s="87"/>
      <c r="M15" s="62"/>
      <c r="N15" s="62"/>
      <c r="O15" s="68"/>
      <c r="P15" s="68"/>
      <c r="Q15" s="68"/>
      <c r="R15" s="62"/>
      <c r="S15" s="62"/>
      <c r="T15" s="109"/>
      <c r="U15" s="68"/>
      <c r="V15" s="108"/>
      <c r="W15" s="88"/>
      <c r="X15" s="89"/>
      <c r="Y15" s="88"/>
      <c r="Z15" s="88"/>
      <c r="AA15" s="88"/>
      <c r="AB15" s="89"/>
      <c r="AC15" s="90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</row>
    <row r="16" spans="2:44" x14ac:dyDescent="0.25">
      <c r="B16" s="120" t="s">
        <v>18</v>
      </c>
      <c r="C16" s="24" t="s">
        <v>44</v>
      </c>
      <c r="D16" s="114">
        <v>0</v>
      </c>
      <c r="E16" s="58">
        <f t="shared" si="0"/>
        <v>0</v>
      </c>
      <c r="F16" s="114">
        <v>0</v>
      </c>
      <c r="G16" s="50">
        <f>F16/$F$29</f>
        <v>0</v>
      </c>
      <c r="H16" s="25" t="s">
        <v>1</v>
      </c>
      <c r="I16" s="26" t="s">
        <v>1</v>
      </c>
      <c r="J16" s="104"/>
      <c r="K16" s="104"/>
      <c r="L16" s="87"/>
      <c r="M16" s="62"/>
      <c r="N16" s="62"/>
      <c r="O16" s="68"/>
      <c r="P16" s="68"/>
      <c r="Q16" s="68"/>
      <c r="R16" s="62"/>
      <c r="S16" s="62"/>
      <c r="T16" s="109"/>
      <c r="U16" s="68"/>
      <c r="V16" s="108"/>
      <c r="W16" s="88"/>
      <c r="X16" s="89"/>
      <c r="Y16" s="88"/>
      <c r="Z16" s="88"/>
      <c r="AA16" s="88"/>
      <c r="AB16" s="89"/>
      <c r="AC16" s="90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</row>
    <row r="17" spans="2:44" x14ac:dyDescent="0.25">
      <c r="B17" s="120" t="s">
        <v>19</v>
      </c>
      <c r="C17" s="24" t="s">
        <v>45</v>
      </c>
      <c r="D17" s="114">
        <v>0</v>
      </c>
      <c r="E17" s="58">
        <f t="shared" si="0"/>
        <v>0</v>
      </c>
      <c r="F17" s="114">
        <v>0</v>
      </c>
      <c r="G17" s="50">
        <f t="shared" si="1"/>
        <v>0</v>
      </c>
      <c r="H17" s="25" t="s">
        <v>1</v>
      </c>
      <c r="I17" s="26" t="s">
        <v>1</v>
      </c>
      <c r="J17" s="104"/>
      <c r="K17" s="104"/>
      <c r="L17" s="87"/>
      <c r="M17" s="62"/>
      <c r="N17" s="62"/>
      <c r="O17" s="68"/>
      <c r="P17" s="68"/>
      <c r="Q17" s="68"/>
      <c r="R17" s="62"/>
      <c r="S17" s="62"/>
      <c r="T17" s="109"/>
      <c r="U17" s="68"/>
      <c r="V17" s="108"/>
      <c r="W17" s="88"/>
      <c r="X17" s="89"/>
      <c r="Y17" s="88"/>
      <c r="Z17" s="88"/>
      <c r="AA17" s="88"/>
      <c r="AB17" s="89"/>
      <c r="AC17" s="90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</row>
    <row r="18" spans="2:44" x14ac:dyDescent="0.25">
      <c r="B18" s="120" t="s">
        <v>20</v>
      </c>
      <c r="C18" s="24" t="s">
        <v>46</v>
      </c>
      <c r="D18" s="114">
        <v>268786.32999999996</v>
      </c>
      <c r="E18" s="58">
        <f t="shared" si="0"/>
        <v>3.7803590209738542E-3</v>
      </c>
      <c r="F18" s="114">
        <v>394806.82</v>
      </c>
      <c r="G18" s="50">
        <f t="shared" si="1"/>
        <v>5.4685480020069564E-3</v>
      </c>
      <c r="H18" s="21">
        <f t="shared" si="2"/>
        <v>0.46885007135593565</v>
      </c>
      <c r="I18" s="22">
        <f t="shared" si="3"/>
        <v>0.44656842687872794</v>
      </c>
      <c r="J18" s="104"/>
      <c r="K18" s="104"/>
      <c r="L18" s="87"/>
      <c r="M18" s="62"/>
      <c r="N18" s="62"/>
      <c r="O18" s="68"/>
      <c r="P18" s="68"/>
      <c r="Q18" s="68"/>
      <c r="R18" s="62"/>
      <c r="S18" s="62"/>
      <c r="T18" s="109"/>
      <c r="U18" s="68"/>
      <c r="V18" s="108"/>
      <c r="W18" s="88"/>
      <c r="X18" s="89"/>
      <c r="Y18" s="88"/>
      <c r="Z18" s="88"/>
      <c r="AA18" s="88"/>
      <c r="AB18" s="89"/>
      <c r="AC18" s="90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</row>
    <row r="19" spans="2:44" x14ac:dyDescent="0.25">
      <c r="B19" s="120" t="s">
        <v>21</v>
      </c>
      <c r="C19" s="24" t="s">
        <v>5</v>
      </c>
      <c r="D19" s="114">
        <v>81972.830000000016</v>
      </c>
      <c r="E19" s="58">
        <f t="shared" si="0"/>
        <v>1.1529110403987297E-3</v>
      </c>
      <c r="F19" s="114">
        <v>129270.04999999999</v>
      </c>
      <c r="G19" s="50">
        <f t="shared" si="1"/>
        <v>1.7905452434860151E-3</v>
      </c>
      <c r="H19" s="21">
        <f t="shared" si="2"/>
        <v>0.57698654541998806</v>
      </c>
      <c r="I19" s="22">
        <f t="shared" si="3"/>
        <v>0.5530645303446502</v>
      </c>
      <c r="J19" s="104"/>
      <c r="K19" s="104"/>
      <c r="L19" s="87"/>
      <c r="M19" s="62"/>
      <c r="N19" s="62"/>
      <c r="O19" s="68"/>
      <c r="P19" s="68"/>
      <c r="Q19" s="68"/>
      <c r="R19" s="62"/>
      <c r="S19" s="62"/>
      <c r="T19" s="109"/>
      <c r="U19" s="68"/>
      <c r="V19" s="108"/>
      <c r="W19" s="88"/>
      <c r="X19" s="89"/>
      <c r="Y19" s="88"/>
      <c r="Z19" s="88"/>
      <c r="AA19" s="88"/>
      <c r="AB19" s="89"/>
      <c r="AC19" s="90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</row>
    <row r="20" spans="2:44" x14ac:dyDescent="0.25">
      <c r="B20" s="120" t="s">
        <v>22</v>
      </c>
      <c r="C20" s="24" t="s">
        <v>47</v>
      </c>
      <c r="D20" s="114">
        <v>12593.32</v>
      </c>
      <c r="E20" s="58">
        <f t="shared" si="0"/>
        <v>1.7711939020861092E-4</v>
      </c>
      <c r="F20" s="114">
        <v>14218.76</v>
      </c>
      <c r="G20" s="50">
        <f t="shared" si="1"/>
        <v>1.9694688047439615E-4</v>
      </c>
      <c r="H20" s="21">
        <f t="shared" si="2"/>
        <v>0.12907160304034207</v>
      </c>
      <c r="I20" s="22">
        <f t="shared" si="3"/>
        <v>0.11194421030036544</v>
      </c>
      <c r="J20" s="104"/>
      <c r="K20" s="104"/>
      <c r="L20" s="87"/>
      <c r="M20" s="62"/>
      <c r="N20" s="62"/>
      <c r="O20" s="68"/>
      <c r="P20" s="68"/>
      <c r="Q20" s="68"/>
      <c r="R20" s="62"/>
      <c r="S20" s="62"/>
      <c r="T20" s="109"/>
      <c r="U20" s="68"/>
      <c r="V20" s="108"/>
      <c r="W20" s="88"/>
      <c r="X20" s="89"/>
      <c r="Y20" s="88"/>
      <c r="Z20" s="88"/>
      <c r="AA20" s="88"/>
      <c r="AB20" s="89"/>
      <c r="AC20" s="90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</row>
    <row r="21" spans="2:44" x14ac:dyDescent="0.25">
      <c r="B21" s="120" t="s">
        <v>23</v>
      </c>
      <c r="C21" s="24" t="s">
        <v>32</v>
      </c>
      <c r="D21" s="114">
        <v>194456.28</v>
      </c>
      <c r="E21" s="58">
        <f t="shared" si="0"/>
        <v>2.734940248944274E-3</v>
      </c>
      <c r="F21" s="114">
        <v>131894.04</v>
      </c>
      <c r="G21" s="50">
        <f t="shared" si="1"/>
        <v>1.8268906522907219E-3</v>
      </c>
      <c r="H21" s="21">
        <f t="shared" si="2"/>
        <v>-0.32172907966767639</v>
      </c>
      <c r="I21" s="22">
        <f>(G21-E21)/E21</f>
        <v>-0.33201807498502833</v>
      </c>
      <c r="J21" s="104"/>
      <c r="K21" s="104"/>
      <c r="L21" s="87"/>
      <c r="M21" s="62"/>
      <c r="N21" s="62"/>
      <c r="O21" s="68"/>
      <c r="P21" s="68"/>
      <c r="Q21" s="68"/>
      <c r="R21" s="62"/>
      <c r="S21" s="62"/>
      <c r="T21" s="109"/>
      <c r="U21" s="68"/>
      <c r="V21" s="108"/>
      <c r="W21" s="88"/>
      <c r="X21" s="89"/>
      <c r="Y21" s="88"/>
      <c r="Z21" s="88"/>
      <c r="AA21" s="88"/>
      <c r="AB21" s="89"/>
      <c r="AC21" s="90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</row>
    <row r="22" spans="2:44" x14ac:dyDescent="0.25">
      <c r="B22" s="120" t="s">
        <v>24</v>
      </c>
      <c r="C22" s="24" t="s">
        <v>48</v>
      </c>
      <c r="D22" s="114">
        <v>0</v>
      </c>
      <c r="E22" s="58">
        <f t="shared" si="0"/>
        <v>0</v>
      </c>
      <c r="F22" s="114">
        <v>0</v>
      </c>
      <c r="G22" s="50">
        <f t="shared" si="1"/>
        <v>0</v>
      </c>
      <c r="H22" s="25" t="s">
        <v>1</v>
      </c>
      <c r="I22" s="26" t="s">
        <v>1</v>
      </c>
      <c r="J22" s="104"/>
      <c r="K22" s="104"/>
      <c r="L22" s="87"/>
      <c r="M22" s="62"/>
      <c r="N22" s="62"/>
      <c r="O22" s="68"/>
      <c r="P22" s="68"/>
      <c r="Q22" s="68"/>
      <c r="R22" s="62"/>
      <c r="S22" s="62"/>
      <c r="T22" s="109"/>
      <c r="U22" s="68"/>
      <c r="V22" s="108"/>
      <c r="W22" s="88"/>
      <c r="X22" s="89"/>
      <c r="Y22" s="88"/>
      <c r="Z22" s="88"/>
      <c r="AA22" s="88"/>
      <c r="AB22" s="89"/>
      <c r="AC22" s="90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</row>
    <row r="23" spans="2:44" x14ac:dyDescent="0.25">
      <c r="B23" s="120" t="s">
        <v>25</v>
      </c>
      <c r="C23" s="24" t="s">
        <v>49</v>
      </c>
      <c r="D23" s="114">
        <v>1583.73</v>
      </c>
      <c r="E23" s="58">
        <f t="shared" si="0"/>
        <v>2.2274451205486985E-5</v>
      </c>
      <c r="F23" s="114">
        <v>5219.67</v>
      </c>
      <c r="G23" s="50">
        <f>F23/$F$29</f>
        <v>7.2298690153416422E-5</v>
      </c>
      <c r="H23" s="100">
        <f t="shared" ref="H23:I25" si="4">(F23-D23)/D23</f>
        <v>2.2958079975753445</v>
      </c>
      <c r="I23" s="101">
        <f t="shared" si="4"/>
        <v>2.2458124102113319</v>
      </c>
      <c r="J23" s="104"/>
      <c r="K23" s="104"/>
      <c r="L23" s="87"/>
      <c r="M23" s="62"/>
      <c r="N23" s="62"/>
      <c r="O23" s="68"/>
      <c r="P23" s="68"/>
      <c r="Q23" s="68"/>
      <c r="R23" s="62"/>
      <c r="S23" s="62"/>
      <c r="T23" s="109"/>
      <c r="U23" s="68"/>
      <c r="V23" s="108"/>
      <c r="W23" s="88"/>
      <c r="X23" s="89"/>
      <c r="Y23" s="88"/>
      <c r="Z23" s="88"/>
      <c r="AA23" s="88"/>
      <c r="AB23" s="89"/>
      <c r="AC23" s="90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</row>
    <row r="24" spans="2:44" s="3" customFormat="1" x14ac:dyDescent="0.25">
      <c r="B24" s="119"/>
      <c r="C24" s="28" t="s">
        <v>33</v>
      </c>
      <c r="D24" s="95">
        <f>SUM(D6:D23)</f>
        <v>54574867.855000004</v>
      </c>
      <c r="E24" s="59">
        <f>SUM(E6:E23)</f>
        <v>0.76757100710480808</v>
      </c>
      <c r="F24" s="95">
        <f>SUM(F6:F23)</f>
        <v>55921221.859999992</v>
      </c>
      <c r="G24" s="29">
        <f>SUM(G6:G23)</f>
        <v>0.77457599661599241</v>
      </c>
      <c r="H24" s="30">
        <f t="shared" si="4"/>
        <v>2.4669853687545637E-2</v>
      </c>
      <c r="I24" s="31">
        <f t="shared" si="4"/>
        <v>9.126177834160738E-3</v>
      </c>
      <c r="J24" s="105"/>
      <c r="K24" s="105"/>
      <c r="L24" s="62"/>
      <c r="M24" s="62"/>
      <c r="N24" s="62"/>
      <c r="O24" s="68"/>
      <c r="P24" s="62"/>
      <c r="Q24" s="62"/>
      <c r="R24" s="62"/>
      <c r="S24" s="62"/>
      <c r="T24" s="109"/>
      <c r="U24" s="68"/>
      <c r="V24" s="67"/>
      <c r="W24" s="91"/>
      <c r="X24" s="91"/>
      <c r="Y24" s="91"/>
      <c r="Z24" s="91"/>
      <c r="AA24" s="91"/>
      <c r="AB24" s="91"/>
      <c r="AC24" s="91"/>
      <c r="AD24" s="91"/>
      <c r="AE24" s="91"/>
      <c r="AF24" s="91"/>
      <c r="AG24" s="91"/>
      <c r="AH24" s="91"/>
      <c r="AI24" s="91"/>
      <c r="AJ24" s="91"/>
      <c r="AK24" s="91"/>
      <c r="AL24" s="91"/>
      <c r="AM24" s="91"/>
      <c r="AN24" s="91"/>
      <c r="AO24" s="91"/>
      <c r="AP24" s="91"/>
      <c r="AQ24" s="91"/>
      <c r="AR24" s="91"/>
    </row>
    <row r="25" spans="2:44" s="3" customFormat="1" ht="15.75" customHeight="1" x14ac:dyDescent="0.25">
      <c r="B25" s="120">
        <v>19</v>
      </c>
      <c r="C25" s="23" t="s">
        <v>6</v>
      </c>
      <c r="D25" s="115">
        <v>15890730.779999999</v>
      </c>
      <c r="E25" s="58">
        <f>D25/$D$29</f>
        <v>0.2234959919800977</v>
      </c>
      <c r="F25" s="114">
        <v>15379026.380000001</v>
      </c>
      <c r="G25" s="50">
        <f>F25/$F$29</f>
        <v>0.21301796150117489</v>
      </c>
      <c r="H25" s="21">
        <f t="shared" si="4"/>
        <v>-3.2201439133562527E-2</v>
      </c>
      <c r="I25" s="22">
        <f t="shared" si="4"/>
        <v>-4.6882408879421356E-2</v>
      </c>
      <c r="J25" s="106"/>
      <c r="K25" s="104"/>
      <c r="L25" s="87"/>
      <c r="M25" s="66"/>
      <c r="N25" s="84"/>
      <c r="O25" s="68"/>
      <c r="P25" s="66"/>
      <c r="Q25" s="67"/>
      <c r="R25" s="67"/>
      <c r="S25" s="102"/>
      <c r="T25" s="102"/>
      <c r="U25" s="68"/>
      <c r="V25" s="66"/>
      <c r="W25" s="91"/>
      <c r="X25" s="91"/>
      <c r="Y25" s="91"/>
      <c r="Z25" s="91"/>
      <c r="AA25" s="91"/>
      <c r="AB25" s="91"/>
      <c r="AC25" s="91"/>
      <c r="AD25" s="91"/>
      <c r="AE25" s="91"/>
      <c r="AF25" s="91"/>
      <c r="AG25" s="91"/>
      <c r="AH25" s="91"/>
      <c r="AI25" s="91"/>
      <c r="AJ25" s="91"/>
      <c r="AK25" s="91"/>
      <c r="AL25" s="91"/>
      <c r="AM25" s="91"/>
      <c r="AN25" s="91"/>
      <c r="AO25" s="91"/>
      <c r="AP25" s="91"/>
      <c r="AQ25" s="91"/>
      <c r="AR25" s="91"/>
    </row>
    <row r="26" spans="2:44" s="3" customFormat="1" x14ac:dyDescent="0.25">
      <c r="B26" s="18"/>
      <c r="C26" s="23" t="s">
        <v>50</v>
      </c>
      <c r="D26" s="115">
        <v>635142.99</v>
      </c>
      <c r="E26" s="58">
        <f t="shared" ref="E26:E27" si="5">D26/$D$29</f>
        <v>8.9330009150941827E-3</v>
      </c>
      <c r="F26" s="114">
        <v>895665.53</v>
      </c>
      <c r="G26" s="50">
        <f t="shared" ref="G26:G27" si="6">F26/$F$29</f>
        <v>1.2406041882832728E-2</v>
      </c>
      <c r="H26" s="21">
        <f>(F26-D26)/D26</f>
        <v>0.41017935189680682</v>
      </c>
      <c r="I26" s="22">
        <f t="shared" ref="I26" si="7">(G26-E26)/E26</f>
        <v>0.38878770983557304</v>
      </c>
      <c r="J26" s="106"/>
      <c r="K26" s="104"/>
      <c r="L26" s="87"/>
      <c r="M26" s="66"/>
      <c r="N26" s="84"/>
      <c r="O26" s="68"/>
      <c r="P26" s="67"/>
      <c r="Q26" s="67"/>
      <c r="R26" s="67"/>
      <c r="S26" s="102"/>
      <c r="T26" s="102"/>
      <c r="U26" s="68"/>
      <c r="V26" s="68"/>
      <c r="W26" s="92"/>
      <c r="X26" s="91"/>
      <c r="Y26" s="91"/>
      <c r="Z26" s="91"/>
      <c r="AA26" s="91"/>
      <c r="AB26" s="91"/>
      <c r="AC26" s="91"/>
      <c r="AD26" s="91"/>
      <c r="AE26" s="91"/>
      <c r="AF26" s="91"/>
      <c r="AG26" s="91"/>
      <c r="AH26" s="91"/>
      <c r="AI26" s="91"/>
      <c r="AJ26" s="91"/>
      <c r="AK26" s="91"/>
      <c r="AL26" s="91"/>
      <c r="AM26" s="91"/>
      <c r="AN26" s="91"/>
      <c r="AO26" s="91"/>
      <c r="AP26" s="91"/>
      <c r="AQ26" s="91"/>
      <c r="AR26" s="91"/>
    </row>
    <row r="27" spans="2:44" s="3" customFormat="1" x14ac:dyDescent="0.25">
      <c r="B27" s="18"/>
      <c r="C27" s="23" t="s">
        <v>7</v>
      </c>
      <c r="D27" s="115">
        <v>0</v>
      </c>
      <c r="E27" s="58">
        <f t="shared" si="5"/>
        <v>0</v>
      </c>
      <c r="F27" s="114">
        <v>0</v>
      </c>
      <c r="G27" s="50">
        <f t="shared" si="6"/>
        <v>0</v>
      </c>
      <c r="H27" s="25" t="s">
        <v>1</v>
      </c>
      <c r="I27" s="26" t="s">
        <v>1</v>
      </c>
      <c r="J27" s="106"/>
      <c r="K27" s="104"/>
      <c r="L27" s="87"/>
      <c r="M27" s="66"/>
      <c r="N27" s="66"/>
      <c r="O27" s="68"/>
      <c r="P27" s="67"/>
      <c r="Q27" s="67"/>
      <c r="R27" s="67"/>
      <c r="S27" s="102"/>
      <c r="T27" s="102"/>
      <c r="U27" s="68"/>
      <c r="V27" s="68"/>
      <c r="W27" s="92"/>
      <c r="X27" s="92"/>
      <c r="Y27" s="91"/>
      <c r="Z27" s="91"/>
      <c r="AA27" s="91"/>
      <c r="AB27" s="91"/>
      <c r="AC27" s="91"/>
      <c r="AD27" s="91"/>
      <c r="AE27" s="91"/>
      <c r="AF27" s="91"/>
      <c r="AG27" s="91"/>
      <c r="AH27" s="91"/>
      <c r="AI27" s="91"/>
      <c r="AJ27" s="91"/>
      <c r="AK27" s="91"/>
      <c r="AL27" s="91"/>
      <c r="AM27" s="91"/>
      <c r="AN27" s="91"/>
      <c r="AO27" s="91"/>
      <c r="AP27" s="91"/>
      <c r="AQ27" s="91"/>
      <c r="AR27" s="91"/>
    </row>
    <row r="28" spans="2:44" s="17" customFormat="1" x14ac:dyDescent="0.25">
      <c r="B28" s="27"/>
      <c r="C28" s="28" t="s">
        <v>34</v>
      </c>
      <c r="D28" s="116">
        <f>SUM(D25:D27)</f>
        <v>16525873.77</v>
      </c>
      <c r="E28" s="59">
        <f>E25+E26+E27</f>
        <v>0.23242899289519189</v>
      </c>
      <c r="F28" s="116">
        <f>SUM(F25:F27)</f>
        <v>16274691.91</v>
      </c>
      <c r="G28" s="32">
        <f>SUM(G25:G27)</f>
        <v>0.22542400338400762</v>
      </c>
      <c r="H28" s="33">
        <f t="shared" ref="H28" si="8">(F28-D28)/D28</f>
        <v>-1.5199308883502346E-2</v>
      </c>
      <c r="I28" s="34">
        <f t="shared" ref="I28" si="9">(G28-E28)/E28</f>
        <v>-3.0138191556605871E-2</v>
      </c>
      <c r="J28" s="107"/>
      <c r="K28" s="107"/>
      <c r="L28" s="87"/>
      <c r="M28" s="66"/>
      <c r="N28" s="66"/>
      <c r="O28" s="68"/>
      <c r="P28" s="83"/>
      <c r="Q28" s="83"/>
      <c r="R28" s="83"/>
      <c r="S28" s="103"/>
      <c r="T28" s="103"/>
      <c r="U28" s="68"/>
      <c r="V28" s="68"/>
      <c r="W28" s="92"/>
      <c r="X28" s="92"/>
      <c r="Y28" s="93"/>
      <c r="Z28" s="93"/>
      <c r="AA28" s="93"/>
      <c r="AB28" s="93"/>
      <c r="AC28" s="93"/>
      <c r="AD28" s="93"/>
      <c r="AE28" s="93"/>
      <c r="AF28" s="93"/>
      <c r="AG28" s="93"/>
      <c r="AH28" s="93"/>
      <c r="AI28" s="93"/>
      <c r="AJ28" s="93"/>
      <c r="AK28" s="93"/>
      <c r="AL28" s="93"/>
      <c r="AM28" s="93"/>
      <c r="AN28" s="93"/>
      <c r="AO28" s="93"/>
      <c r="AP28" s="93"/>
      <c r="AQ28" s="93"/>
      <c r="AR28" s="93"/>
    </row>
    <row r="29" spans="2:44" s="3" customFormat="1" ht="16.5" thickBot="1" x14ac:dyDescent="0.3">
      <c r="B29" s="35"/>
      <c r="C29" s="36" t="s">
        <v>35</v>
      </c>
      <c r="D29" s="96">
        <f>SUM(D24:D27)</f>
        <v>71100741.625</v>
      </c>
      <c r="E29" s="117">
        <f>E24+E28</f>
        <v>1</v>
      </c>
      <c r="F29" s="96">
        <f>SUM(F24:F27)</f>
        <v>72195913.769999996</v>
      </c>
      <c r="G29" s="54">
        <f>G24+G28</f>
        <v>1</v>
      </c>
      <c r="H29" s="37">
        <f t="shared" ref="H29" si="10">(F29-D29)/D29</f>
        <v>1.5403104383582382E-2</v>
      </c>
      <c r="I29" s="38">
        <f t="shared" ref="I29" si="11">(G29-E29)/E29</f>
        <v>0</v>
      </c>
      <c r="J29" s="105"/>
      <c r="K29" s="105"/>
      <c r="L29" s="62"/>
      <c r="M29" s="66"/>
      <c r="N29" s="66"/>
      <c r="O29" s="68"/>
      <c r="P29" s="67"/>
      <c r="Q29" s="67"/>
      <c r="R29" s="67"/>
      <c r="S29" s="102"/>
      <c r="T29" s="102"/>
      <c r="U29" s="68"/>
      <c r="V29" s="68"/>
      <c r="W29" s="92"/>
      <c r="X29" s="92"/>
      <c r="Y29" s="91"/>
      <c r="Z29" s="91"/>
      <c r="AA29" s="91"/>
      <c r="AB29" s="91"/>
      <c r="AC29" s="91"/>
      <c r="AD29" s="91"/>
      <c r="AE29" s="91"/>
      <c r="AF29" s="91"/>
      <c r="AG29" s="91"/>
      <c r="AH29" s="91"/>
      <c r="AI29" s="91"/>
      <c r="AJ29" s="91"/>
      <c r="AK29" s="91"/>
      <c r="AL29" s="91"/>
      <c r="AM29" s="91"/>
      <c r="AN29" s="91"/>
      <c r="AO29" s="91"/>
      <c r="AP29" s="91"/>
      <c r="AQ29" s="91"/>
      <c r="AR29" s="91"/>
    </row>
    <row r="30" spans="2:44" x14ac:dyDescent="0.25">
      <c r="B30" s="10"/>
      <c r="C30" s="11"/>
      <c r="D30" s="6"/>
      <c r="E30" s="12"/>
      <c r="F30" s="6"/>
      <c r="G30" s="12"/>
      <c r="H30" s="13"/>
    </row>
    <row r="31" spans="2:44" x14ac:dyDescent="0.25">
      <c r="B31" s="52" t="s">
        <v>29</v>
      </c>
      <c r="C31" s="44"/>
      <c r="D31" s="85"/>
      <c r="E31" s="12"/>
      <c r="F31" s="86"/>
      <c r="G31" s="12"/>
      <c r="H31" s="13"/>
    </row>
    <row r="32" spans="2:44" x14ac:dyDescent="0.25">
      <c r="D32" s="60"/>
      <c r="F32" s="45"/>
    </row>
    <row r="33" spans="2:12" x14ac:dyDescent="0.25">
      <c r="B33" s="48" t="s">
        <v>30</v>
      </c>
      <c r="D33" s="60"/>
      <c r="E33" s="61"/>
      <c r="F33" s="46"/>
    </row>
    <row r="34" spans="2:12" x14ac:dyDescent="0.25">
      <c r="B34" s="48"/>
      <c r="C34" s="51"/>
      <c r="D34" s="60"/>
      <c r="E34" s="61"/>
      <c r="F34" s="47"/>
    </row>
    <row r="35" spans="2:12" ht="16.5" x14ac:dyDescent="0.3">
      <c r="B35" s="69"/>
      <c r="C35" s="65"/>
      <c r="D35" s="79"/>
      <c r="E35" s="65"/>
      <c r="F35" s="81"/>
      <c r="G35" s="64"/>
      <c r="H35" s="64"/>
      <c r="I35" s="64"/>
      <c r="J35" s="64"/>
      <c r="K35" s="64"/>
      <c r="L35" s="64"/>
    </row>
    <row r="36" spans="2:12" ht="16.5" x14ac:dyDescent="0.3">
      <c r="B36" s="64"/>
      <c r="C36" s="70"/>
      <c r="D36" s="62"/>
      <c r="E36" s="62"/>
      <c r="F36" s="81"/>
      <c r="G36" s="64"/>
      <c r="H36" s="68"/>
      <c r="I36" s="68"/>
      <c r="J36" s="72"/>
      <c r="K36" s="64"/>
      <c r="L36" s="64"/>
    </row>
    <row r="37" spans="2:12" ht="16.5" x14ac:dyDescent="0.3">
      <c r="B37" s="64"/>
      <c r="C37" s="73"/>
      <c r="D37" s="62"/>
      <c r="E37" s="62"/>
      <c r="F37" s="81"/>
      <c r="G37" s="64"/>
      <c r="H37" s="68"/>
      <c r="I37" s="68"/>
      <c r="J37" s="72"/>
      <c r="K37" s="63"/>
      <c r="L37" s="64"/>
    </row>
    <row r="38" spans="2:12" ht="16.5" x14ac:dyDescent="0.3">
      <c r="B38" s="64"/>
      <c r="C38" s="73"/>
      <c r="D38" s="62"/>
      <c r="E38" s="62"/>
      <c r="F38" s="81"/>
      <c r="G38" s="64"/>
      <c r="H38" s="68"/>
      <c r="I38" s="68"/>
      <c r="J38" s="72"/>
      <c r="K38" s="64"/>
      <c r="L38" s="64"/>
    </row>
    <row r="39" spans="2:12" ht="16.5" x14ac:dyDescent="0.3">
      <c r="B39" s="64"/>
      <c r="C39" s="73"/>
      <c r="D39" s="62"/>
      <c r="E39" s="62"/>
      <c r="F39" s="81"/>
      <c r="G39" s="64"/>
      <c r="H39" s="68"/>
      <c r="I39" s="68"/>
      <c r="J39" s="72"/>
      <c r="K39" s="64"/>
      <c r="L39" s="64"/>
    </row>
    <row r="40" spans="2:12" ht="16.5" x14ac:dyDescent="0.3">
      <c r="B40" s="64"/>
      <c r="C40" s="73"/>
      <c r="D40" s="62"/>
      <c r="E40" s="62"/>
      <c r="F40" s="81"/>
      <c r="G40" s="64"/>
      <c r="H40" s="71"/>
      <c r="I40" s="71"/>
      <c r="J40" s="63"/>
      <c r="K40" s="64"/>
      <c r="L40" s="64"/>
    </row>
    <row r="41" spans="2:12" ht="16.5" x14ac:dyDescent="0.3">
      <c r="B41" s="64"/>
      <c r="C41" s="73"/>
      <c r="D41" s="62"/>
      <c r="E41" s="62"/>
      <c r="F41" s="81"/>
      <c r="G41" s="64"/>
      <c r="H41" s="64"/>
      <c r="I41" s="64"/>
      <c r="J41" s="64"/>
      <c r="K41" s="64"/>
      <c r="L41" s="64"/>
    </row>
    <row r="42" spans="2:12" ht="16.5" x14ac:dyDescent="0.3">
      <c r="B42" s="64"/>
      <c r="C42" s="73"/>
      <c r="D42" s="62"/>
      <c r="E42" s="62"/>
      <c r="F42" s="81"/>
      <c r="G42" s="64"/>
      <c r="H42" s="64"/>
      <c r="I42" s="64"/>
      <c r="J42" s="64"/>
      <c r="K42" s="64"/>
      <c r="L42" s="64"/>
    </row>
    <row r="43" spans="2:12" ht="16.5" x14ac:dyDescent="0.3">
      <c r="B43" s="64"/>
      <c r="C43" s="73"/>
      <c r="D43" s="62"/>
      <c r="E43" s="62"/>
      <c r="F43" s="81"/>
      <c r="G43" s="64"/>
      <c r="H43" s="64"/>
      <c r="I43" s="64"/>
      <c r="J43" s="64"/>
      <c r="K43" s="64"/>
      <c r="L43" s="64"/>
    </row>
    <row r="44" spans="2:12" ht="16.5" x14ac:dyDescent="0.3">
      <c r="B44" s="64"/>
      <c r="C44" s="73"/>
      <c r="D44" s="62"/>
      <c r="E44" s="62"/>
      <c r="F44" s="81"/>
      <c r="G44" s="64"/>
      <c r="H44" s="64"/>
      <c r="I44" s="64"/>
      <c r="J44" s="64"/>
      <c r="K44" s="64"/>
      <c r="L44" s="64"/>
    </row>
    <row r="45" spans="2:12" ht="16.5" x14ac:dyDescent="0.3">
      <c r="B45" s="64"/>
      <c r="C45" s="73"/>
      <c r="D45" s="62"/>
      <c r="E45" s="62"/>
      <c r="F45" s="81"/>
      <c r="G45" s="64"/>
      <c r="H45" s="64"/>
      <c r="I45" s="64"/>
      <c r="J45" s="64"/>
      <c r="K45" s="64"/>
      <c r="L45" s="64"/>
    </row>
    <row r="46" spans="2:12" ht="16.5" x14ac:dyDescent="0.3">
      <c r="B46" s="64"/>
      <c r="C46" s="73"/>
      <c r="D46" s="62"/>
      <c r="E46" s="62"/>
      <c r="F46" s="81"/>
      <c r="G46" s="64"/>
      <c r="H46" s="64"/>
      <c r="I46" s="64"/>
      <c r="J46" s="64"/>
      <c r="K46" s="64"/>
      <c r="L46" s="64"/>
    </row>
    <row r="47" spans="2:12" ht="16.5" x14ac:dyDescent="0.3">
      <c r="B47" s="64"/>
      <c r="C47" s="73"/>
      <c r="D47" s="62"/>
      <c r="E47" s="62"/>
      <c r="F47" s="81"/>
      <c r="G47" s="64"/>
      <c r="H47" s="64"/>
      <c r="I47" s="64"/>
      <c r="J47" s="64"/>
      <c r="K47" s="64"/>
      <c r="L47" s="64"/>
    </row>
    <row r="48" spans="2:12" ht="16.5" x14ac:dyDescent="0.3">
      <c r="B48" s="64"/>
      <c r="C48" s="73"/>
      <c r="D48" s="62"/>
      <c r="E48" s="62"/>
      <c r="F48" s="81"/>
      <c r="G48" s="64"/>
      <c r="H48" s="64"/>
      <c r="I48" s="64"/>
      <c r="J48" s="64"/>
      <c r="K48" s="64"/>
      <c r="L48" s="64"/>
    </row>
    <row r="49" spans="2:12" ht="16.5" x14ac:dyDescent="0.3">
      <c r="B49" s="64"/>
      <c r="C49" s="73"/>
      <c r="D49" s="62"/>
      <c r="E49" s="62"/>
      <c r="F49" s="81"/>
      <c r="G49" s="64"/>
      <c r="H49" s="64"/>
      <c r="I49" s="64"/>
      <c r="J49" s="64"/>
      <c r="K49" s="64"/>
      <c r="L49" s="64"/>
    </row>
    <row r="50" spans="2:12" ht="16.5" x14ac:dyDescent="0.3">
      <c r="B50" s="64"/>
      <c r="C50" s="73"/>
      <c r="D50" s="62"/>
      <c r="E50" s="62"/>
      <c r="F50" s="81"/>
      <c r="G50" s="64"/>
      <c r="H50" s="64"/>
      <c r="I50" s="64"/>
      <c r="J50" s="64"/>
      <c r="K50" s="64"/>
      <c r="L50" s="64"/>
    </row>
    <row r="51" spans="2:12" ht="16.5" x14ac:dyDescent="0.3">
      <c r="B51" s="64"/>
      <c r="C51" s="73"/>
      <c r="D51" s="62"/>
      <c r="E51" s="62"/>
      <c r="F51" s="81"/>
      <c r="G51" s="64"/>
      <c r="H51" s="64"/>
      <c r="I51" s="64"/>
      <c r="J51" s="64"/>
      <c r="K51" s="64"/>
      <c r="L51" s="64"/>
    </row>
    <row r="52" spans="2:12" ht="16.5" x14ac:dyDescent="0.3">
      <c r="B52" s="64"/>
      <c r="C52" s="73"/>
      <c r="D52" s="62"/>
      <c r="E52" s="62"/>
      <c r="F52" s="81"/>
      <c r="G52" s="64"/>
      <c r="H52" s="64"/>
      <c r="I52" s="64"/>
      <c r="J52" s="64"/>
      <c r="K52" s="64"/>
      <c r="L52" s="64"/>
    </row>
    <row r="53" spans="2:12" ht="16.5" x14ac:dyDescent="0.3">
      <c r="B53" s="64"/>
      <c r="C53" s="73"/>
      <c r="D53" s="62"/>
      <c r="E53" s="62"/>
      <c r="F53" s="71"/>
      <c r="G53" s="64"/>
      <c r="H53" s="64"/>
      <c r="I53" s="64"/>
      <c r="J53" s="64"/>
      <c r="K53" s="64"/>
      <c r="L53" s="64"/>
    </row>
    <row r="54" spans="2:12" x14ac:dyDescent="0.25">
      <c r="B54" s="64"/>
      <c r="C54" s="64"/>
      <c r="D54" s="64"/>
      <c r="E54" s="64"/>
      <c r="F54" s="74"/>
      <c r="G54" s="64"/>
      <c r="H54" s="64"/>
      <c r="I54" s="64"/>
      <c r="J54" s="64"/>
      <c r="K54" s="64"/>
      <c r="L54" s="64"/>
    </row>
    <row r="55" spans="2:12" x14ac:dyDescent="0.25">
      <c r="B55" s="64"/>
      <c r="C55" s="80"/>
      <c r="D55" s="64"/>
      <c r="E55" s="64"/>
      <c r="F55" s="82"/>
      <c r="G55" s="64"/>
      <c r="H55" s="64"/>
      <c r="I55" s="64"/>
      <c r="J55" s="64"/>
      <c r="K55" s="64"/>
      <c r="L55" s="64"/>
    </row>
    <row r="56" spans="2:12" x14ac:dyDescent="0.25">
      <c r="B56" s="64"/>
      <c r="C56" s="80"/>
      <c r="D56" s="64"/>
      <c r="E56" s="64"/>
      <c r="F56" s="82"/>
      <c r="G56" s="82"/>
      <c r="H56" s="64"/>
      <c r="I56" s="64"/>
      <c r="J56" s="64"/>
      <c r="K56" s="64"/>
      <c r="L56" s="64"/>
    </row>
    <row r="57" spans="2:12" x14ac:dyDescent="0.25">
      <c r="B57" s="64"/>
      <c r="C57" s="80"/>
      <c r="D57" s="64"/>
      <c r="E57" s="64"/>
      <c r="F57" s="82"/>
      <c r="G57" s="64"/>
      <c r="H57" s="64"/>
      <c r="I57" s="64"/>
      <c r="J57" s="64"/>
      <c r="K57" s="64"/>
      <c r="L57" s="64"/>
    </row>
    <row r="58" spans="2:12" x14ac:dyDescent="0.25">
      <c r="B58" s="64"/>
      <c r="C58" s="80"/>
      <c r="D58" s="64"/>
      <c r="E58" s="64"/>
      <c r="F58" s="82"/>
      <c r="G58" s="64"/>
      <c r="H58" s="64"/>
      <c r="I58" s="64"/>
      <c r="J58" s="64"/>
      <c r="K58" s="64"/>
      <c r="L58" s="64"/>
    </row>
    <row r="59" spans="2:12" x14ac:dyDescent="0.25">
      <c r="B59" s="64"/>
      <c r="C59" s="75"/>
      <c r="D59" s="64"/>
      <c r="E59" s="64"/>
      <c r="F59" s="64"/>
      <c r="G59" s="64"/>
      <c r="H59" s="64"/>
      <c r="I59" s="64"/>
      <c r="J59" s="64"/>
      <c r="K59" s="64"/>
      <c r="L59" s="64"/>
    </row>
    <row r="60" spans="2:12" x14ac:dyDescent="0.25">
      <c r="B60" s="64"/>
      <c r="C60" s="75"/>
      <c r="D60" s="64"/>
      <c r="E60" s="64"/>
      <c r="F60" s="64"/>
      <c r="G60" s="64"/>
      <c r="H60" s="64"/>
      <c r="I60" s="64"/>
      <c r="J60" s="64"/>
      <c r="K60" s="64"/>
      <c r="L60" s="64"/>
    </row>
    <row r="61" spans="2:12" x14ac:dyDescent="0.25">
      <c r="B61" s="64"/>
      <c r="C61" s="75"/>
      <c r="D61" s="64"/>
      <c r="E61" s="64"/>
      <c r="F61" s="64"/>
      <c r="G61" s="64"/>
      <c r="H61" s="64"/>
      <c r="I61" s="64"/>
      <c r="J61" s="64"/>
      <c r="K61" s="64"/>
      <c r="L61" s="64"/>
    </row>
    <row r="62" spans="2:12" x14ac:dyDescent="0.25">
      <c r="B62" s="64"/>
      <c r="C62" s="64"/>
      <c r="D62" s="64"/>
      <c r="E62" s="64"/>
      <c r="F62" s="64"/>
      <c r="G62" s="64"/>
      <c r="H62" s="64"/>
      <c r="I62" s="64"/>
      <c r="J62" s="64"/>
      <c r="K62" s="64"/>
      <c r="L62" s="64"/>
    </row>
  </sheetData>
  <mergeCells count="9">
    <mergeCell ref="B2:I2"/>
    <mergeCell ref="H4:H5"/>
    <mergeCell ref="I4:I5"/>
    <mergeCell ref="E4:E5"/>
    <mergeCell ref="G4:G5"/>
    <mergeCell ref="B4:B5"/>
    <mergeCell ref="C4:C5"/>
    <mergeCell ref="D4:D5"/>
    <mergeCell ref="F4:F5"/>
  </mergeCells>
  <phoneticPr fontId="31" type="noConversion"/>
  <dataValidations disablePrompts="1" count="2">
    <dataValidation type="decimal" allowBlank="1" showInputMessage="1" showErrorMessage="1" errorTitle="Microsoft Excel" error="Neočekivana vrsta podatka!_x000a_Mollimo unesite broj." sqref="N6:N23 R6:R23">
      <formula1>-100000000000</formula1>
      <formula2>100000000000</formula2>
    </dataValidation>
    <dataValidation type="decimal" allowBlank="1" showInputMessage="1" showErrorMessage="1" errorTitle="Microsoft Excel" error="Neočekivana vrsta podatka!_x000a_Molimo unesite cijeli broj." sqref="L6:M23 P6:Q23 O6:O29 U6:U29">
      <formula1>-100000000000</formula1>
      <formula2>100000000000</formula2>
    </dataValidation>
  </dataValidations>
  <pageMargins left="0.39370078740157483" right="0.39370078740157483" top="0.39370078740157483" bottom="0.39370078740157483" header="0.19685039370078741" footer="0.19685039370078741"/>
  <pageSetup paperSize="9" orientation="landscape" horizontalDpi="4294967293" r:id="rId1"/>
  <headerFooter>
    <oddHeader>&amp;LAgencija za osiguranje u BiH&amp;CStatistika tržišta osiguranja&amp;RMjesečno izvješće</oddHeader>
    <oddFooter>&amp;CU izvješće su uključeni podatci zaključno s 31.05.2016. godine.</oddFooter>
  </headerFooter>
  <ignoredErrors>
    <ignoredError sqref="G24 E24 E29:F29 E28" formula="1"/>
    <ignoredError sqref="B6:B25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K36"/>
  <sheetViews>
    <sheetView showGridLines="0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28515625" style="1" customWidth="1"/>
    <col min="2" max="2" width="4.7109375" style="1" customWidth="1"/>
    <col min="3" max="3" width="50.7109375" style="1" customWidth="1"/>
    <col min="4" max="4" width="13.7109375" style="1" customWidth="1"/>
    <col min="5" max="5" width="11.7109375" style="1" customWidth="1"/>
    <col min="6" max="6" width="13.7109375" style="1" customWidth="1"/>
    <col min="7" max="7" width="11.7109375" style="1" customWidth="1"/>
    <col min="8" max="8" width="17.7109375" style="1" customWidth="1"/>
    <col min="9" max="9" width="11.7109375" style="1" customWidth="1"/>
    <col min="10" max="16384" width="10.28515625" style="1"/>
  </cols>
  <sheetData>
    <row r="2" spans="2:11" x14ac:dyDescent="0.25">
      <c r="B2" s="123" t="s">
        <v>53</v>
      </c>
      <c r="C2" s="124"/>
      <c r="D2" s="124"/>
      <c r="E2" s="124"/>
      <c r="F2" s="124"/>
      <c r="G2" s="124"/>
      <c r="H2" s="124"/>
      <c r="I2" s="125"/>
    </row>
    <row r="3" spans="2:11" ht="16.5" thickBot="1" x14ac:dyDescent="0.3">
      <c r="B3" s="2"/>
      <c r="C3" s="3"/>
    </row>
    <row r="4" spans="2:11" ht="15.75" customHeight="1" x14ac:dyDescent="0.25">
      <c r="B4" s="132"/>
      <c r="C4" s="126" t="s">
        <v>2</v>
      </c>
      <c r="D4" s="137" t="s">
        <v>27</v>
      </c>
      <c r="E4" s="126" t="s">
        <v>3</v>
      </c>
      <c r="F4" s="137" t="s">
        <v>28</v>
      </c>
      <c r="G4" s="126" t="s">
        <v>3</v>
      </c>
      <c r="H4" s="128" t="s">
        <v>54</v>
      </c>
      <c r="I4" s="130" t="s">
        <v>36</v>
      </c>
    </row>
    <row r="5" spans="2:11" x14ac:dyDescent="0.25">
      <c r="B5" s="133"/>
      <c r="C5" s="134"/>
      <c r="D5" s="138"/>
      <c r="E5" s="127" t="s">
        <v>0</v>
      </c>
      <c r="F5" s="138"/>
      <c r="G5" s="127" t="s">
        <v>0</v>
      </c>
      <c r="H5" s="129"/>
      <c r="I5" s="131"/>
      <c r="J5" s="110"/>
      <c r="K5" s="110"/>
    </row>
    <row r="6" spans="2:11" x14ac:dyDescent="0.25">
      <c r="B6" s="120" t="s">
        <v>8</v>
      </c>
      <c r="C6" s="19" t="s">
        <v>37</v>
      </c>
      <c r="D6" s="97">
        <v>1957462.9500000002</v>
      </c>
      <c r="E6" s="58">
        <f t="shared" ref="E6:E23" si="0">D6/$D$29</f>
        <v>4.1802806542868998E-2</v>
      </c>
      <c r="F6" s="97">
        <v>1781823.46</v>
      </c>
      <c r="G6" s="20">
        <f t="shared" ref="G6:G23" si="1">F6/$F$29</f>
        <v>7.2283599271198956E-2</v>
      </c>
      <c r="H6" s="21">
        <f>(F6-D6)/D6</f>
        <v>-8.9728129975589169E-2</v>
      </c>
      <c r="I6" s="22">
        <f>(G6-E6)/E6</f>
        <v>0.72915661050345382</v>
      </c>
      <c r="J6" s="111"/>
      <c r="K6" s="111"/>
    </row>
    <row r="7" spans="2:11" x14ac:dyDescent="0.25">
      <c r="B7" s="120" t="s">
        <v>9</v>
      </c>
      <c r="C7" s="23" t="s">
        <v>4</v>
      </c>
      <c r="D7" s="97">
        <v>198822.68</v>
      </c>
      <c r="E7" s="58">
        <f t="shared" si="0"/>
        <v>4.2459787187158499E-3</v>
      </c>
      <c r="F7" s="97">
        <v>209806.51</v>
      </c>
      <c r="G7" s="20">
        <f t="shared" si="1"/>
        <v>8.5112639011548311E-3</v>
      </c>
      <c r="H7" s="21">
        <f t="shared" ref="H7:H15" si="2">(F7-D7)/D7</f>
        <v>5.5244351398945117E-2</v>
      </c>
      <c r="I7" s="22">
        <f t="shared" ref="I7:I23" si="3">(G7-E7)/E7</f>
        <v>1.0045469996441645</v>
      </c>
      <c r="J7" s="111"/>
      <c r="K7" s="111"/>
    </row>
    <row r="8" spans="2:11" x14ac:dyDescent="0.25">
      <c r="B8" s="120" t="s">
        <v>10</v>
      </c>
      <c r="C8" s="24" t="s">
        <v>38</v>
      </c>
      <c r="D8" s="97">
        <v>2883345.9</v>
      </c>
      <c r="E8" s="58">
        <f t="shared" si="0"/>
        <v>6.1575597563097925E-2</v>
      </c>
      <c r="F8" s="97">
        <v>2628009.5999999996</v>
      </c>
      <c r="G8" s="20">
        <f t="shared" si="1"/>
        <v>0.10661100668596195</v>
      </c>
      <c r="H8" s="21">
        <f t="shared" si="2"/>
        <v>-8.8555556237633601E-2</v>
      </c>
      <c r="I8" s="22">
        <f t="shared" si="3"/>
        <v>0.73138403694280363</v>
      </c>
      <c r="J8" s="111"/>
      <c r="K8" s="111"/>
    </row>
    <row r="9" spans="2:11" x14ac:dyDescent="0.25">
      <c r="B9" s="120" t="s">
        <v>11</v>
      </c>
      <c r="C9" s="24" t="s">
        <v>39</v>
      </c>
      <c r="D9" s="97">
        <v>0</v>
      </c>
      <c r="E9" s="58">
        <f t="shared" si="0"/>
        <v>0</v>
      </c>
      <c r="F9" s="97">
        <v>0</v>
      </c>
      <c r="G9" s="20">
        <f t="shared" si="1"/>
        <v>0</v>
      </c>
      <c r="H9" s="25" t="s">
        <v>1</v>
      </c>
      <c r="I9" s="26" t="s">
        <v>1</v>
      </c>
      <c r="J9" s="111"/>
      <c r="K9" s="111"/>
    </row>
    <row r="10" spans="2:11" x14ac:dyDescent="0.25">
      <c r="B10" s="120" t="s">
        <v>12</v>
      </c>
      <c r="C10" s="24" t="s">
        <v>40</v>
      </c>
      <c r="D10" s="97">
        <v>0</v>
      </c>
      <c r="E10" s="58">
        <f t="shared" si="0"/>
        <v>0</v>
      </c>
      <c r="F10" s="97">
        <v>0</v>
      </c>
      <c r="G10" s="20">
        <f t="shared" si="1"/>
        <v>0</v>
      </c>
      <c r="H10" s="25" t="s">
        <v>1</v>
      </c>
      <c r="I10" s="26" t="s">
        <v>1</v>
      </c>
      <c r="J10" s="111"/>
      <c r="K10" s="111"/>
    </row>
    <row r="11" spans="2:11" x14ac:dyDescent="0.25">
      <c r="B11" s="120" t="s">
        <v>13</v>
      </c>
      <c r="C11" s="24" t="s">
        <v>41</v>
      </c>
      <c r="D11" s="97">
        <v>0</v>
      </c>
      <c r="E11" s="58">
        <f t="shared" si="0"/>
        <v>0</v>
      </c>
      <c r="F11" s="97">
        <v>0</v>
      </c>
      <c r="G11" s="20">
        <f t="shared" si="1"/>
        <v>0</v>
      </c>
      <c r="H11" s="25" t="s">
        <v>1</v>
      </c>
      <c r="I11" s="26" t="s">
        <v>1</v>
      </c>
      <c r="J11" s="111"/>
      <c r="K11" s="111"/>
    </row>
    <row r="12" spans="2:11" x14ac:dyDescent="0.25">
      <c r="B12" s="120" t="s">
        <v>14</v>
      </c>
      <c r="C12" s="24" t="s">
        <v>31</v>
      </c>
      <c r="D12" s="97">
        <v>81285.600000000006</v>
      </c>
      <c r="E12" s="58">
        <f t="shared" si="0"/>
        <v>1.7359032065056618E-3</v>
      </c>
      <c r="F12" s="97">
        <v>2971.42</v>
      </c>
      <c r="G12" s="20">
        <f t="shared" si="1"/>
        <v>1.2054220710868068E-4</v>
      </c>
      <c r="H12" s="21">
        <f t="shared" si="2"/>
        <v>-0.96344469377109843</v>
      </c>
      <c r="I12" s="22">
        <f t="shared" si="3"/>
        <v>-0.93055937297833002</v>
      </c>
      <c r="J12" s="111"/>
      <c r="K12" s="111"/>
    </row>
    <row r="13" spans="2:11" x14ac:dyDescent="0.25">
      <c r="B13" s="120" t="s">
        <v>15</v>
      </c>
      <c r="C13" s="24" t="s">
        <v>26</v>
      </c>
      <c r="D13" s="97">
        <v>882069.76</v>
      </c>
      <c r="E13" s="58">
        <f t="shared" si="0"/>
        <v>1.8837133818852041E-2</v>
      </c>
      <c r="F13" s="97">
        <v>572307.61</v>
      </c>
      <c r="G13" s="20">
        <f t="shared" si="1"/>
        <v>2.3216920682533622E-2</v>
      </c>
      <c r="H13" s="21">
        <f t="shared" si="2"/>
        <v>-0.35117647611000746</v>
      </c>
      <c r="I13" s="22">
        <f t="shared" si="3"/>
        <v>0.23250813556881611</v>
      </c>
      <c r="J13" s="111"/>
      <c r="K13" s="111"/>
    </row>
    <row r="14" spans="2:11" x14ac:dyDescent="0.25">
      <c r="B14" s="120" t="s">
        <v>16</v>
      </c>
      <c r="C14" s="24" t="s">
        <v>42</v>
      </c>
      <c r="D14" s="97">
        <v>27021857.740000002</v>
      </c>
      <c r="E14" s="58">
        <f t="shared" si="0"/>
        <v>0.57706813379744804</v>
      </c>
      <c r="F14" s="97">
        <v>3391327.8200000003</v>
      </c>
      <c r="G14" s="20">
        <f t="shared" si="1"/>
        <v>0.13757669412330489</v>
      </c>
      <c r="H14" s="21">
        <f t="shared" si="2"/>
        <v>-0.87449686647636093</v>
      </c>
      <c r="I14" s="22">
        <f t="shared" si="3"/>
        <v>-0.76159367314571813</v>
      </c>
      <c r="J14" s="111"/>
      <c r="K14" s="111"/>
    </row>
    <row r="15" spans="2:11" x14ac:dyDescent="0.25">
      <c r="B15" s="120" t="s">
        <v>17</v>
      </c>
      <c r="C15" s="24" t="s">
        <v>43</v>
      </c>
      <c r="D15" s="97">
        <v>11272422.400000002</v>
      </c>
      <c r="E15" s="58">
        <f t="shared" si="0"/>
        <v>0.24072940581414484</v>
      </c>
      <c r="F15" s="97">
        <v>12843890.370000001</v>
      </c>
      <c r="G15" s="20">
        <f t="shared" si="1"/>
        <v>0.52104074585946436</v>
      </c>
      <c r="H15" s="21">
        <f t="shared" si="2"/>
        <v>0.13940818701045116</v>
      </c>
      <c r="I15" s="22">
        <f t="shared" si="3"/>
        <v>1.1644250069795543</v>
      </c>
      <c r="J15" s="111"/>
      <c r="K15" s="111"/>
    </row>
    <row r="16" spans="2:11" x14ac:dyDescent="0.25">
      <c r="B16" s="120" t="s">
        <v>18</v>
      </c>
      <c r="C16" s="24" t="s">
        <v>44</v>
      </c>
      <c r="D16" s="97">
        <v>0</v>
      </c>
      <c r="E16" s="58">
        <f t="shared" si="0"/>
        <v>0</v>
      </c>
      <c r="F16" s="97">
        <v>0</v>
      </c>
      <c r="G16" s="20">
        <f t="shared" si="1"/>
        <v>0</v>
      </c>
      <c r="H16" s="25" t="s">
        <v>1</v>
      </c>
      <c r="I16" s="26" t="s">
        <v>1</v>
      </c>
      <c r="J16" s="111"/>
      <c r="K16" s="111"/>
    </row>
    <row r="17" spans="2:11" x14ac:dyDescent="0.25">
      <c r="B17" s="120" t="s">
        <v>19</v>
      </c>
      <c r="C17" s="24" t="s">
        <v>45</v>
      </c>
      <c r="D17" s="97">
        <v>0</v>
      </c>
      <c r="E17" s="58">
        <f t="shared" si="0"/>
        <v>0</v>
      </c>
      <c r="F17" s="97">
        <v>0</v>
      </c>
      <c r="G17" s="20">
        <f t="shared" si="1"/>
        <v>0</v>
      </c>
      <c r="H17" s="25" t="s">
        <v>1</v>
      </c>
      <c r="I17" s="26" t="s">
        <v>1</v>
      </c>
      <c r="J17" s="111"/>
      <c r="K17" s="111"/>
    </row>
    <row r="18" spans="2:11" x14ac:dyDescent="0.25">
      <c r="B18" s="120" t="s">
        <v>20</v>
      </c>
      <c r="C18" s="24" t="s">
        <v>46</v>
      </c>
      <c r="D18" s="97">
        <v>12717.98</v>
      </c>
      <c r="E18" s="58">
        <f t="shared" si="0"/>
        <v>2.716001636486029E-4</v>
      </c>
      <c r="F18" s="97">
        <v>61839.990000000005</v>
      </c>
      <c r="G18" s="20">
        <f t="shared" si="1"/>
        <v>2.5086756103744148E-3</v>
      </c>
      <c r="H18" s="21">
        <f t="shared" ref="H18" si="4">(F18-D18)/D18</f>
        <v>3.8624066085966491</v>
      </c>
      <c r="I18" s="22">
        <f t="shared" si="3"/>
        <v>8.2366498483415747</v>
      </c>
      <c r="J18" s="111"/>
      <c r="K18" s="111"/>
    </row>
    <row r="19" spans="2:11" x14ac:dyDescent="0.25">
      <c r="B19" s="120" t="s">
        <v>21</v>
      </c>
      <c r="C19" s="24" t="s">
        <v>5</v>
      </c>
      <c r="D19" s="97">
        <v>0</v>
      </c>
      <c r="E19" s="58">
        <f t="shared" si="0"/>
        <v>0</v>
      </c>
      <c r="F19" s="97">
        <v>235.34</v>
      </c>
      <c r="G19" s="20">
        <f t="shared" si="1"/>
        <v>9.5470862486477554E-6</v>
      </c>
      <c r="H19" s="25" t="s">
        <v>1</v>
      </c>
      <c r="I19" s="26" t="s">
        <v>1</v>
      </c>
      <c r="J19" s="111"/>
      <c r="K19" s="111"/>
    </row>
    <row r="20" spans="2:11" x14ac:dyDescent="0.25">
      <c r="B20" s="120" t="s">
        <v>22</v>
      </c>
      <c r="C20" s="24" t="s">
        <v>47</v>
      </c>
      <c r="D20" s="97">
        <v>0</v>
      </c>
      <c r="E20" s="58">
        <f t="shared" si="0"/>
        <v>0</v>
      </c>
      <c r="F20" s="97">
        <v>0</v>
      </c>
      <c r="G20" s="20">
        <f t="shared" si="1"/>
        <v>0</v>
      </c>
      <c r="H20" s="25" t="s">
        <v>1</v>
      </c>
      <c r="I20" s="26" t="s">
        <v>1</v>
      </c>
      <c r="J20" s="111"/>
      <c r="K20" s="111"/>
    </row>
    <row r="21" spans="2:11" x14ac:dyDescent="0.25">
      <c r="B21" s="120" t="s">
        <v>23</v>
      </c>
      <c r="C21" s="24" t="s">
        <v>32</v>
      </c>
      <c r="D21" s="97">
        <v>269898.7</v>
      </c>
      <c r="E21" s="58">
        <f t="shared" si="0"/>
        <v>5.7638501624114194E-3</v>
      </c>
      <c r="F21" s="97">
        <v>17195.560000000001</v>
      </c>
      <c r="G21" s="20">
        <f t="shared" si="1"/>
        <v>6.9757582397296427E-4</v>
      </c>
      <c r="H21" s="21">
        <f t="shared" ref="H21" si="5">(F21-D21)/D21</f>
        <v>-0.93628883725634837</v>
      </c>
      <c r="I21" s="22">
        <f t="shared" si="3"/>
        <v>-0.87897398365381518</v>
      </c>
      <c r="J21" s="111"/>
      <c r="K21" s="111"/>
    </row>
    <row r="22" spans="2:11" x14ac:dyDescent="0.25">
      <c r="B22" s="120" t="s">
        <v>24</v>
      </c>
      <c r="C22" s="24" t="s">
        <v>48</v>
      </c>
      <c r="D22" s="97">
        <v>0</v>
      </c>
      <c r="E22" s="58">
        <f t="shared" si="0"/>
        <v>0</v>
      </c>
      <c r="F22" s="97">
        <v>0</v>
      </c>
      <c r="G22" s="20">
        <f t="shared" si="1"/>
        <v>0</v>
      </c>
      <c r="H22" s="25" t="s">
        <v>1</v>
      </c>
      <c r="I22" s="26" t="s">
        <v>1</v>
      </c>
      <c r="J22" s="111"/>
      <c r="K22" s="111"/>
    </row>
    <row r="23" spans="2:11" x14ac:dyDescent="0.25">
      <c r="B23" s="120" t="s">
        <v>25</v>
      </c>
      <c r="C23" s="24" t="s">
        <v>49</v>
      </c>
      <c r="D23" s="97">
        <v>1653.01</v>
      </c>
      <c r="E23" s="58">
        <f t="shared" si="0"/>
        <v>3.5301029449077372E-5</v>
      </c>
      <c r="F23" s="97">
        <v>0</v>
      </c>
      <c r="G23" s="20">
        <f t="shared" si="1"/>
        <v>0</v>
      </c>
      <c r="H23" s="121">
        <f>(F23-D23)/D23</f>
        <v>-1</v>
      </c>
      <c r="I23" s="122">
        <f t="shared" si="3"/>
        <v>-1</v>
      </c>
      <c r="J23" s="111"/>
      <c r="K23" s="111"/>
    </row>
    <row r="24" spans="2:11" s="3" customFormat="1" x14ac:dyDescent="0.25">
      <c r="B24" s="119"/>
      <c r="C24" s="28" t="s">
        <v>33</v>
      </c>
      <c r="D24" s="98">
        <f>SUM(D6:D23)</f>
        <v>44581536.719999999</v>
      </c>
      <c r="E24" s="59">
        <f>SUM(E6:E23)</f>
        <v>0.95206571081714242</v>
      </c>
      <c r="F24" s="98">
        <f>SUM(F6:F23)</f>
        <v>21509407.679999996</v>
      </c>
      <c r="G24" s="29">
        <f>SUM(G6:G23)</f>
        <v>0.87257657125132337</v>
      </c>
      <c r="H24" s="33">
        <f t="shared" ref="H24:H29" si="6">(F24-D24)/D24</f>
        <v>-0.51752655331078956</v>
      </c>
      <c r="I24" s="34">
        <f t="shared" ref="I24:I29" si="7">(G24-E24)/E24</f>
        <v>-8.3491232446124775E-2</v>
      </c>
      <c r="J24" s="112"/>
      <c r="K24" s="112"/>
    </row>
    <row r="25" spans="2:11" ht="15.75" customHeight="1" x14ac:dyDescent="0.25">
      <c r="B25" s="120">
        <v>19</v>
      </c>
      <c r="C25" s="23" t="s">
        <v>6</v>
      </c>
      <c r="D25" s="97">
        <v>1994747.8900000001</v>
      </c>
      <c r="E25" s="58">
        <f>D25/$D$29</f>
        <v>4.2599049012634504E-2</v>
      </c>
      <c r="F25" s="97">
        <v>2686151.5</v>
      </c>
      <c r="G25" s="20">
        <f>F25/$F$29</f>
        <v>0.10896966111767885</v>
      </c>
      <c r="H25" s="21">
        <f>(F25-D25)/D25</f>
        <v>0.34661202724721257</v>
      </c>
      <c r="I25" s="22">
        <f t="shared" si="7"/>
        <v>1.5580303702404108</v>
      </c>
      <c r="J25" s="111"/>
      <c r="K25" s="111"/>
    </row>
    <row r="26" spans="2:11" x14ac:dyDescent="0.25">
      <c r="B26" s="18"/>
      <c r="C26" s="23" t="s">
        <v>50</v>
      </c>
      <c r="D26" s="97">
        <v>249828.56</v>
      </c>
      <c r="E26" s="58">
        <f>D26/$D$29</f>
        <v>5.3352401702231652E-3</v>
      </c>
      <c r="F26" s="97">
        <v>454893.73</v>
      </c>
      <c r="G26" s="20">
        <f>F26/$F$29</f>
        <v>1.8453767630998066E-2</v>
      </c>
      <c r="H26" s="21">
        <f>(F26-D26)/D26</f>
        <v>0.82082356796997102</v>
      </c>
      <c r="I26" s="22">
        <f t="shared" si="7"/>
        <v>2.4588447834066618</v>
      </c>
      <c r="J26" s="111"/>
      <c r="K26" s="111"/>
    </row>
    <row r="27" spans="2:11" x14ac:dyDescent="0.25">
      <c r="B27" s="18"/>
      <c r="C27" s="23" t="s">
        <v>7</v>
      </c>
      <c r="D27" s="115">
        <v>0</v>
      </c>
      <c r="E27" s="58">
        <f t="shared" ref="E27" si="8">D27/$D$29</f>
        <v>0</v>
      </c>
      <c r="F27" s="114">
        <v>0</v>
      </c>
      <c r="G27" s="50">
        <f t="shared" ref="G27" si="9">F27/$F$29</f>
        <v>0</v>
      </c>
      <c r="H27" s="25" t="s">
        <v>1</v>
      </c>
      <c r="I27" s="26" t="s">
        <v>1</v>
      </c>
      <c r="J27" s="111"/>
      <c r="K27" s="111"/>
    </row>
    <row r="28" spans="2:11" s="3" customFormat="1" x14ac:dyDescent="0.25">
      <c r="B28" s="27"/>
      <c r="C28" s="28" t="s">
        <v>34</v>
      </c>
      <c r="D28" s="95">
        <f>D25+D26</f>
        <v>2244576.4500000002</v>
      </c>
      <c r="E28" s="59">
        <f>E25+E26</f>
        <v>4.7934289182857671E-2</v>
      </c>
      <c r="F28" s="95">
        <f>F25+F26</f>
        <v>3141045.23</v>
      </c>
      <c r="G28" s="29">
        <f>G25+G26</f>
        <v>0.1274234287486769</v>
      </c>
      <c r="H28" s="33">
        <f t="shared" si="6"/>
        <v>0.39939329310881783</v>
      </c>
      <c r="I28" s="34">
        <f t="shared" si="7"/>
        <v>1.6582939044446341</v>
      </c>
      <c r="J28" s="113"/>
      <c r="K28" s="113"/>
    </row>
    <row r="29" spans="2:11" s="3" customFormat="1" ht="16.5" thickBot="1" x14ac:dyDescent="0.3">
      <c r="B29" s="39"/>
      <c r="C29" s="36" t="s">
        <v>35</v>
      </c>
      <c r="D29" s="96">
        <f>D24+D28</f>
        <v>46826113.170000002</v>
      </c>
      <c r="E29" s="99">
        <f>E24+E28</f>
        <v>1</v>
      </c>
      <c r="F29" s="96">
        <f>SUM(F24:F26)</f>
        <v>24650452.909999996</v>
      </c>
      <c r="G29" s="53">
        <f>G24+G28</f>
        <v>1.0000000000000002</v>
      </c>
      <c r="H29" s="37">
        <f t="shared" si="6"/>
        <v>-0.47357465223501072</v>
      </c>
      <c r="I29" s="38">
        <f t="shared" si="7"/>
        <v>2.2204460492503131E-16</v>
      </c>
      <c r="J29" s="113"/>
      <c r="K29" s="113"/>
    </row>
    <row r="30" spans="2:11" x14ac:dyDescent="0.25">
      <c r="B30" s="14"/>
      <c r="C30" s="15"/>
      <c r="D30" s="6"/>
      <c r="E30" s="16"/>
      <c r="F30" s="6"/>
      <c r="G30" s="16"/>
      <c r="H30" s="13"/>
    </row>
    <row r="31" spans="2:11" x14ac:dyDescent="0.25">
      <c r="B31" s="52" t="s">
        <v>29</v>
      </c>
      <c r="C31" s="44"/>
      <c r="D31" s="56"/>
      <c r="E31" s="16"/>
      <c r="F31" s="56"/>
      <c r="G31" s="16"/>
      <c r="H31" s="43"/>
    </row>
    <row r="32" spans="2:11" x14ac:dyDescent="0.25">
      <c r="D32" s="56"/>
      <c r="G32" s="4"/>
      <c r="H32" s="43"/>
    </row>
    <row r="33" spans="2:8" x14ac:dyDescent="0.25">
      <c r="B33" s="52" t="s">
        <v>30</v>
      </c>
      <c r="G33" s="55"/>
      <c r="H33" s="43"/>
    </row>
    <row r="34" spans="2:8" x14ac:dyDescent="0.25">
      <c r="G34" s="56"/>
      <c r="H34" s="42"/>
    </row>
    <row r="35" spans="2:8" x14ac:dyDescent="0.25">
      <c r="G35" s="55"/>
    </row>
    <row r="36" spans="2:8" x14ac:dyDescent="0.25">
      <c r="G36" s="9"/>
    </row>
  </sheetData>
  <mergeCells count="9">
    <mergeCell ref="B2:I2"/>
    <mergeCell ref="G4:G5"/>
    <mergeCell ref="H4:H5"/>
    <mergeCell ref="I4:I5"/>
    <mergeCell ref="B4:B5"/>
    <mergeCell ref="C4:C5"/>
    <mergeCell ref="D4:D5"/>
    <mergeCell ref="F4:F5"/>
    <mergeCell ref="E4:E5"/>
  </mergeCells>
  <phoneticPr fontId="31" type="noConversion"/>
  <pageMargins left="0.39370078740157483" right="0.39370078740157483" top="0.39370078740157483" bottom="0.39370078740157483" header="0.19685039370078741" footer="0.19685039370078741"/>
  <pageSetup paperSize="9" orientation="landscape" horizontalDpi="4294967293" r:id="rId1"/>
  <headerFooter>
    <oddHeader>&amp;LAgencija za osiguranje u BiH&amp;CStatistika tržišta osiguranja&amp;RMjesečno izvješće</oddHeader>
    <oddFooter>&amp;CU izvješće su uključeni podatci zaključno s 31.05.2016. godine.</oddFooter>
  </headerFooter>
  <ignoredErrors>
    <ignoredError sqref="G24 E24 F29" formula="1"/>
    <ignoredError sqref="B6:B2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BiH</vt:lpstr>
      <vt:lpstr>FBiH </vt:lpstr>
      <vt:lpstr>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Muamer</cp:lastModifiedBy>
  <cp:lastPrinted>2020-02-25T13:58:05Z</cp:lastPrinted>
  <dcterms:created xsi:type="dcterms:W3CDTF">2011-07-19T08:09:31Z</dcterms:created>
  <dcterms:modified xsi:type="dcterms:W3CDTF">2020-02-26T11:45:56Z</dcterms:modified>
</cp:coreProperties>
</file>