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900" windowWidth="19185" windowHeight="5160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I20" i="6" l="1"/>
  <c r="H20" i="6"/>
  <c r="I19" i="6"/>
  <c r="H19" i="6"/>
  <c r="I17" i="5"/>
  <c r="H17" i="5"/>
  <c r="I10" i="4"/>
  <c r="H10" i="4"/>
  <c r="I10" i="5"/>
  <c r="H10" i="5"/>
  <c r="I17" i="4"/>
  <c r="H17" i="4"/>
  <c r="H25" i="6" l="1"/>
  <c r="D25" i="4"/>
  <c r="E28" i="6"/>
  <c r="E25" i="6"/>
  <c r="D28" i="6"/>
  <c r="F26" i="4" l="1"/>
  <c r="F27" i="4"/>
  <c r="F25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6" i="4"/>
  <c r="D26" i="4"/>
  <c r="D27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6" i="4"/>
  <c r="F28" i="4" l="1"/>
  <c r="F24" i="4"/>
  <c r="F29" i="4" l="1"/>
  <c r="F28" i="6"/>
  <c r="H23" i="6" l="1"/>
  <c r="H26" i="6"/>
  <c r="F28" i="5" l="1"/>
  <c r="H26" i="5" l="1"/>
  <c r="H25" i="5"/>
  <c r="H7" i="5"/>
  <c r="H8" i="5"/>
  <c r="H12" i="5"/>
  <c r="H13" i="5"/>
  <c r="H14" i="5"/>
  <c r="H15" i="5"/>
  <c r="H16" i="5"/>
  <c r="H18" i="5"/>
  <c r="H19" i="5"/>
  <c r="H20" i="5"/>
  <c r="H21" i="5"/>
  <c r="H22" i="5"/>
  <c r="H23" i="5"/>
  <c r="H6" i="5"/>
  <c r="D28" i="5"/>
  <c r="D24" i="5"/>
  <c r="D29" i="5" s="1"/>
  <c r="E27" i="5" l="1"/>
  <c r="E7" i="5"/>
  <c r="E9" i="5"/>
  <c r="E11" i="5"/>
  <c r="E13" i="5"/>
  <c r="E15" i="5"/>
  <c r="E17" i="5"/>
  <c r="E19" i="5"/>
  <c r="E21" i="5"/>
  <c r="E23" i="5"/>
  <c r="E12" i="5"/>
  <c r="E16" i="5"/>
  <c r="E18" i="5"/>
  <c r="E22" i="5"/>
  <c r="E6" i="5"/>
  <c r="E26" i="5"/>
  <c r="E25" i="5"/>
  <c r="E8" i="5"/>
  <c r="E10" i="5"/>
  <c r="E14" i="5"/>
  <c r="E20" i="5"/>
  <c r="D28" i="4"/>
  <c r="D24" i="4"/>
  <c r="D29" i="4" l="1"/>
  <c r="H26" i="4"/>
  <c r="H25" i="4"/>
  <c r="H7" i="4" l="1"/>
  <c r="H8" i="4"/>
  <c r="H12" i="4"/>
  <c r="H13" i="4"/>
  <c r="H14" i="4"/>
  <c r="H15" i="4"/>
  <c r="H16" i="4"/>
  <c r="H18" i="4"/>
  <c r="H19" i="4"/>
  <c r="H20" i="4"/>
  <c r="H21" i="4"/>
  <c r="H22" i="4"/>
  <c r="H23" i="4"/>
  <c r="D24" i="6"/>
  <c r="D29" i="6" s="1"/>
  <c r="E27" i="6" s="1"/>
  <c r="H6" i="4"/>
  <c r="F24" i="5"/>
  <c r="E26" i="6" l="1"/>
  <c r="H7" i="6"/>
  <c r="H8" i="6"/>
  <c r="H12" i="6"/>
  <c r="H13" i="6"/>
  <c r="H14" i="6"/>
  <c r="H15" i="6"/>
  <c r="H16" i="6"/>
  <c r="H18" i="6"/>
  <c r="H21" i="6"/>
  <c r="F24" i="6"/>
  <c r="F29" i="6" l="1"/>
  <c r="G27" i="6" s="1"/>
  <c r="E26" i="4"/>
  <c r="E25" i="4"/>
  <c r="E27" i="4"/>
  <c r="E7" i="4"/>
  <c r="E9" i="4"/>
  <c r="E11" i="4"/>
  <c r="E13" i="4"/>
  <c r="E15" i="4"/>
  <c r="E17" i="4"/>
  <c r="E19" i="4"/>
  <c r="E21" i="4"/>
  <c r="E23" i="4"/>
  <c r="E8" i="4"/>
  <c r="E10" i="4"/>
  <c r="E12" i="4"/>
  <c r="E14" i="4"/>
  <c r="E16" i="4"/>
  <c r="E18" i="4"/>
  <c r="E20" i="4"/>
  <c r="E22" i="4"/>
  <c r="E6" i="4"/>
  <c r="G26" i="6" l="1"/>
  <c r="G25" i="6"/>
  <c r="H28" i="5"/>
  <c r="G28" i="6" l="1"/>
  <c r="F29" i="5"/>
  <c r="H24" i="6"/>
  <c r="H6" i="6"/>
  <c r="H29" i="5" l="1"/>
  <c r="G26" i="5"/>
  <c r="I26" i="5" s="1"/>
  <c r="G27" i="5"/>
  <c r="E17" i="6"/>
  <c r="G25" i="5"/>
  <c r="E21" i="6"/>
  <c r="E23" i="6"/>
  <c r="E15" i="6"/>
  <c r="E7" i="6"/>
  <c r="H28" i="6"/>
  <c r="G16" i="5"/>
  <c r="G18" i="5"/>
  <c r="G20" i="5"/>
  <c r="G22" i="5"/>
  <c r="I22" i="5" s="1"/>
  <c r="G7" i="5"/>
  <c r="I7" i="5" s="1"/>
  <c r="G9" i="5"/>
  <c r="G11" i="5"/>
  <c r="G13" i="5"/>
  <c r="G15" i="5"/>
  <c r="I15" i="5" s="1"/>
  <c r="G17" i="5"/>
  <c r="G19" i="5"/>
  <c r="I19" i="5" s="1"/>
  <c r="G21" i="5"/>
  <c r="G23" i="5"/>
  <c r="G8" i="5"/>
  <c r="G10" i="5"/>
  <c r="G12" i="5"/>
  <c r="I12" i="5" s="1"/>
  <c r="G14" i="5"/>
  <c r="G6" i="5"/>
  <c r="H24" i="5"/>
  <c r="E22" i="6"/>
  <c r="E20" i="6"/>
  <c r="E18" i="6"/>
  <c r="E16" i="6"/>
  <c r="E14" i="6"/>
  <c r="E12" i="6"/>
  <c r="E10" i="6"/>
  <c r="E8" i="6"/>
  <c r="G27" i="4" l="1"/>
  <c r="G24" i="5"/>
  <c r="E24" i="5"/>
  <c r="G28" i="5"/>
  <c r="G29" i="5" s="1"/>
  <c r="E11" i="6"/>
  <c r="E19" i="6"/>
  <c r="E9" i="6"/>
  <c r="E6" i="6"/>
  <c r="E13" i="6"/>
  <c r="I8" i="5"/>
  <c r="I21" i="5"/>
  <c r="I13" i="5"/>
  <c r="I20" i="5"/>
  <c r="I16" i="5"/>
  <c r="H29" i="6"/>
  <c r="G7" i="6"/>
  <c r="I7" i="6" s="1"/>
  <c r="G9" i="6"/>
  <c r="G11" i="6"/>
  <c r="G13" i="6"/>
  <c r="G15" i="6"/>
  <c r="I15" i="6" s="1"/>
  <c r="G17" i="6"/>
  <c r="G19" i="6"/>
  <c r="G21" i="6"/>
  <c r="I21" i="6" s="1"/>
  <c r="G23" i="6"/>
  <c r="I23" i="6" s="1"/>
  <c r="G6" i="6"/>
  <c r="G8" i="6"/>
  <c r="I8" i="6" s="1"/>
  <c r="G10" i="6"/>
  <c r="G12" i="6"/>
  <c r="I12" i="6" s="1"/>
  <c r="G14" i="6"/>
  <c r="I14" i="6" s="1"/>
  <c r="G16" i="6"/>
  <c r="I16" i="6" s="1"/>
  <c r="G18" i="6"/>
  <c r="I18" i="6" s="1"/>
  <c r="G20" i="6"/>
  <c r="G22" i="6"/>
  <c r="H24" i="4"/>
  <c r="I6" i="5"/>
  <c r="H28" i="4"/>
  <c r="I14" i="5"/>
  <c r="I23" i="5"/>
  <c r="I18" i="5"/>
  <c r="E24" i="6" l="1"/>
  <c r="E29" i="6" s="1"/>
  <c r="I13" i="6"/>
  <c r="G24" i="6"/>
  <c r="G29" i="6" s="1"/>
  <c r="I25" i="5"/>
  <c r="E28" i="5"/>
  <c r="I28" i="5" s="1"/>
  <c r="I26" i="6"/>
  <c r="H29" i="4"/>
  <c r="G25" i="4"/>
  <c r="G23" i="4"/>
  <c r="G20" i="4"/>
  <c r="I20" i="4" s="1"/>
  <c r="G16" i="4"/>
  <c r="I16" i="4" s="1"/>
  <c r="G12" i="4"/>
  <c r="I12" i="4" s="1"/>
  <c r="G8" i="4"/>
  <c r="G26" i="4"/>
  <c r="G19" i="4"/>
  <c r="I19" i="4" s="1"/>
  <c r="G15" i="4"/>
  <c r="I15" i="4" s="1"/>
  <c r="G11" i="4"/>
  <c r="G7" i="4"/>
  <c r="I7" i="4" s="1"/>
  <c r="G22" i="4"/>
  <c r="I22" i="4" s="1"/>
  <c r="G6" i="4"/>
  <c r="G18" i="4"/>
  <c r="I18" i="4" s="1"/>
  <c r="G14" i="4"/>
  <c r="I14" i="4" s="1"/>
  <c r="G10" i="4"/>
  <c r="G21" i="4"/>
  <c r="I21" i="4" s="1"/>
  <c r="G17" i="4"/>
  <c r="G13" i="4"/>
  <c r="I13" i="4" s="1"/>
  <c r="G9" i="4"/>
  <c r="I25" i="6"/>
  <c r="I28" i="6"/>
  <c r="I24" i="5"/>
  <c r="I6" i="6"/>
  <c r="E24" i="4"/>
  <c r="E28" i="4"/>
  <c r="E29" i="5" l="1"/>
  <c r="I29" i="5" s="1"/>
  <c r="I26" i="4"/>
  <c r="E29" i="4"/>
  <c r="I8" i="4"/>
  <c r="I23" i="4"/>
  <c r="I24" i="6"/>
  <c r="I29" i="6"/>
  <c r="I6" i="4"/>
  <c r="G24" i="4"/>
  <c r="G28" i="4"/>
  <c r="I28" i="4" s="1"/>
  <c r="I25" i="4"/>
  <c r="I24" i="4" l="1"/>
  <c r="G29" i="4"/>
  <c r="I29" i="4" s="1"/>
</calcChain>
</file>

<file path=xl/sharedStrings.xml><?xml version="1.0" encoding="utf-8"?>
<sst xmlns="http://schemas.openxmlformats.org/spreadsheetml/2006/main" count="184" uniqueCount="55">
  <si>
    <t xml:space="preserve">(%)      </t>
  </si>
  <si>
    <t>-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</si>
  <si>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</si>
  <si>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</si>
  <si>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</si>
  <si>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</si>
  <si>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</si>
  <si>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Druge vrste životnih osiguranja</t>
  </si>
  <si>
    <t>Promjena iznosa premija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</si>
  <si>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</si>
  <si>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</si>
  <si>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</si>
  <si>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</si>
  <si>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</si>
  <si>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</si>
  <si>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</si>
  <si>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</si>
  <si>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</si>
  <si>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</si>
  <si>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</si>
  <si>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</si>
  <si>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</si>
  <si>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</si>
  <si>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</si>
  <si>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</si>
  <si>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</si>
  <si>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</si>
  <si>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IV 2015.*</t>
  </si>
  <si>
    <t>IV 2016.**</t>
  </si>
  <si>
    <t>Promjena u udjelu</t>
  </si>
  <si>
    <t>Premije po grupama/vrstama osiguranja u BiH (u KM) za travanj 2015. i 2016. godine</t>
  </si>
  <si>
    <t>Premije po grupama/vrstama osiguranja u FBiH (u KM) za travanj 2015. i 2016. godine</t>
  </si>
  <si>
    <t>Premije po grupama/vrstama osiguranja u RS (u KM) za travanj 2015. i 2016. godine</t>
  </si>
  <si>
    <t>*Podatci se odnose na razdoblje od 01.01. do 30.04.2015. godine.</t>
  </si>
  <si>
    <t>**Podatci se odnose na razdoblje od 01.01. do 30.04.2016. godine.</t>
  </si>
  <si>
    <t>Osiguranje robe u prijevozu</t>
  </si>
  <si>
    <t>Osiguranje od različitih financijskih gubitaka</t>
  </si>
  <si>
    <t>Ukupno (neživotna osiguranja - skupine osiguranja)</t>
  </si>
  <si>
    <t>Ukupno (životna osiguranja - skupine osiguranja)</t>
  </si>
  <si>
    <t>Sveukupno (skupine osiguranja 1-19)</t>
  </si>
  <si>
    <t>Osiguranje imovine od požara i prirodnih sila</t>
  </si>
  <si>
    <t>Osiguranje nezgoda</t>
  </si>
  <si>
    <t>Osiguranje cestovnih vozila</t>
  </si>
  <si>
    <t>Osiguranje tračnih vozila</t>
  </si>
  <si>
    <t>Osiguranje zračnih letjelica</t>
  </si>
  <si>
    <t>Osiguranje plovila</t>
  </si>
  <si>
    <t>Osiguranja od ostalih šteta na imovini</t>
  </si>
  <si>
    <t>Osiguranje od odgovornosti za motorna vozila</t>
  </si>
  <si>
    <t>Osiguranje od civilne odgovornosti za zračne letjelice</t>
  </si>
  <si>
    <t>Osiguranje od civilne odgovornosti za plovila</t>
  </si>
  <si>
    <t>Osiguranje od opće civilne odgovornosti</t>
  </si>
  <si>
    <t>Osiguranje jamstva</t>
  </si>
  <si>
    <t>Osiguranje troškova pravne zaštite</t>
  </si>
  <si>
    <t>Osiguranje pomoći</t>
  </si>
  <si>
    <t>Dodatna osiguranja uz životno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</si>
</sst>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59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indexed="8"/>
      <name val="Calibri"/>
      <family val="2"/>
      <scheme val="minor"/>
    </font>
    <font>
      <sz val="9"/>
      <color rgb="FF000000"/>
      <name val="Arial"/>
      <family val="2"/>
    </font>
    <font>
      <sz val="11"/>
      <color rgb="FF00B0F0"/>
      <name val="Calibri"/>
      <family val="2"/>
    </font>
    <font>
      <sz val="10"/>
      <color rgb="FF000000"/>
      <name val="Arial"/>
      <family val="2"/>
    </font>
    <font>
      <sz val="10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B050"/>
      <name val="Calibri"/>
      <family val="2"/>
      <charset val="204"/>
      <scheme val="minor"/>
    </font>
    <font>
      <sz val="10"/>
      <name val="Bookman Old Style"/>
      <family val="1"/>
      <charset val="238"/>
    </font>
    <font>
      <sz val="10"/>
      <color rgb="FF00B05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21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165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13" fillId="0" borderId="0"/>
    <xf numFmtId="0" fontId="21" fillId="22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22" fillId="0" borderId="0"/>
    <xf numFmtId="0" fontId="11" fillId="23" borderId="7" applyNumberFormat="0" applyFont="0" applyAlignment="0" applyProtection="0"/>
    <xf numFmtId="0" fontId="23" fillId="20" borderId="8" applyNumberFormat="0" applyAlignment="0" applyProtection="0"/>
    <xf numFmtId="0" fontId="13" fillId="0" borderId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46" fillId="0" borderId="0"/>
    <xf numFmtId="0" fontId="5" fillId="0" borderId="0"/>
    <xf numFmtId="0" fontId="46" fillId="0" borderId="0"/>
    <xf numFmtId="0" fontId="5" fillId="0" borderId="0"/>
    <xf numFmtId="0" fontId="46" fillId="0" borderId="0"/>
    <xf numFmtId="0" fontId="4" fillId="0" borderId="0"/>
    <xf numFmtId="0" fontId="46" fillId="0" borderId="0"/>
    <xf numFmtId="0" fontId="46" fillId="0" borderId="0"/>
    <xf numFmtId="0" fontId="4" fillId="0" borderId="0"/>
    <xf numFmtId="0" fontId="46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49">
    <xf numFmtId="0" fontId="0" fillId="0" borderId="0" xfId="0"/>
    <xf numFmtId="0" fontId="28" fillId="0" borderId="0" xfId="197" applyFont="1"/>
    <xf numFmtId="0" fontId="30" fillId="0" borderId="0" xfId="197" applyFont="1"/>
    <xf numFmtId="0" fontId="29" fillId="0" borderId="0" xfId="197" applyFont="1"/>
    <xf numFmtId="0" fontId="28" fillId="0" borderId="0" xfId="197" applyFont="1" applyBorder="1"/>
    <xf numFmtId="0" fontId="31" fillId="0" borderId="0" xfId="197" applyFont="1" applyFill="1" applyBorder="1"/>
    <xf numFmtId="3" fontId="29" fillId="0" borderId="0" xfId="197" applyNumberFormat="1" applyFont="1" applyBorder="1" applyAlignment="1">
      <alignment horizontal="right"/>
    </xf>
    <xf numFmtId="3" fontId="28" fillId="0" borderId="0" xfId="197" applyNumberFormat="1" applyFont="1" applyBorder="1"/>
    <xf numFmtId="3" fontId="32" fillId="0" borderId="0" xfId="197" applyNumberFormat="1" applyFont="1" applyBorder="1" applyAlignment="1">
      <alignment horizontal="right"/>
    </xf>
    <xf numFmtId="3" fontId="28" fillId="0" borderId="0" xfId="197" applyNumberFormat="1" applyFont="1"/>
    <xf numFmtId="0" fontId="28" fillId="0" borderId="0" xfId="197" applyFont="1" applyBorder="1" applyAlignment="1">
      <alignment horizontal="justify"/>
    </xf>
    <xf numFmtId="0" fontId="29" fillId="0" borderId="0" xfId="197" applyFont="1" applyBorder="1" applyAlignment="1">
      <alignment horizontal="left" wrapText="1"/>
    </xf>
    <xf numFmtId="0" fontId="29" fillId="0" borderId="0" xfId="197" applyFont="1" applyBorder="1" applyAlignment="1">
      <alignment horizontal="right" wrapText="1"/>
    </xf>
    <xf numFmtId="0" fontId="28" fillId="0" borderId="0" xfId="197" applyFont="1" applyAlignment="1">
      <alignment wrapText="1"/>
    </xf>
    <xf numFmtId="0" fontId="28" fillId="0" borderId="0" xfId="197" applyFont="1" applyBorder="1" applyAlignment="1"/>
    <xf numFmtId="0" fontId="29" fillId="0" borderId="0" xfId="197" applyFont="1" applyBorder="1" applyAlignment="1">
      <alignment wrapText="1"/>
    </xf>
    <xf numFmtId="0" fontId="29" fillId="0" borderId="0" xfId="197" applyFont="1" applyBorder="1" applyAlignment="1"/>
    <xf numFmtId="0" fontId="37" fillId="0" borderId="11" xfId="197" applyFont="1" applyBorder="1" applyAlignment="1">
      <alignment horizontal="right" vertical="center"/>
    </xf>
    <xf numFmtId="0" fontId="39" fillId="0" borderId="10" xfId="197" applyFont="1" applyBorder="1" applyAlignment="1">
      <alignment horizontal="left" vertical="center" wrapText="1"/>
    </xf>
    <xf numFmtId="10" fontId="37" fillId="0" borderId="10" xfId="197" applyNumberFormat="1" applyFont="1" applyBorder="1" applyAlignment="1">
      <alignment horizontal="right" vertical="center" wrapText="1"/>
    </xf>
    <xf numFmtId="10" fontId="38" fillId="0" borderId="10" xfId="197" applyNumberFormat="1" applyFont="1" applyBorder="1" applyAlignment="1">
      <alignment vertical="center" wrapText="1"/>
    </xf>
    <xf numFmtId="10" fontId="38" fillId="0" borderId="13" xfId="197" applyNumberFormat="1" applyFont="1" applyBorder="1" applyAlignment="1">
      <alignment vertical="center" wrapText="1"/>
    </xf>
    <xf numFmtId="0" fontId="37" fillId="0" borderId="10" xfId="197" applyFont="1" applyBorder="1" applyAlignment="1">
      <alignment horizontal="left" vertical="center" wrapText="1"/>
    </xf>
    <xf numFmtId="0" fontId="37" fillId="0" borderId="10" xfId="197" applyFont="1" applyFill="1" applyBorder="1" applyAlignment="1">
      <alignment horizontal="left" vertical="center" wrapText="1"/>
    </xf>
    <xf numFmtId="10" fontId="38" fillId="0" borderId="10" xfId="197" applyNumberFormat="1" applyFont="1" applyBorder="1" applyAlignment="1">
      <alignment horizontal="right" vertical="center" wrapText="1"/>
    </xf>
    <xf numFmtId="10" fontId="38" fillId="0" borderId="13" xfId="197" applyNumberFormat="1" applyFont="1" applyBorder="1" applyAlignment="1">
      <alignment horizontal="right" vertical="center" wrapText="1"/>
    </xf>
    <xf numFmtId="0" fontId="34" fillId="24" borderId="11" xfId="197" applyFont="1" applyFill="1" applyBorder="1" applyAlignment="1">
      <alignment horizontal="right" vertical="center"/>
    </xf>
    <xf numFmtId="0" fontId="34" fillId="24" borderId="10" xfId="197" applyFont="1" applyFill="1" applyBorder="1" applyAlignment="1">
      <alignment horizontal="right" vertical="center" wrapText="1"/>
    </xf>
    <xf numFmtId="10" fontId="34" fillId="24" borderId="10" xfId="197" applyNumberFormat="1" applyFont="1" applyFill="1" applyBorder="1" applyAlignment="1">
      <alignment horizontal="right" vertical="center" wrapText="1"/>
    </xf>
    <xf numFmtId="10" fontId="36" fillId="24" borderId="10" xfId="197" applyNumberFormat="1" applyFont="1" applyFill="1" applyBorder="1" applyAlignment="1">
      <alignment horizontal="right" vertical="center" wrapText="1"/>
    </xf>
    <xf numFmtId="10" fontId="36" fillId="24" borderId="13" xfId="197" applyNumberFormat="1" applyFont="1" applyFill="1" applyBorder="1" applyAlignment="1">
      <alignment horizontal="right" vertical="center" wrapText="1"/>
    </xf>
    <xf numFmtId="10" fontId="34" fillId="24" borderId="10" xfId="197" applyNumberFormat="1" applyFont="1" applyFill="1" applyBorder="1" applyAlignment="1">
      <alignment vertical="center" wrapText="1"/>
    </xf>
    <xf numFmtId="10" fontId="36" fillId="24" borderId="10" xfId="197" applyNumberFormat="1" applyFont="1" applyFill="1" applyBorder="1" applyAlignment="1">
      <alignment vertical="center" wrapText="1"/>
    </xf>
    <xf numFmtId="10" fontId="36" fillId="24" borderId="13" xfId="197" applyNumberFormat="1" applyFont="1" applyFill="1" applyBorder="1" applyAlignment="1">
      <alignment vertical="center" wrapText="1"/>
    </xf>
    <xf numFmtId="0" fontId="34" fillId="25" borderId="15" xfId="197" applyFont="1" applyFill="1" applyBorder="1" applyAlignment="1">
      <alignment horizontal="justify" vertical="center"/>
    </xf>
    <xf numFmtId="0" fontId="34" fillId="25" borderId="12" xfId="197" applyFont="1" applyFill="1" applyBorder="1" applyAlignment="1">
      <alignment horizontal="right" vertical="center" wrapText="1"/>
    </xf>
    <xf numFmtId="10" fontId="36" fillId="25" borderId="12" xfId="197" applyNumberFormat="1" applyFont="1" applyFill="1" applyBorder="1" applyAlignment="1">
      <alignment vertical="center" wrapText="1"/>
    </xf>
    <xf numFmtId="10" fontId="36" fillId="25" borderId="14" xfId="197" applyNumberFormat="1" applyFont="1" applyFill="1" applyBorder="1" applyAlignment="1">
      <alignment vertical="center" wrapText="1"/>
    </xf>
    <xf numFmtId="0" fontId="34" fillId="25" borderId="15" xfId="197" applyFont="1" applyFill="1" applyBorder="1" applyAlignment="1">
      <alignment horizontal="right" vertical="center"/>
    </xf>
    <xf numFmtId="4" fontId="28" fillId="0" borderId="0" xfId="197" applyNumberFormat="1" applyFont="1"/>
    <xf numFmtId="4" fontId="0" fillId="0" borderId="0" xfId="0" applyNumberFormat="1" applyBorder="1"/>
    <xf numFmtId="0" fontId="40" fillId="0" borderId="0" xfId="197" applyFont="1" applyBorder="1" applyAlignment="1">
      <alignment wrapText="1"/>
    </xf>
    <xf numFmtId="4" fontId="41" fillId="0" borderId="0" xfId="0" applyNumberFormat="1" applyFont="1"/>
    <xf numFmtId="3" fontId="43" fillId="0" borderId="0" xfId="0" applyNumberFormat="1" applyFont="1"/>
    <xf numFmtId="3" fontId="44" fillId="0" borderId="0" xfId="197" applyNumberFormat="1" applyFont="1"/>
    <xf numFmtId="0" fontId="45" fillId="0" borderId="0" xfId="197" applyFont="1"/>
    <xf numFmtId="3" fontId="42" fillId="0" borderId="0" xfId="0" applyNumberFormat="1" applyFont="1" applyFill="1" applyBorder="1"/>
    <xf numFmtId="10" fontId="37" fillId="0" borderId="23" xfId="197" applyNumberFormat="1" applyFont="1" applyBorder="1" applyAlignment="1">
      <alignment horizontal="right" vertical="center" wrapText="1"/>
    </xf>
    <xf numFmtId="0" fontId="29" fillId="0" borderId="0" xfId="197" applyFont="1" applyBorder="1"/>
    <xf numFmtId="4" fontId="47" fillId="0" borderId="0" xfId="205" applyNumberFormat="1" applyFont="1" applyBorder="1" applyAlignment="1"/>
    <xf numFmtId="9" fontId="34" fillId="25" borderId="12" xfId="197" applyNumberFormat="1" applyFont="1" applyFill="1" applyBorder="1" applyAlignment="1">
      <alignment vertical="center"/>
    </xf>
    <xf numFmtId="9" fontId="34" fillId="25" borderId="12" xfId="197" applyNumberFormat="1" applyFont="1" applyFill="1" applyBorder="1" applyAlignment="1">
      <alignment horizontal="right" vertical="center" wrapText="1"/>
    </xf>
    <xf numFmtId="3" fontId="48" fillId="0" borderId="0" xfId="0" applyNumberFormat="1" applyFont="1" applyBorder="1"/>
    <xf numFmtId="3" fontId="0" fillId="0" borderId="0" xfId="0" applyNumberFormat="1" applyBorder="1"/>
    <xf numFmtId="10" fontId="48" fillId="0" borderId="10" xfId="197" applyNumberFormat="1" applyFont="1" applyBorder="1" applyAlignment="1">
      <alignment horizontal="right" vertical="center" wrapText="1"/>
    </xf>
    <xf numFmtId="10" fontId="49" fillId="24" borderId="10" xfId="197" applyNumberFormat="1" applyFont="1" applyFill="1" applyBorder="1" applyAlignment="1">
      <alignment horizontal="right" vertical="center" wrapText="1"/>
    </xf>
    <xf numFmtId="3" fontId="50" fillId="0" borderId="0" xfId="197" applyNumberFormat="1" applyFont="1"/>
    <xf numFmtId="1" fontId="28" fillId="0" borderId="0" xfId="197" applyNumberFormat="1" applyFont="1" applyBorder="1"/>
    <xf numFmtId="1" fontId="50" fillId="0" borderId="0" xfId="197" applyNumberFormat="1" applyFont="1" applyBorder="1"/>
    <xf numFmtId="0" fontId="51" fillId="0" borderId="0" xfId="211" applyFont="1" applyFill="1" applyBorder="1" applyAlignment="1" applyProtection="1">
      <alignment horizontal="left" wrapText="1"/>
    </xf>
    <xf numFmtId="3" fontId="47" fillId="0" borderId="0" xfId="211" applyNumberFormat="1" applyFont="1" applyFill="1" applyBorder="1" applyAlignment="1" applyProtection="1">
      <alignment horizontal="right"/>
    </xf>
    <xf numFmtId="3" fontId="52" fillId="0" borderId="0" xfId="197" applyNumberFormat="1" applyFont="1" applyFill="1" applyBorder="1"/>
    <xf numFmtId="0" fontId="28" fillId="0" borderId="0" xfId="197" applyFont="1" applyFill="1" applyBorder="1"/>
    <xf numFmtId="4" fontId="47" fillId="0" borderId="0" xfId="205" applyNumberFormat="1" applyFont="1" applyFill="1" applyBorder="1" applyAlignment="1"/>
    <xf numFmtId="0" fontId="51" fillId="0" borderId="0" xfId="211" applyFont="1" applyFill="1" applyBorder="1" applyAlignment="1" applyProtection="1">
      <alignment wrapText="1"/>
    </xf>
    <xf numFmtId="3" fontId="28" fillId="0" borderId="0" xfId="197" applyNumberFormat="1" applyFont="1" applyFill="1" applyBorder="1"/>
    <xf numFmtId="3" fontId="50" fillId="0" borderId="0" xfId="197" applyNumberFormat="1" applyFont="1" applyFill="1" applyBorder="1"/>
    <xf numFmtId="3" fontId="47" fillId="0" borderId="0" xfId="205" applyNumberFormat="1" applyFont="1" applyFill="1" applyBorder="1" applyAlignment="1"/>
    <xf numFmtId="0" fontId="34" fillId="25" borderId="22" xfId="197" applyFont="1" applyFill="1" applyBorder="1" applyAlignment="1">
      <alignment horizontal="center" vertical="center" wrapText="1"/>
    </xf>
    <xf numFmtId="0" fontId="34" fillId="25" borderId="21" xfId="197" applyFont="1" applyFill="1" applyBorder="1" applyAlignment="1">
      <alignment horizontal="center" vertical="center" wrapText="1"/>
    </xf>
    <xf numFmtId="0" fontId="54" fillId="0" borderId="0" xfId="197" applyFont="1"/>
    <xf numFmtId="0" fontId="50" fillId="0" borderId="0" xfId="197" applyFont="1"/>
    <xf numFmtId="0" fontId="0" fillId="0" borderId="0" xfId="0" applyAlignment="1">
      <alignment horizontal="center"/>
    </xf>
    <xf numFmtId="10" fontId="48" fillId="0" borderId="10" xfId="197" applyNumberFormat="1" applyFont="1" applyFill="1" applyBorder="1" applyAlignment="1">
      <alignment horizontal="right" vertical="center"/>
    </xf>
    <xf numFmtId="10" fontId="56" fillId="0" borderId="10" xfId="197" applyNumberFormat="1" applyFont="1" applyBorder="1" applyAlignment="1">
      <alignment vertical="center" wrapText="1"/>
    </xf>
    <xf numFmtId="10" fontId="56" fillId="0" borderId="13" xfId="197" applyNumberFormat="1" applyFont="1" applyBorder="1" applyAlignment="1">
      <alignment vertical="center" wrapText="1"/>
    </xf>
    <xf numFmtId="10" fontId="56" fillId="0" borderId="10" xfId="197" applyNumberFormat="1" applyFont="1" applyBorder="1" applyAlignment="1">
      <alignment horizontal="right" vertical="center" wrapText="1"/>
    </xf>
    <xf numFmtId="10" fontId="56" fillId="0" borderId="13" xfId="197" applyNumberFormat="1" applyFont="1" applyBorder="1" applyAlignment="1">
      <alignment horizontal="right" vertical="center" wrapText="1"/>
    </xf>
    <xf numFmtId="0" fontId="49" fillId="24" borderId="11" xfId="197" applyFont="1" applyFill="1" applyBorder="1" applyAlignment="1">
      <alignment horizontal="right" vertical="center"/>
    </xf>
    <xf numFmtId="10" fontId="49" fillId="24" borderId="10" xfId="197" applyNumberFormat="1" applyFont="1" applyFill="1" applyBorder="1" applyAlignment="1">
      <alignment horizontal="right" vertical="center"/>
    </xf>
    <xf numFmtId="10" fontId="55" fillId="24" borderId="10" xfId="197" applyNumberFormat="1" applyFont="1" applyFill="1" applyBorder="1" applyAlignment="1">
      <alignment vertical="center" wrapText="1"/>
    </xf>
    <xf numFmtId="10" fontId="55" fillId="24" borderId="13" xfId="197" applyNumberFormat="1" applyFont="1" applyFill="1" applyBorder="1" applyAlignment="1">
      <alignment vertical="center" wrapText="1"/>
    </xf>
    <xf numFmtId="0" fontId="48" fillId="0" borderId="11" xfId="197" applyFont="1" applyBorder="1" applyAlignment="1">
      <alignment horizontal="right" vertical="center"/>
    </xf>
    <xf numFmtId="10" fontId="56" fillId="0" borderId="24" xfId="197" applyNumberFormat="1" applyFont="1" applyBorder="1" applyAlignment="1">
      <alignment horizontal="right" vertical="center" wrapText="1"/>
    </xf>
    <xf numFmtId="0" fontId="49" fillId="25" borderId="15" xfId="197" applyFont="1" applyFill="1" applyBorder="1" applyAlignment="1">
      <alignment horizontal="right" vertical="center"/>
    </xf>
    <xf numFmtId="9" fontId="49" fillId="25" borderId="12" xfId="197" applyNumberFormat="1" applyFont="1" applyFill="1" applyBorder="1" applyAlignment="1">
      <alignment horizontal="right" vertical="center"/>
    </xf>
    <xf numFmtId="10" fontId="55" fillId="25" borderId="12" xfId="197" applyNumberFormat="1" applyFont="1" applyFill="1" applyBorder="1" applyAlignment="1">
      <alignment vertical="center" wrapText="1"/>
    </xf>
    <xf numFmtId="10" fontId="55" fillId="25" borderId="14" xfId="197" applyNumberFormat="1" applyFont="1" applyFill="1" applyBorder="1" applyAlignment="1">
      <alignment vertical="center" wrapText="1"/>
    </xf>
    <xf numFmtId="0" fontId="45" fillId="0" borderId="0" xfId="197" applyFont="1" applyBorder="1" applyAlignment="1">
      <alignment vertical="center"/>
    </xf>
    <xf numFmtId="0" fontId="0" fillId="0" borderId="0" xfId="0" applyAlignment="1">
      <alignment vertical="center"/>
    </xf>
    <xf numFmtId="0" fontId="45" fillId="0" borderId="0" xfId="197" applyFont="1" applyAlignment="1">
      <alignment vertical="center"/>
    </xf>
    <xf numFmtId="0" fontId="28" fillId="0" borderId="0" xfId="197" applyFont="1" applyAlignment="1">
      <alignment vertical="center"/>
    </xf>
    <xf numFmtId="3" fontId="57" fillId="0" borderId="0" xfId="197" applyNumberFormat="1" applyFont="1" applyBorder="1" applyAlignment="1">
      <alignment horizontal="right"/>
    </xf>
    <xf numFmtId="3" fontId="41" fillId="0" borderId="0" xfId="0" applyNumberFormat="1" applyFont="1"/>
    <xf numFmtId="4" fontId="29" fillId="0" borderId="0" xfId="197" applyNumberFormat="1" applyFont="1" applyFill="1" applyBorder="1"/>
    <xf numFmtId="0" fontId="29" fillId="0" borderId="0" xfId="197" applyFont="1" applyFill="1" applyBorder="1"/>
    <xf numFmtId="4" fontId="47" fillId="0" borderId="0" xfId="211" applyNumberFormat="1" applyFont="1" applyFill="1" applyBorder="1" applyAlignment="1" applyProtection="1">
      <alignment horizontal="right"/>
      <protection locked="0"/>
    </xf>
    <xf numFmtId="4" fontId="47" fillId="0" borderId="0" xfId="211" applyNumberFormat="1" applyFont="1" applyFill="1" applyBorder="1" applyAlignment="1" applyProtection="1">
      <alignment horizontal="right"/>
    </xf>
    <xf numFmtId="4" fontId="28" fillId="0" borderId="0" xfId="197" applyNumberFormat="1" applyFont="1" applyFill="1" applyBorder="1"/>
    <xf numFmtId="0" fontId="0" fillId="0" borderId="0" xfId="0" applyFill="1" applyBorder="1"/>
    <xf numFmtId="0" fontId="33" fillId="0" borderId="0" xfId="197" applyFont="1" applyFill="1" applyBorder="1"/>
    <xf numFmtId="4" fontId="47" fillId="0" borderId="0" xfId="211" applyNumberFormat="1" applyFont="1" applyBorder="1" applyAlignment="1" applyProtection="1">
      <alignment horizontal="right"/>
      <protection locked="0"/>
    </xf>
    <xf numFmtId="4" fontId="47" fillId="0" borderId="0" xfId="211" applyNumberFormat="1" applyFont="1" applyBorder="1" applyAlignment="1" applyProtection="1">
      <alignment horizontal="right"/>
    </xf>
    <xf numFmtId="4" fontId="28" fillId="0" borderId="0" xfId="197" applyNumberFormat="1" applyFont="1" applyBorder="1"/>
    <xf numFmtId="3" fontId="48" fillId="0" borderId="10" xfId="197" applyNumberFormat="1" applyFont="1" applyFill="1" applyBorder="1" applyAlignment="1">
      <alignment horizontal="right" vertical="center"/>
    </xf>
    <xf numFmtId="3" fontId="49" fillId="24" borderId="10" xfId="197" applyNumberFormat="1" applyFont="1" applyFill="1" applyBorder="1" applyAlignment="1">
      <alignment horizontal="right" vertical="center"/>
    </xf>
    <xf numFmtId="3" fontId="49" fillId="25" borderId="12" xfId="197" applyNumberFormat="1" applyFont="1" applyFill="1" applyBorder="1" applyAlignment="1">
      <alignment horizontal="right" vertical="center"/>
    </xf>
    <xf numFmtId="3" fontId="48" fillId="0" borderId="10" xfId="205" applyNumberFormat="1" applyFont="1" applyBorder="1"/>
    <xf numFmtId="3" fontId="58" fillId="0" borderId="10" xfId="0" applyNumberFormat="1" applyFont="1" applyBorder="1" applyAlignment="1">
      <alignment vertical="center"/>
    </xf>
    <xf numFmtId="3" fontId="49" fillId="24" borderId="10" xfId="197" applyNumberFormat="1" applyFont="1" applyFill="1" applyBorder="1" applyAlignment="1">
      <alignment vertical="center" wrapText="1"/>
    </xf>
    <xf numFmtId="9" fontId="49" fillId="25" borderId="12" xfId="197" applyNumberFormat="1" applyFont="1" applyFill="1" applyBorder="1" applyAlignment="1">
      <alignment horizontal="right" vertical="center" wrapText="1"/>
    </xf>
    <xf numFmtId="3" fontId="48" fillId="0" borderId="10" xfId="0" applyNumberFormat="1" applyFont="1" applyBorder="1"/>
    <xf numFmtId="3" fontId="49" fillId="24" borderId="10" xfId="197" applyNumberFormat="1" applyFont="1" applyFill="1" applyBorder="1" applyAlignment="1">
      <alignment horizontal="right" vertical="center" wrapText="1"/>
    </xf>
    <xf numFmtId="9" fontId="49" fillId="25" borderId="12" xfId="197" applyNumberFormat="1" applyFont="1" applyFill="1" applyBorder="1" applyAlignment="1">
      <alignment vertical="center"/>
    </xf>
    <xf numFmtId="0" fontId="29" fillId="0" borderId="18" xfId="197" applyFont="1" applyBorder="1" applyAlignment="1">
      <alignment horizontal="center"/>
    </xf>
    <xf numFmtId="0" fontId="29" fillId="0" borderId="19" xfId="197" applyFont="1" applyBorder="1" applyAlignment="1">
      <alignment horizontal="center"/>
    </xf>
    <xf numFmtId="0" fontId="29" fillId="0" borderId="20" xfId="197" applyFont="1" applyBorder="1" applyAlignment="1">
      <alignment horizontal="center"/>
    </xf>
    <xf numFmtId="0" fontId="49" fillId="25" borderId="17" xfId="197" applyFont="1" applyFill="1" applyBorder="1" applyAlignment="1">
      <alignment horizontal="center" vertical="center" wrapText="1"/>
    </xf>
    <xf numFmtId="0" fontId="48" fillId="25" borderId="10" xfId="197" applyFont="1" applyFill="1" applyBorder="1" applyAlignment="1">
      <alignment horizontal="center" vertical="center" wrapText="1"/>
    </xf>
    <xf numFmtId="0" fontId="55" fillId="25" borderId="17" xfId="197" applyFont="1" applyFill="1" applyBorder="1" applyAlignment="1">
      <alignment horizontal="center" vertical="center" wrapText="1"/>
    </xf>
    <xf numFmtId="0" fontId="56" fillId="25" borderId="10" xfId="197" applyFont="1" applyFill="1" applyBorder="1" applyAlignment="1">
      <alignment horizontal="center" vertical="center" wrapText="1"/>
    </xf>
    <xf numFmtId="0" fontId="36" fillId="25" borderId="27" xfId="197" applyFont="1" applyFill="1" applyBorder="1" applyAlignment="1">
      <alignment horizontal="center" vertical="center" wrapText="1"/>
    </xf>
    <xf numFmtId="0" fontId="36" fillId="25" borderId="28" xfId="197" applyFont="1" applyFill="1" applyBorder="1" applyAlignment="1">
      <alignment horizontal="center" vertical="center" wrapText="1"/>
    </xf>
    <xf numFmtId="0" fontId="49" fillId="25" borderId="16" xfId="197" applyFont="1" applyFill="1" applyBorder="1" applyAlignment="1">
      <alignment horizontal="center" vertical="center" wrapText="1"/>
    </xf>
    <xf numFmtId="0" fontId="49" fillId="25" borderId="11" xfId="197" applyFont="1" applyFill="1" applyBorder="1" applyAlignment="1">
      <alignment horizontal="center" vertical="center" wrapText="1"/>
    </xf>
    <xf numFmtId="0" fontId="34" fillId="25" borderId="25" xfId="197" applyFont="1" applyFill="1" applyBorder="1" applyAlignment="1">
      <alignment horizontal="center" vertical="center" wrapText="1"/>
    </xf>
    <xf numFmtId="0" fontId="34" fillId="25" borderId="26" xfId="197" applyFont="1" applyFill="1" applyBorder="1" applyAlignment="1">
      <alignment horizontal="center" vertical="center" wrapText="1"/>
    </xf>
    <xf numFmtId="0" fontId="49" fillId="25" borderId="17" xfId="197" applyFont="1" applyFill="1" applyBorder="1" applyAlignment="1">
      <alignment horizontal="center" vertical="center"/>
    </xf>
    <xf numFmtId="0" fontId="49" fillId="25" borderId="10" xfId="197" applyFont="1" applyFill="1" applyBorder="1" applyAlignment="1">
      <alignment horizontal="center" vertical="center"/>
    </xf>
    <xf numFmtId="0" fontId="53" fillId="0" borderId="18" xfId="197" applyFont="1" applyBorder="1" applyAlignment="1">
      <alignment horizontal="center"/>
    </xf>
    <xf numFmtId="0" fontId="53" fillId="0" borderId="19" xfId="197" applyFont="1" applyBorder="1" applyAlignment="1">
      <alignment horizontal="center"/>
    </xf>
    <xf numFmtId="0" fontId="53" fillId="0" borderId="23" xfId="197" applyFont="1" applyBorder="1" applyAlignment="1">
      <alignment horizontal="center"/>
    </xf>
    <xf numFmtId="0" fontId="35" fillId="25" borderId="25" xfId="197" applyFont="1" applyFill="1" applyBorder="1" applyAlignment="1">
      <alignment horizontal="center" vertical="center"/>
    </xf>
    <xf numFmtId="0" fontId="35" fillId="25" borderId="26" xfId="197" applyFont="1" applyFill="1" applyBorder="1" applyAlignment="1">
      <alignment horizontal="center" vertical="center"/>
    </xf>
    <xf numFmtId="0" fontId="36" fillId="25" borderId="25" xfId="197" applyFont="1" applyFill="1" applyBorder="1" applyAlignment="1">
      <alignment horizontal="center" vertical="center" wrapText="1"/>
    </xf>
    <xf numFmtId="0" fontId="36" fillId="25" borderId="26" xfId="197" applyFont="1" applyFill="1" applyBorder="1" applyAlignment="1">
      <alignment horizontal="center" vertical="center" wrapText="1"/>
    </xf>
    <xf numFmtId="0" fontId="34" fillId="25" borderId="17" xfId="197" applyFont="1" applyFill="1" applyBorder="1" applyAlignment="1">
      <alignment horizontal="center" vertical="center" wrapText="1"/>
    </xf>
    <xf numFmtId="0" fontId="37" fillId="25" borderId="10" xfId="197" applyFont="1" applyFill="1" applyBorder="1" applyAlignment="1">
      <alignment horizontal="center" vertical="center" wrapText="1"/>
    </xf>
    <xf numFmtId="0" fontId="36" fillId="25" borderId="17" xfId="197" applyFont="1" applyFill="1" applyBorder="1" applyAlignment="1">
      <alignment horizontal="center" vertical="center" wrapText="1"/>
    </xf>
    <xf numFmtId="0" fontId="38" fillId="25" borderId="10" xfId="197" applyFont="1" applyFill="1" applyBorder="1" applyAlignment="1">
      <alignment horizontal="center" vertical="center" wrapText="1"/>
    </xf>
    <xf numFmtId="0" fontId="34" fillId="25" borderId="16" xfId="197" applyFont="1" applyFill="1" applyBorder="1" applyAlignment="1">
      <alignment horizontal="center" vertical="center" wrapText="1"/>
    </xf>
    <xf numFmtId="0" fontId="34" fillId="25" borderId="11" xfId="197" applyFont="1" applyFill="1" applyBorder="1" applyAlignment="1">
      <alignment horizontal="center" vertical="center" wrapText="1"/>
    </xf>
    <xf numFmtId="49" fontId="48" fillId="0" borderId="11" xfId="197" applyNumberFormat="1" applyFont="1" applyBorder="1" applyAlignment="1">
      <alignment horizontal="center" vertical="center"/>
    </xf>
    <xf numFmtId="0" fontId="49" fillId="24" borderId="11" xfId="197" applyFont="1" applyFill="1" applyBorder="1" applyAlignment="1">
      <alignment horizontal="center" vertical="center"/>
    </xf>
    <xf numFmtId="0" fontId="48" fillId="0" borderId="11" xfId="197" applyFont="1" applyBorder="1" applyAlignment="1">
      <alignment horizontal="center" vertical="center"/>
    </xf>
    <xf numFmtId="0" fontId="37" fillId="0" borderId="11" xfId="197" applyFont="1" applyBorder="1" applyAlignment="1">
      <alignment horizontal="center" vertical="center"/>
    </xf>
    <xf numFmtId="0" fontId="34" fillId="24" borderId="11" xfId="197" applyFont="1" applyFill="1" applyBorder="1" applyAlignment="1">
      <alignment horizontal="center" vertical="center"/>
    </xf>
    <xf numFmtId="9" fontId="56" fillId="0" borderId="10" xfId="197" applyNumberFormat="1" applyFont="1" applyBorder="1" applyAlignment="1">
      <alignment vertical="center" wrapText="1"/>
    </xf>
    <xf numFmtId="9" fontId="56" fillId="0" borderId="13" xfId="197" applyNumberFormat="1" applyFont="1" applyBorder="1" applyAlignment="1">
      <alignment vertical="center" wrapText="1"/>
    </xf>
  </cellXfs>
  <cellStyles count="22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6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0"/>
    <cellStyle name="Normal 161" xfId="215"/>
    <cellStyle name="Normal 162" xfId="217"/>
    <cellStyle name="Normal 163" xfId="219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rmalno 2" xfId="211"/>
    <cellStyle name="Normalno 3" xfId="212"/>
    <cellStyle name="Note" xfId="199" builtinId="10" customBuiltin="1"/>
    <cellStyle name="Obično 2" xfId="205"/>
    <cellStyle name="Obično 2 2" xfId="207"/>
    <cellStyle name="Obično 3" xfId="208"/>
    <cellStyle name="Obično 3 2" xfId="213"/>
    <cellStyle name="Obično 3 3" xfId="216"/>
    <cellStyle name="Obično 3 4" xfId="218"/>
    <cellStyle name="Obično 3 5" xfId="220"/>
    <cellStyle name="Obično 4" xfId="209"/>
    <cellStyle name="Obično_12a Izvjestaji drustava za osiguranje" xfId="214"/>
    <cellStyle name="Output" xfId="200" builtinId="21" customBuiltin="1"/>
    <cellStyle name="Standard_0103_s Versicherung" xfId="201"/>
    <cellStyle name="Title" xfId="202" builtinId="15" customBuiltin="1"/>
    <cellStyle name="Total" xfId="203" builtinId="25" customBuiltin="1"/>
    <cellStyle name="Warning Text" xfId="204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3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0" width="10.28515625" style="1"/>
    <col min="11" max="11" width="12.7109375" style="1" bestFit="1" customWidth="1"/>
    <col min="12" max="12" width="14.28515625" style="1" bestFit="1" customWidth="1"/>
    <col min="13" max="18" width="10.28515625" style="1"/>
    <col min="19" max="19" width="14.28515625" style="1" bestFit="1" customWidth="1"/>
    <col min="20" max="16384" width="10.28515625" style="1"/>
  </cols>
  <sheetData>
    <row r="2" spans="1:19" x14ac:dyDescent="0.25">
      <c r="B2" s="114" t="s">
        <v>30</v>
      </c>
      <c r="C2" s="115"/>
      <c r="D2" s="115"/>
      <c r="E2" s="115"/>
      <c r="F2" s="115"/>
      <c r="G2" s="115"/>
      <c r="H2" s="115"/>
      <c r="I2" s="116"/>
    </row>
    <row r="3" spans="1:19" ht="16.5" thickBot="1" x14ac:dyDescent="0.3">
      <c r="B3" s="2"/>
      <c r="C3" s="3"/>
    </row>
    <row r="4" spans="1:19" ht="15.75" customHeight="1" x14ac:dyDescent="0.25">
      <c r="B4" s="123"/>
      <c r="C4" s="125" t="s">
        <v>2</v>
      </c>
      <c r="D4" s="127" t="s">
        <v>27</v>
      </c>
      <c r="E4" s="117" t="s">
        <v>3</v>
      </c>
      <c r="F4" s="127" t="s">
        <v>28</v>
      </c>
      <c r="G4" s="117" t="s">
        <v>3</v>
      </c>
      <c r="H4" s="119" t="s">
        <v>8</v>
      </c>
      <c r="I4" s="121" t="s">
        <v>29</v>
      </c>
    </row>
    <row r="5" spans="1:19" x14ac:dyDescent="0.25">
      <c r="B5" s="124"/>
      <c r="C5" s="126"/>
      <c r="D5" s="128"/>
      <c r="E5" s="118" t="s">
        <v>0</v>
      </c>
      <c r="F5" s="128"/>
      <c r="G5" s="118" t="s">
        <v>0</v>
      </c>
      <c r="H5" s="120"/>
      <c r="I5" s="122"/>
    </row>
    <row r="6" spans="1:19" s="4" customFormat="1" x14ac:dyDescent="0.25">
      <c r="A6" s="1"/>
      <c r="B6" s="142" t="s">
        <v>9</v>
      </c>
      <c r="C6" s="18" t="s">
        <v>41</v>
      </c>
      <c r="D6" s="104">
        <f>'FBiH '!D6+RS!D6</f>
        <v>13793540.155999999</v>
      </c>
      <c r="E6" s="73">
        <f>D6/$D$29</f>
        <v>7.3272722377721727E-2</v>
      </c>
      <c r="F6" s="104">
        <f>'FBiH '!F6+RS!F6</f>
        <v>15209666.039999999</v>
      </c>
      <c r="G6" s="73">
        <f t="shared" ref="G6:G23" si="0">F6/$F$29</f>
        <v>7.5036402741660263E-2</v>
      </c>
      <c r="H6" s="74">
        <f>(F6-D6)/D6</f>
        <v>0.10266587605387181</v>
      </c>
      <c r="I6" s="75">
        <f>(G6-E6)/E6</f>
        <v>2.4070081016599097E-2</v>
      </c>
      <c r="J6" s="1"/>
      <c r="K6" s="101"/>
      <c r="L6" s="101"/>
      <c r="M6" s="101"/>
      <c r="N6" s="102"/>
      <c r="O6" s="101"/>
      <c r="P6" s="101"/>
      <c r="Q6" s="101"/>
      <c r="R6" s="102"/>
      <c r="S6" s="103"/>
    </row>
    <row r="7" spans="1:19" s="4" customFormat="1" x14ac:dyDescent="0.25">
      <c r="A7" s="1"/>
      <c r="B7" s="142" t="s">
        <v>10</v>
      </c>
      <c r="C7" s="22" t="s">
        <v>4</v>
      </c>
      <c r="D7" s="104">
        <f>'FBiH '!D7+RS!D7</f>
        <v>2043144.7999999998</v>
      </c>
      <c r="E7" s="73">
        <f t="shared" ref="E7:E27" si="1">D7/$D$29</f>
        <v>1.0853398041021789E-2</v>
      </c>
      <c r="F7" s="104">
        <f>'FBiH '!F7+RS!F7</f>
        <v>2093843.3299999998</v>
      </c>
      <c r="G7" s="73">
        <f t="shared" si="0"/>
        <v>1.0329909346768211E-2</v>
      </c>
      <c r="H7" s="74">
        <f t="shared" ref="H7:H26" si="2">(F7-D7)/D7</f>
        <v>2.4813968153407449E-2</v>
      </c>
      <c r="I7" s="75">
        <f t="shared" ref="I7:I23" si="3">(G7-E7)/E7</f>
        <v>-4.823270023590636E-2</v>
      </c>
      <c r="J7" s="1"/>
      <c r="K7" s="101"/>
      <c r="L7" s="101"/>
      <c r="M7" s="101"/>
      <c r="N7" s="102"/>
      <c r="O7" s="101"/>
      <c r="P7" s="101"/>
      <c r="Q7" s="101"/>
      <c r="R7" s="102"/>
      <c r="S7" s="103"/>
    </row>
    <row r="8" spans="1:19" s="4" customFormat="1" x14ac:dyDescent="0.25">
      <c r="A8" s="1"/>
      <c r="B8" s="142" t="s">
        <v>11</v>
      </c>
      <c r="C8" s="23" t="s">
        <v>42</v>
      </c>
      <c r="D8" s="104">
        <f>'FBiH '!D8+RS!D8</f>
        <v>18184323.829999998</v>
      </c>
      <c r="E8" s="73">
        <f t="shared" si="1"/>
        <v>9.6597022704327087E-2</v>
      </c>
      <c r="F8" s="104">
        <f>'FBiH '!F8+RS!F8</f>
        <v>19078546.039999999</v>
      </c>
      <c r="G8" s="73">
        <f t="shared" si="0"/>
        <v>9.4123398937084587E-2</v>
      </c>
      <c r="H8" s="74">
        <f t="shared" si="2"/>
        <v>4.9175444650008795E-2</v>
      </c>
      <c r="I8" s="75">
        <f t="shared" si="3"/>
        <v>-2.5607660546785087E-2</v>
      </c>
      <c r="J8" s="1"/>
      <c r="K8" s="101"/>
      <c r="L8" s="101"/>
      <c r="M8" s="101"/>
      <c r="N8" s="102"/>
      <c r="O8" s="101"/>
      <c r="P8" s="101"/>
      <c r="Q8" s="101"/>
      <c r="R8" s="102"/>
      <c r="S8" s="103"/>
    </row>
    <row r="9" spans="1:19" s="4" customFormat="1" x14ac:dyDescent="0.25">
      <c r="A9" s="1"/>
      <c r="B9" s="142" t="s">
        <v>12</v>
      </c>
      <c r="C9" s="23" t="s">
        <v>43</v>
      </c>
      <c r="D9" s="104">
        <f>'FBiH '!D9+RS!D9</f>
        <v>0</v>
      </c>
      <c r="E9" s="73">
        <f t="shared" si="1"/>
        <v>0</v>
      </c>
      <c r="F9" s="104">
        <f>'FBiH '!F9+RS!F9</f>
        <v>6000</v>
      </c>
      <c r="G9" s="73">
        <f t="shared" si="0"/>
        <v>2.9600808805790295E-5</v>
      </c>
      <c r="H9" s="76" t="s">
        <v>1</v>
      </c>
      <c r="I9" s="77" t="s">
        <v>1</v>
      </c>
      <c r="J9" s="1"/>
      <c r="K9" s="101"/>
      <c r="L9" s="101"/>
      <c r="M9" s="101"/>
      <c r="N9" s="102"/>
      <c r="O9" s="101"/>
      <c r="P9" s="101"/>
      <c r="Q9" s="101"/>
      <c r="R9" s="102"/>
      <c r="S9" s="103"/>
    </row>
    <row r="10" spans="1:19" s="4" customFormat="1" x14ac:dyDescent="0.25">
      <c r="A10" s="1"/>
      <c r="B10" s="142" t="s">
        <v>13</v>
      </c>
      <c r="C10" s="23" t="s">
        <v>44</v>
      </c>
      <c r="D10" s="104">
        <f>'FBiH '!D10+RS!D10</f>
        <v>84901.73</v>
      </c>
      <c r="E10" s="73">
        <f t="shared" si="1"/>
        <v>4.5100683517945516E-4</v>
      </c>
      <c r="F10" s="104">
        <f>'FBiH '!F10+RS!F10</f>
        <v>0</v>
      </c>
      <c r="G10" s="73">
        <f t="shared" si="0"/>
        <v>0</v>
      </c>
      <c r="H10" s="147">
        <f t="shared" ref="H10" si="4">(F10-D10)/D10</f>
        <v>-1</v>
      </c>
      <c r="I10" s="148">
        <f t="shared" ref="I10" si="5">(G10-E10)/E10</f>
        <v>-1</v>
      </c>
      <c r="J10" s="1"/>
      <c r="K10" s="101"/>
      <c r="L10" s="101"/>
      <c r="M10" s="101"/>
      <c r="N10" s="102"/>
      <c r="O10" s="101"/>
      <c r="P10" s="101"/>
      <c r="Q10" s="101"/>
      <c r="R10" s="102"/>
      <c r="S10" s="103"/>
    </row>
    <row r="11" spans="1:19" s="4" customFormat="1" x14ac:dyDescent="0.25">
      <c r="A11" s="1"/>
      <c r="B11" s="142" t="s">
        <v>14</v>
      </c>
      <c r="C11" s="23" t="s">
        <v>45</v>
      </c>
      <c r="D11" s="104">
        <f>'FBiH '!D11+RS!D11</f>
        <v>0</v>
      </c>
      <c r="E11" s="73">
        <f t="shared" si="1"/>
        <v>0</v>
      </c>
      <c r="F11" s="104">
        <f>'FBiH '!F11+RS!F11</f>
        <v>1462.5</v>
      </c>
      <c r="G11" s="73">
        <f t="shared" si="0"/>
        <v>7.215197146411384E-6</v>
      </c>
      <c r="H11" s="76" t="s">
        <v>1</v>
      </c>
      <c r="I11" s="77" t="s">
        <v>1</v>
      </c>
      <c r="J11" s="1"/>
      <c r="K11" s="101"/>
      <c r="L11" s="101"/>
      <c r="M11" s="101"/>
      <c r="N11" s="102"/>
      <c r="O11" s="101"/>
      <c r="P11" s="101"/>
      <c r="Q11" s="101"/>
      <c r="R11" s="102"/>
      <c r="S11" s="103"/>
    </row>
    <row r="12" spans="1:19" s="4" customFormat="1" x14ac:dyDescent="0.25">
      <c r="A12" s="1"/>
      <c r="B12" s="142" t="s">
        <v>15</v>
      </c>
      <c r="C12" s="23" t="s">
        <v>35</v>
      </c>
      <c r="D12" s="104">
        <f>'FBiH '!D12+RS!D12</f>
        <v>1490636.42</v>
      </c>
      <c r="E12" s="73">
        <f t="shared" si="1"/>
        <v>7.9184159638140839E-3</v>
      </c>
      <c r="F12" s="104">
        <f>'FBiH '!F12+RS!F12</f>
        <v>1934547.6400000001</v>
      </c>
      <c r="G12" s="73">
        <f t="shared" si="0"/>
        <v>9.5440291362221385E-3</v>
      </c>
      <c r="H12" s="74">
        <f t="shared" si="2"/>
        <v>0.29779979480173996</v>
      </c>
      <c r="I12" s="75">
        <f t="shared" si="3"/>
        <v>0.20529524842302441</v>
      </c>
      <c r="J12" s="1"/>
      <c r="K12" s="101"/>
      <c r="L12" s="101"/>
      <c r="M12" s="101"/>
      <c r="N12" s="102"/>
      <c r="O12" s="101"/>
      <c r="P12" s="101"/>
      <c r="Q12" s="101"/>
      <c r="R12" s="102"/>
      <c r="S12" s="103"/>
    </row>
    <row r="13" spans="1:19" s="4" customFormat="1" x14ac:dyDescent="0.25">
      <c r="A13" s="1"/>
      <c r="B13" s="142" t="s">
        <v>16</v>
      </c>
      <c r="C13" s="23" t="s">
        <v>40</v>
      </c>
      <c r="D13" s="104">
        <f>'FBiH '!D13+RS!D13</f>
        <v>11194098.379999999</v>
      </c>
      <c r="E13" s="73">
        <f t="shared" si="1"/>
        <v>5.9464216842828363E-2</v>
      </c>
      <c r="F13" s="104">
        <f>'FBiH '!F13+RS!F13</f>
        <v>10257643.810000001</v>
      </c>
      <c r="G13" s="73">
        <f t="shared" si="0"/>
        <v>5.0605758869618052E-2</v>
      </c>
      <c r="H13" s="74">
        <f t="shared" si="2"/>
        <v>-8.3656096115174439E-2</v>
      </c>
      <c r="I13" s="75">
        <f t="shared" si="3"/>
        <v>-0.14897123755323918</v>
      </c>
      <c r="J13" s="1"/>
      <c r="K13" s="101"/>
      <c r="L13" s="101"/>
      <c r="M13" s="101"/>
      <c r="N13" s="102"/>
      <c r="O13" s="101"/>
      <c r="P13" s="101"/>
      <c r="Q13" s="101"/>
      <c r="R13" s="102"/>
      <c r="S13" s="103"/>
    </row>
    <row r="14" spans="1:19" s="4" customFormat="1" x14ac:dyDescent="0.25">
      <c r="A14" s="1"/>
      <c r="B14" s="142" t="s">
        <v>17</v>
      </c>
      <c r="C14" s="23" t="s">
        <v>46</v>
      </c>
      <c r="D14" s="104">
        <f>'FBiH '!D14+RS!D14</f>
        <v>13017033.870000001</v>
      </c>
      <c r="E14" s="73">
        <f t="shared" si="1"/>
        <v>6.914784008679771E-2</v>
      </c>
      <c r="F14" s="104">
        <f>'FBiH '!F14+RS!F14</f>
        <v>11119874.880000003</v>
      </c>
      <c r="G14" s="73">
        <f t="shared" si="0"/>
        <v>5.485954837786506E-2</v>
      </c>
      <c r="H14" s="74">
        <f t="shared" si="2"/>
        <v>-0.14574433845273527</v>
      </c>
      <c r="I14" s="75">
        <f t="shared" si="3"/>
        <v>-0.20663395546407951</v>
      </c>
      <c r="J14" s="1"/>
      <c r="K14" s="101"/>
      <c r="L14" s="101"/>
      <c r="M14" s="101"/>
      <c r="N14" s="102"/>
      <c r="O14" s="101"/>
      <c r="P14" s="101"/>
      <c r="Q14" s="101"/>
      <c r="R14" s="102"/>
      <c r="S14" s="103"/>
    </row>
    <row r="15" spans="1:19" s="4" customFormat="1" x14ac:dyDescent="0.25">
      <c r="A15" s="1"/>
      <c r="B15" s="142" t="s">
        <v>18</v>
      </c>
      <c r="C15" s="23" t="s">
        <v>47</v>
      </c>
      <c r="D15" s="104">
        <f>'FBiH '!D15+RS!D15</f>
        <v>85907934.799999982</v>
      </c>
      <c r="E15" s="73">
        <f t="shared" si="1"/>
        <v>0.45635189990770475</v>
      </c>
      <c r="F15" s="104">
        <f>'FBiH '!F15+RS!F15</f>
        <v>95755612.350000009</v>
      </c>
      <c r="G15" s="73">
        <f t="shared" si="0"/>
        <v>0.47240726220895368</v>
      </c>
      <c r="H15" s="74">
        <f t="shared" si="2"/>
        <v>0.11463059347109376</v>
      </c>
      <c r="I15" s="75">
        <f t="shared" si="3"/>
        <v>3.5181977558318617E-2</v>
      </c>
      <c r="J15" s="1"/>
      <c r="K15" s="101"/>
      <c r="L15" s="101"/>
      <c r="M15" s="101"/>
      <c r="N15" s="102"/>
      <c r="O15" s="101"/>
      <c r="P15" s="101"/>
      <c r="Q15" s="101"/>
      <c r="R15" s="102"/>
      <c r="S15" s="103"/>
    </row>
    <row r="16" spans="1:19" s="4" customFormat="1" x14ac:dyDescent="0.25">
      <c r="A16" s="1"/>
      <c r="B16" s="142" t="s">
        <v>19</v>
      </c>
      <c r="C16" s="23" t="s">
        <v>48</v>
      </c>
      <c r="D16" s="104">
        <f>'FBiH '!D16+RS!D16</f>
        <v>107181.15</v>
      </c>
      <c r="E16" s="73">
        <f t="shared" si="1"/>
        <v>5.693574353831714E-4</v>
      </c>
      <c r="F16" s="104">
        <f>'FBiH '!F16+RS!F16</f>
        <v>36772.76</v>
      </c>
      <c r="G16" s="73">
        <f t="shared" si="0"/>
        <v>1.8141723967020218E-4</v>
      </c>
      <c r="H16" s="74">
        <f t="shared" si="2"/>
        <v>-0.65691019363012981</v>
      </c>
      <c r="I16" s="75">
        <f t="shared" si="3"/>
        <v>-0.68136494160630334</v>
      </c>
      <c r="J16" s="1"/>
      <c r="K16" s="101"/>
      <c r="L16" s="101"/>
      <c r="M16" s="101"/>
      <c r="N16" s="102"/>
      <c r="O16" s="101"/>
      <c r="P16" s="101"/>
      <c r="Q16" s="101"/>
      <c r="R16" s="102"/>
      <c r="S16" s="103"/>
    </row>
    <row r="17" spans="1:19" s="4" customFormat="1" x14ac:dyDescent="0.25">
      <c r="A17" s="1"/>
      <c r="B17" s="142" t="s">
        <v>20</v>
      </c>
      <c r="C17" s="23" t="s">
        <v>49</v>
      </c>
      <c r="D17" s="104">
        <f>'FBiH '!D17+RS!D17</f>
        <v>3353</v>
      </c>
      <c r="E17" s="73">
        <f t="shared" si="1"/>
        <v>1.7811485329647736E-5</v>
      </c>
      <c r="F17" s="104">
        <f>'FBiH '!F17+RS!F17</f>
        <v>7583</v>
      </c>
      <c r="G17" s="73">
        <f t="shared" si="0"/>
        <v>3.7410488862384631E-5</v>
      </c>
      <c r="H17" s="74">
        <f t="shared" si="2"/>
        <v>1.261556814792723</v>
      </c>
      <c r="I17" s="75">
        <f t="shared" si="3"/>
        <v>1.1003576158869683</v>
      </c>
      <c r="J17" s="1"/>
      <c r="K17" s="101"/>
      <c r="L17" s="101"/>
      <c r="M17" s="101"/>
      <c r="N17" s="102"/>
      <c r="O17" s="101"/>
      <c r="P17" s="101"/>
      <c r="Q17" s="101"/>
      <c r="R17" s="102"/>
      <c r="S17" s="103"/>
    </row>
    <row r="18" spans="1:19" s="4" customFormat="1" x14ac:dyDescent="0.25">
      <c r="A18" s="1"/>
      <c r="B18" s="142" t="s">
        <v>21</v>
      </c>
      <c r="C18" s="23" t="s">
        <v>50</v>
      </c>
      <c r="D18" s="104">
        <f>'FBiH '!D18+RS!D18</f>
        <v>2993177.8299999996</v>
      </c>
      <c r="E18" s="73">
        <f t="shared" si="1"/>
        <v>1.5900072474820115E-2</v>
      </c>
      <c r="F18" s="104">
        <f>'FBiH '!F18+RS!F18</f>
        <v>2618133.2200000002</v>
      </c>
      <c r="G18" s="73">
        <f t="shared" si="0"/>
        <v>1.2916476812218016E-2</v>
      </c>
      <c r="H18" s="74">
        <f t="shared" si="2"/>
        <v>-0.12529980886568287</v>
      </c>
      <c r="I18" s="75">
        <f t="shared" si="3"/>
        <v>-0.18764667062537105</v>
      </c>
      <c r="J18" s="1"/>
      <c r="K18" s="101"/>
      <c r="L18" s="101"/>
      <c r="M18" s="101"/>
      <c r="N18" s="102"/>
      <c r="O18" s="101"/>
      <c r="P18" s="101"/>
      <c r="Q18" s="101"/>
      <c r="R18" s="102"/>
      <c r="S18" s="103"/>
    </row>
    <row r="19" spans="1:19" s="4" customFormat="1" x14ac:dyDescent="0.25">
      <c r="A19" s="1"/>
      <c r="B19" s="142" t="s">
        <v>22</v>
      </c>
      <c r="C19" s="23" t="s">
        <v>5</v>
      </c>
      <c r="D19" s="104">
        <f>'FBiH '!D19+RS!D19</f>
        <v>175430.80000000028</v>
      </c>
      <c r="E19" s="73">
        <f t="shared" si="1"/>
        <v>9.3190668671887006E-4</v>
      </c>
      <c r="F19" s="104">
        <f>'FBiH '!F19+RS!F19</f>
        <v>2277542.3299999996</v>
      </c>
      <c r="G19" s="73">
        <f t="shared" si="0"/>
        <v>1.1236182509570689E-2</v>
      </c>
      <c r="H19" s="74">
        <f t="shared" si="2"/>
        <v>11.982568226331955</v>
      </c>
      <c r="I19" s="75">
        <f t="shared" si="3"/>
        <v>11.057197002343569</v>
      </c>
      <c r="J19" s="1"/>
      <c r="K19" s="101"/>
      <c r="L19" s="101"/>
      <c r="M19" s="101"/>
      <c r="N19" s="102"/>
      <c r="O19" s="101"/>
      <c r="P19" s="101"/>
      <c r="Q19" s="101"/>
      <c r="R19" s="102"/>
      <c r="S19" s="103"/>
    </row>
    <row r="20" spans="1:19" s="4" customFormat="1" x14ac:dyDescent="0.25">
      <c r="A20" s="1"/>
      <c r="B20" s="142" t="s">
        <v>23</v>
      </c>
      <c r="C20" s="23" t="s">
        <v>51</v>
      </c>
      <c r="D20" s="104">
        <f>'FBiH '!D20+RS!D20</f>
        <v>96414.55</v>
      </c>
      <c r="E20" s="73">
        <f t="shared" si="1"/>
        <v>5.1216413447348298E-4</v>
      </c>
      <c r="F20" s="104">
        <f>'FBiH '!F20+RS!F20</f>
        <v>113951.12999999999</v>
      </c>
      <c r="G20" s="73">
        <f t="shared" si="0"/>
        <v>5.6217426872229239E-4</v>
      </c>
      <c r="H20" s="74">
        <f t="shared" si="2"/>
        <v>0.18188727738707475</v>
      </c>
      <c r="I20" s="75">
        <f t="shared" si="3"/>
        <v>9.7644740977852779E-2</v>
      </c>
      <c r="J20" s="1"/>
      <c r="K20" s="101"/>
      <c r="L20" s="101"/>
      <c r="M20" s="101"/>
      <c r="N20" s="102"/>
      <c r="O20" s="101"/>
      <c r="P20" s="101"/>
      <c r="Q20" s="101"/>
      <c r="R20" s="102"/>
      <c r="S20" s="103"/>
    </row>
    <row r="21" spans="1:19" s="4" customFormat="1" x14ac:dyDescent="0.25">
      <c r="A21" s="1"/>
      <c r="B21" s="142" t="s">
        <v>24</v>
      </c>
      <c r="C21" s="23" t="s">
        <v>36</v>
      </c>
      <c r="D21" s="104">
        <f>'FBiH '!D21+RS!D21</f>
        <v>910241.08000000007</v>
      </c>
      <c r="E21" s="73">
        <f t="shared" si="1"/>
        <v>4.8352954497055513E-3</v>
      </c>
      <c r="F21" s="104">
        <f>'FBiH '!F21+RS!F21</f>
        <v>923223.17999999993</v>
      </c>
      <c r="G21" s="73">
        <f t="shared" si="0"/>
        <v>4.5546921393756195E-3</v>
      </c>
      <c r="H21" s="74">
        <f t="shared" si="2"/>
        <v>1.4262265552769668E-2</v>
      </c>
      <c r="I21" s="75">
        <f t="shared" si="3"/>
        <v>-5.8032298801310965E-2</v>
      </c>
      <c r="J21" s="1"/>
      <c r="K21" s="101"/>
      <c r="L21" s="101"/>
      <c r="M21" s="101"/>
      <c r="N21" s="102"/>
      <c r="O21" s="101"/>
      <c r="P21" s="101"/>
      <c r="Q21" s="101"/>
      <c r="R21" s="102"/>
      <c r="S21" s="103"/>
    </row>
    <row r="22" spans="1:19" s="4" customFormat="1" x14ac:dyDescent="0.25">
      <c r="A22" s="1"/>
      <c r="B22" s="142" t="s">
        <v>25</v>
      </c>
      <c r="C22" s="23" t="s">
        <v>52</v>
      </c>
      <c r="D22" s="104">
        <f>'FBiH '!D22+RS!D22</f>
        <v>1309</v>
      </c>
      <c r="E22" s="73">
        <f t="shared" si="1"/>
        <v>6.9535443771276139E-6</v>
      </c>
      <c r="F22" s="104">
        <f>'FBiH '!F22+RS!F22</f>
        <v>1013</v>
      </c>
      <c r="G22" s="73">
        <f t="shared" si="0"/>
        <v>4.9976032200442613E-6</v>
      </c>
      <c r="H22" s="74">
        <f t="shared" si="2"/>
        <v>-0.22612681436210849</v>
      </c>
      <c r="I22" s="75">
        <f t="shared" si="3"/>
        <v>-0.28128693095237239</v>
      </c>
      <c r="J22" s="1"/>
      <c r="K22" s="101"/>
      <c r="L22" s="101"/>
      <c r="M22" s="101"/>
      <c r="N22" s="102"/>
      <c r="O22" s="101"/>
      <c r="P22" s="101"/>
      <c r="Q22" s="101"/>
      <c r="R22" s="102"/>
      <c r="S22" s="103"/>
    </row>
    <row r="23" spans="1:19" s="4" customFormat="1" x14ac:dyDescent="0.25">
      <c r="A23" s="1"/>
      <c r="B23" s="142" t="s">
        <v>26</v>
      </c>
      <c r="C23" s="23" t="s">
        <v>53</v>
      </c>
      <c r="D23" s="104">
        <f>'FBiH '!D23+RS!D23</f>
        <v>12371.919999999998</v>
      </c>
      <c r="E23" s="73">
        <f t="shared" si="1"/>
        <v>6.572092799868041E-5</v>
      </c>
      <c r="F23" s="104">
        <f>'FBiH '!F23+RS!F23</f>
        <v>14093.150000000001</v>
      </c>
      <c r="G23" s="73">
        <f t="shared" si="0"/>
        <v>6.9528106436887247E-5</v>
      </c>
      <c r="H23" s="74">
        <f t="shared" si="2"/>
        <v>0.13912391932699236</v>
      </c>
      <c r="I23" s="75">
        <f t="shared" si="3"/>
        <v>5.7929468650888188E-2</v>
      </c>
      <c r="J23" s="1"/>
      <c r="K23" s="101"/>
      <c r="L23" s="101"/>
      <c r="M23" s="101"/>
      <c r="N23" s="102"/>
      <c r="O23" s="101"/>
      <c r="P23" s="101"/>
      <c r="Q23" s="101"/>
      <c r="R23" s="102"/>
      <c r="S23" s="103"/>
    </row>
    <row r="24" spans="1:19" s="48" customFormat="1" x14ac:dyDescent="0.25">
      <c r="A24" s="3"/>
      <c r="B24" s="143"/>
      <c r="C24" s="27" t="s">
        <v>37</v>
      </c>
      <c r="D24" s="105">
        <f>SUM(D6:D23)</f>
        <v>150015093.31600004</v>
      </c>
      <c r="E24" s="79">
        <f>SUM(E6:E23)</f>
        <v>0.79689580489820167</v>
      </c>
      <c r="F24" s="105">
        <f>SUM(F6:F23)</f>
        <v>161449508.36000001</v>
      </c>
      <c r="G24" s="79">
        <f>SUM(G6:G23)</f>
        <v>0.79650600479220035</v>
      </c>
      <c r="H24" s="80">
        <f t="shared" ref="H24:I29" si="6">(F24-D24)/D24</f>
        <v>7.6221764032195674E-2</v>
      </c>
      <c r="I24" s="81">
        <f t="shared" si="6"/>
        <v>-4.8914814660256495E-4</v>
      </c>
      <c r="J24" s="3"/>
    </row>
    <row r="25" spans="1:19" s="4" customFormat="1" ht="15.75" customHeight="1" x14ac:dyDescent="0.25">
      <c r="A25" s="1"/>
      <c r="B25" s="144">
        <v>19</v>
      </c>
      <c r="C25" s="22" t="s">
        <v>6</v>
      </c>
      <c r="D25" s="104">
        <f>'FBiH '!D25+RS!D25</f>
        <v>35218565.103000104</v>
      </c>
      <c r="E25" s="73">
        <f t="shared" si="1"/>
        <v>0.18708468704543099</v>
      </c>
      <c r="F25" s="104">
        <f>'FBiH '!F25+RS!F25</f>
        <v>38183772.766000025</v>
      </c>
      <c r="G25" s="73">
        <f>F25/$F$29</f>
        <v>0.18837842618835152</v>
      </c>
      <c r="H25" s="74">
        <f t="shared" si="2"/>
        <v>8.4194448420254586E-2</v>
      </c>
      <c r="I25" s="75">
        <f t="shared" si="6"/>
        <v>6.9152594119387097E-3</v>
      </c>
      <c r="J25" s="1"/>
      <c r="K25" s="49"/>
    </row>
    <row r="26" spans="1:19" s="4" customFormat="1" x14ac:dyDescent="0.25">
      <c r="A26" s="1"/>
      <c r="B26" s="82"/>
      <c r="C26" s="22" t="s">
        <v>54</v>
      </c>
      <c r="D26" s="104">
        <f>'FBiH '!D26+RS!D26</f>
        <v>3015661.49699998</v>
      </c>
      <c r="E26" s="73">
        <f t="shared" si="1"/>
        <v>1.6019508056367038E-2</v>
      </c>
      <c r="F26" s="104">
        <f>'FBiH '!F26+RS!F26</f>
        <v>2999462.0439999462</v>
      </c>
      <c r="G26" s="73">
        <f>F26/$F$29</f>
        <v>1.4797750414111226E-2</v>
      </c>
      <c r="H26" s="74">
        <f t="shared" si="2"/>
        <v>-5.3717743241902885E-3</v>
      </c>
      <c r="I26" s="75">
        <f>(G26-E26)/E26</f>
        <v>-7.6266863998374623E-2</v>
      </c>
      <c r="J26" s="1"/>
      <c r="K26" s="49"/>
      <c r="L26" s="103"/>
    </row>
    <row r="27" spans="1:19" s="4" customFormat="1" x14ac:dyDescent="0.25">
      <c r="A27" s="1"/>
      <c r="B27" s="82"/>
      <c r="C27" s="22" t="s">
        <v>7</v>
      </c>
      <c r="D27" s="104">
        <f>'FBiH '!D27+RS!D27</f>
        <v>0</v>
      </c>
      <c r="E27" s="73">
        <f t="shared" si="1"/>
        <v>0</v>
      </c>
      <c r="F27" s="104">
        <f>'FBiH '!F27+RS!F27</f>
        <v>64420.929999999993</v>
      </c>
      <c r="G27" s="73">
        <f>F27/$F$29</f>
        <v>3.1781860533686666E-4</v>
      </c>
      <c r="H27" s="76" t="s">
        <v>1</v>
      </c>
      <c r="I27" s="83" t="s">
        <v>1</v>
      </c>
      <c r="J27" s="1"/>
      <c r="K27" s="49"/>
    </row>
    <row r="28" spans="1:19" s="48" customFormat="1" x14ac:dyDescent="0.25">
      <c r="A28" s="3"/>
      <c r="B28" s="78"/>
      <c r="C28" s="27" t="s">
        <v>38</v>
      </c>
      <c r="D28" s="105">
        <f>SUM(D25:D27)</f>
        <v>38234226.600000083</v>
      </c>
      <c r="E28" s="79">
        <f>SUM(E25:E26)</f>
        <v>0.20310419510179803</v>
      </c>
      <c r="F28" s="105">
        <f>SUM(F25:F27)</f>
        <v>41247655.739999972</v>
      </c>
      <c r="G28" s="79">
        <f>SUM(G25:G26)</f>
        <v>0.20317617660246273</v>
      </c>
      <c r="H28" s="80">
        <f t="shared" si="6"/>
        <v>7.8814962612579226E-2</v>
      </c>
      <c r="I28" s="81">
        <f t="shared" si="6"/>
        <v>3.5440676460978546E-4</v>
      </c>
      <c r="J28" s="3"/>
      <c r="K28" s="49"/>
    </row>
    <row r="29" spans="1:19" s="3" customFormat="1" ht="16.5" thickBot="1" x14ac:dyDescent="0.3">
      <c r="B29" s="84"/>
      <c r="C29" s="35" t="s">
        <v>39</v>
      </c>
      <c r="D29" s="106">
        <f>D24+D28</f>
        <v>188249319.91600013</v>
      </c>
      <c r="E29" s="85">
        <f>E24+E28</f>
        <v>0.99999999999999967</v>
      </c>
      <c r="F29" s="106">
        <f>F24+F28</f>
        <v>202697164.09999999</v>
      </c>
      <c r="G29" s="85">
        <f>G24+G28</f>
        <v>0.99968218139466303</v>
      </c>
      <c r="H29" s="86">
        <f>(F29-D29)/D29</f>
        <v>7.6748453542603637E-2</v>
      </c>
      <c r="I29" s="87">
        <f t="shared" si="6"/>
        <v>-3.1781860533663952E-4</v>
      </c>
    </row>
    <row r="30" spans="1:19" x14ac:dyDescent="0.25">
      <c r="B30" s="4"/>
      <c r="C30" s="5"/>
      <c r="D30" s="6"/>
      <c r="E30" s="7"/>
      <c r="F30" s="8"/>
      <c r="G30" s="4"/>
    </row>
    <row r="31" spans="1:19" x14ac:dyDescent="0.25">
      <c r="B31" s="88" t="s">
        <v>33</v>
      </c>
      <c r="C31" s="41"/>
      <c r="D31" s="7"/>
      <c r="E31" s="7"/>
      <c r="F31" s="7"/>
      <c r="G31" s="4"/>
    </row>
    <row r="32" spans="1:19" x14ac:dyDescent="0.25">
      <c r="B32" s="91"/>
      <c r="F32" s="7"/>
    </row>
    <row r="33" spans="2:6" x14ac:dyDescent="0.25">
      <c r="B33" s="88" t="s">
        <v>34</v>
      </c>
      <c r="F33" s="9"/>
    </row>
  </sheetData>
  <mergeCells count="9">
    <mergeCell ref="B2:I2"/>
    <mergeCell ref="E4:E5"/>
    <mergeCell ref="G4:G5"/>
    <mergeCell ref="H4:H5"/>
    <mergeCell ref="I4:I5"/>
    <mergeCell ref="B4:B5"/>
    <mergeCell ref="C4:C5"/>
    <mergeCell ref="D4:D5"/>
    <mergeCell ref="F4:F5"/>
  </mergeCells>
  <phoneticPr fontId="27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osiguranja&amp;RMjesečno izvješće</oddHeader>
    <oddFooter>&amp;CU izvješće su uključeni podatci zaključno s 30.04.2016. godine.</oddFooter>
  </headerFooter>
  <ignoredErrors>
    <ignoredError sqref="E24 G24 E28:F28" formula="1"/>
    <ignoredError sqref="B6:B7 B8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53"/>
  <sheetViews>
    <sheetView showGridLines="0" showRuler="0" view="pageLayout" zoomScaleNormal="100" workbookViewId="0">
      <selection activeCell="B2" sqref="B2:I2"/>
    </sheetView>
  </sheetViews>
  <sheetFormatPr defaultRowHeight="12.75" x14ac:dyDescent="0.2"/>
  <cols>
    <col min="1" max="1" width="3.28515625" customWidth="1"/>
    <col min="2" max="2" width="4.7109375" customWidth="1"/>
    <col min="3" max="3" width="50.7109375" customWidth="1"/>
    <col min="4" max="4" width="13.7109375" customWidth="1"/>
    <col min="5" max="5" width="11.7109375" customWidth="1"/>
    <col min="6" max="6" width="13.7109375" customWidth="1"/>
    <col min="7" max="7" width="11.7109375" customWidth="1"/>
    <col min="8" max="8" width="17.7109375" customWidth="1"/>
    <col min="9" max="9" width="11.7109375" customWidth="1"/>
    <col min="11" max="11" width="12.7109375" bestFit="1" customWidth="1"/>
    <col min="12" max="12" width="14.28515625" bestFit="1" customWidth="1"/>
    <col min="19" max="19" width="14.28515625" bestFit="1" customWidth="1"/>
  </cols>
  <sheetData>
    <row r="1" spans="2:20" ht="15.75" customHeight="1" x14ac:dyDescent="0.2"/>
    <row r="2" spans="2:20" ht="15.75" x14ac:dyDescent="0.25">
      <c r="B2" s="129" t="s">
        <v>31</v>
      </c>
      <c r="C2" s="130"/>
      <c r="D2" s="130"/>
      <c r="E2" s="130"/>
      <c r="F2" s="130"/>
      <c r="G2" s="130"/>
      <c r="H2" s="130"/>
      <c r="I2" s="131"/>
    </row>
    <row r="3" spans="2:20" ht="16.5" thickBot="1" x14ac:dyDescent="0.3">
      <c r="B3" s="72"/>
      <c r="C3" s="3"/>
    </row>
    <row r="4" spans="2:20" ht="15.75" customHeight="1" x14ac:dyDescent="0.25">
      <c r="B4" s="68"/>
      <c r="C4" s="125" t="s">
        <v>2</v>
      </c>
      <c r="D4" s="132" t="s">
        <v>27</v>
      </c>
      <c r="E4" s="125" t="s">
        <v>3</v>
      </c>
      <c r="F4" s="132" t="s">
        <v>28</v>
      </c>
      <c r="G4" s="125" t="s">
        <v>3</v>
      </c>
      <c r="H4" s="134" t="s">
        <v>8</v>
      </c>
      <c r="I4" s="121" t="s">
        <v>29</v>
      </c>
      <c r="K4" s="46"/>
    </row>
    <row r="5" spans="2:20" ht="15.75" customHeight="1" x14ac:dyDescent="0.25">
      <c r="B5" s="69"/>
      <c r="C5" s="126"/>
      <c r="D5" s="133"/>
      <c r="E5" s="126"/>
      <c r="F5" s="133"/>
      <c r="G5" s="126"/>
      <c r="H5" s="135"/>
      <c r="I5" s="122"/>
      <c r="K5" s="46"/>
    </row>
    <row r="6" spans="2:20" ht="15.75" customHeight="1" x14ac:dyDescent="0.25">
      <c r="B6" s="145" t="s">
        <v>9</v>
      </c>
      <c r="C6" s="18" t="s">
        <v>41</v>
      </c>
      <c r="D6" s="107">
        <v>10173091.085999999</v>
      </c>
      <c r="E6" s="54">
        <f>D6/$D$29</f>
        <v>7.4955361792752903E-2</v>
      </c>
      <c r="F6" s="107">
        <v>11316883.82</v>
      </c>
      <c r="G6" s="47">
        <f>F6/$F$29</f>
        <v>7.8480125088087757E-2</v>
      </c>
      <c r="H6" s="20">
        <f>(F6-D6)/D6</f>
        <v>0.11243315569778642</v>
      </c>
      <c r="I6" s="21">
        <f>(G6-E6)/E6</f>
        <v>4.7024831993748677E-2</v>
      </c>
      <c r="J6" s="70"/>
      <c r="K6" s="96"/>
      <c r="L6" s="96"/>
      <c r="M6" s="96"/>
      <c r="N6" s="97"/>
      <c r="O6" s="96"/>
      <c r="P6" s="96"/>
      <c r="Q6" s="96"/>
      <c r="R6" s="97"/>
      <c r="S6" s="98"/>
      <c r="T6" s="71"/>
    </row>
    <row r="7" spans="2:20" ht="15.75" customHeight="1" x14ac:dyDescent="0.25">
      <c r="B7" s="145" t="s">
        <v>10</v>
      </c>
      <c r="C7" s="22" t="s">
        <v>4</v>
      </c>
      <c r="D7" s="107">
        <v>1727875.9999999998</v>
      </c>
      <c r="E7" s="54">
        <f t="shared" ref="E7:E23" si="0">D7/$D$29</f>
        <v>1.2730994898025502E-2</v>
      </c>
      <c r="F7" s="107">
        <v>1740999.8099999998</v>
      </c>
      <c r="G7" s="47">
        <f t="shared" ref="G7:G23" si="1">F7/$F$29</f>
        <v>1.2073454587001053E-2</v>
      </c>
      <c r="H7" s="20">
        <f t="shared" ref="H7:H23" si="2">(F7-D7)/D7</f>
        <v>7.5953424898546297E-3</v>
      </c>
      <c r="I7" s="21">
        <f t="shared" ref="I7:I23" si="3">(G7-E7)/E7</f>
        <v>-5.164877657176891E-2</v>
      </c>
      <c r="J7" s="70"/>
      <c r="K7" s="96"/>
      <c r="L7" s="96"/>
      <c r="M7" s="96"/>
      <c r="N7" s="97"/>
      <c r="O7" s="96"/>
      <c r="P7" s="96"/>
      <c r="Q7" s="96"/>
      <c r="R7" s="97"/>
      <c r="S7" s="98"/>
      <c r="T7" s="71"/>
    </row>
    <row r="8" spans="2:20" ht="15.75" customHeight="1" x14ac:dyDescent="0.25">
      <c r="B8" s="145" t="s">
        <v>11</v>
      </c>
      <c r="C8" s="23" t="s">
        <v>42</v>
      </c>
      <c r="D8" s="107">
        <v>15029355.359999999</v>
      </c>
      <c r="E8" s="54">
        <f t="shared" si="0"/>
        <v>0.1107363296954019</v>
      </c>
      <c r="F8" s="107">
        <v>15807578.93</v>
      </c>
      <c r="G8" s="47">
        <f t="shared" si="1"/>
        <v>0.10962211784606095</v>
      </c>
      <c r="H8" s="20">
        <f t="shared" si="2"/>
        <v>5.1780236168426079E-2</v>
      </c>
      <c r="I8" s="21">
        <f t="shared" si="3"/>
        <v>-1.0061845578644044E-2</v>
      </c>
      <c r="J8" s="70"/>
      <c r="K8" s="96"/>
      <c r="L8" s="96"/>
      <c r="M8" s="96"/>
      <c r="N8" s="97"/>
      <c r="O8" s="96"/>
      <c r="P8" s="96"/>
      <c r="Q8" s="96"/>
      <c r="R8" s="97"/>
      <c r="S8" s="98"/>
      <c r="T8" s="71"/>
    </row>
    <row r="9" spans="2:20" ht="15.75" customHeight="1" x14ac:dyDescent="0.25">
      <c r="B9" s="145" t="s">
        <v>12</v>
      </c>
      <c r="C9" s="23" t="s">
        <v>43</v>
      </c>
      <c r="D9" s="107">
        <v>0</v>
      </c>
      <c r="E9" s="54">
        <f t="shared" si="0"/>
        <v>0</v>
      </c>
      <c r="F9" s="107">
        <v>6000</v>
      </c>
      <c r="G9" s="47">
        <f t="shared" si="1"/>
        <v>4.1608693525363642E-5</v>
      </c>
      <c r="H9" s="24" t="s">
        <v>1</v>
      </c>
      <c r="I9" s="25" t="s">
        <v>1</v>
      </c>
      <c r="J9" s="70"/>
      <c r="K9" s="96"/>
      <c r="L9" s="96"/>
      <c r="M9" s="96"/>
      <c r="N9" s="97"/>
      <c r="O9" s="96"/>
      <c r="P9" s="96"/>
      <c r="Q9" s="96"/>
      <c r="R9" s="97"/>
      <c r="S9" s="98"/>
      <c r="T9" s="71"/>
    </row>
    <row r="10" spans="2:20" ht="15.75" customHeight="1" x14ac:dyDescent="0.25">
      <c r="B10" s="145" t="s">
        <v>13</v>
      </c>
      <c r="C10" s="23" t="s">
        <v>44</v>
      </c>
      <c r="D10" s="107">
        <v>84901.73</v>
      </c>
      <c r="E10" s="54">
        <f t="shared" si="0"/>
        <v>6.2555616922946951E-4</v>
      </c>
      <c r="F10" s="107">
        <v>0</v>
      </c>
      <c r="G10" s="47">
        <f t="shared" si="1"/>
        <v>0</v>
      </c>
      <c r="H10" s="147">
        <f t="shared" ref="H10" si="4">(F10-D10)/D10</f>
        <v>-1</v>
      </c>
      <c r="I10" s="148">
        <f t="shared" ref="I10" si="5">(G10-E10)/E10</f>
        <v>-1</v>
      </c>
      <c r="J10" s="70"/>
      <c r="K10" s="96"/>
      <c r="L10" s="96"/>
      <c r="M10" s="96"/>
      <c r="N10" s="97"/>
      <c r="O10" s="96"/>
      <c r="P10" s="96"/>
      <c r="Q10" s="96"/>
      <c r="R10" s="97"/>
      <c r="S10" s="98"/>
      <c r="T10" s="71"/>
    </row>
    <row r="11" spans="2:20" ht="15.75" customHeight="1" x14ac:dyDescent="0.25">
      <c r="B11" s="145" t="s">
        <v>14</v>
      </c>
      <c r="C11" s="23" t="s">
        <v>45</v>
      </c>
      <c r="D11" s="107">
        <v>0</v>
      </c>
      <c r="E11" s="54">
        <f t="shared" si="0"/>
        <v>0</v>
      </c>
      <c r="F11" s="107">
        <v>1462.5</v>
      </c>
      <c r="G11" s="47">
        <f t="shared" si="1"/>
        <v>1.0142119046807387E-5</v>
      </c>
      <c r="H11" s="76" t="s">
        <v>1</v>
      </c>
      <c r="I11" s="77" t="s">
        <v>1</v>
      </c>
      <c r="J11" s="70"/>
      <c r="K11" s="96"/>
      <c r="L11" s="96"/>
      <c r="M11" s="96"/>
      <c r="N11" s="97"/>
      <c r="O11" s="96"/>
      <c r="P11" s="96"/>
      <c r="Q11" s="96"/>
      <c r="R11" s="97"/>
      <c r="S11" s="98"/>
      <c r="T11" s="71"/>
    </row>
    <row r="12" spans="2:20" ht="15.75" customHeight="1" x14ac:dyDescent="0.25">
      <c r="B12" s="145" t="s">
        <v>15</v>
      </c>
      <c r="C12" s="23" t="s">
        <v>35</v>
      </c>
      <c r="D12" s="107">
        <v>1030797.0799999998</v>
      </c>
      <c r="E12" s="54">
        <f t="shared" si="0"/>
        <v>7.5949155879123185E-3</v>
      </c>
      <c r="F12" s="107">
        <v>1541286.58</v>
      </c>
      <c r="G12" s="47">
        <f t="shared" si="1"/>
        <v>1.0688486823662646E-2</v>
      </c>
      <c r="H12" s="74">
        <f t="shared" si="2"/>
        <v>0.49523762717682546</v>
      </c>
      <c r="I12" s="75">
        <f t="shared" si="3"/>
        <v>0.40732134543718929</v>
      </c>
      <c r="J12" s="70"/>
      <c r="K12" s="96"/>
      <c r="L12" s="96"/>
      <c r="M12" s="96"/>
      <c r="N12" s="97"/>
      <c r="O12" s="96"/>
      <c r="P12" s="96"/>
      <c r="Q12" s="96"/>
      <c r="R12" s="97"/>
      <c r="S12" s="98"/>
      <c r="T12" s="71"/>
    </row>
    <row r="13" spans="2:20" ht="15.75" customHeight="1" x14ac:dyDescent="0.25">
      <c r="B13" s="145" t="s">
        <v>16</v>
      </c>
      <c r="C13" s="23" t="s">
        <v>40</v>
      </c>
      <c r="D13" s="107">
        <v>8842081.75</v>
      </c>
      <c r="E13" s="54">
        <f t="shared" si="0"/>
        <v>6.5148481515556911E-2</v>
      </c>
      <c r="F13" s="107">
        <v>7608795.7000000011</v>
      </c>
      <c r="G13" s="47">
        <f t="shared" si="1"/>
        <v>5.2765341396400788E-2</v>
      </c>
      <c r="H13" s="74">
        <f t="shared" si="2"/>
        <v>-0.13947915037089528</v>
      </c>
      <c r="I13" s="75">
        <f t="shared" si="3"/>
        <v>-0.19007565228053908</v>
      </c>
      <c r="J13" s="70"/>
      <c r="K13" s="96"/>
      <c r="L13" s="96"/>
      <c r="M13" s="96"/>
      <c r="N13" s="97"/>
      <c r="O13" s="96"/>
      <c r="P13" s="96"/>
      <c r="Q13" s="96"/>
      <c r="R13" s="97"/>
      <c r="S13" s="98"/>
      <c r="T13" s="71"/>
    </row>
    <row r="14" spans="2:20" ht="15.75" customHeight="1" x14ac:dyDescent="0.25">
      <c r="B14" s="145" t="s">
        <v>17</v>
      </c>
      <c r="C14" s="23" t="s">
        <v>46</v>
      </c>
      <c r="D14" s="107">
        <v>8197609.3999999994</v>
      </c>
      <c r="E14" s="54">
        <f t="shared" si="0"/>
        <v>6.0400007551123985E-2</v>
      </c>
      <c r="F14" s="107">
        <v>6428278.4400000013</v>
      </c>
      <c r="G14" s="47">
        <f t="shared" si="1"/>
        <v>4.4578711250943787E-2</v>
      </c>
      <c r="H14" s="74">
        <f t="shared" si="2"/>
        <v>-0.21583499208927889</v>
      </c>
      <c r="I14" s="75">
        <f t="shared" si="3"/>
        <v>-0.26194195897721839</v>
      </c>
      <c r="J14" s="70"/>
      <c r="K14" s="96"/>
      <c r="L14" s="96"/>
      <c r="M14" s="96"/>
      <c r="N14" s="97"/>
      <c r="O14" s="96"/>
      <c r="P14" s="96"/>
      <c r="Q14" s="96"/>
      <c r="R14" s="97"/>
      <c r="S14" s="98"/>
      <c r="T14" s="71"/>
    </row>
    <row r="15" spans="2:20" ht="15.75" customHeight="1" x14ac:dyDescent="0.25">
      <c r="B15" s="145" t="s">
        <v>18</v>
      </c>
      <c r="C15" s="23" t="s">
        <v>47</v>
      </c>
      <c r="D15" s="107">
        <v>53496301.049999982</v>
      </c>
      <c r="E15" s="54">
        <f t="shared" si="0"/>
        <v>0.39416088638929309</v>
      </c>
      <c r="F15" s="107">
        <v>59371115.970000014</v>
      </c>
      <c r="G15" s="47">
        <f t="shared" si="1"/>
        <v>0.41172576144242556</v>
      </c>
      <c r="H15" s="74">
        <f t="shared" si="2"/>
        <v>0.1098172173531993</v>
      </c>
      <c r="I15" s="75">
        <f t="shared" si="3"/>
        <v>4.4562704366826814E-2</v>
      </c>
      <c r="J15" s="70"/>
      <c r="K15" s="96"/>
      <c r="L15" s="96"/>
      <c r="M15" s="96"/>
      <c r="N15" s="97"/>
      <c r="O15" s="96"/>
      <c r="P15" s="96"/>
      <c r="Q15" s="96"/>
      <c r="R15" s="97"/>
      <c r="S15" s="98"/>
      <c r="T15" s="71"/>
    </row>
    <row r="16" spans="2:20" ht="15.75" customHeight="1" x14ac:dyDescent="0.25">
      <c r="B16" s="145" t="s">
        <v>19</v>
      </c>
      <c r="C16" s="23" t="s">
        <v>48</v>
      </c>
      <c r="D16" s="107">
        <v>103543.76</v>
      </c>
      <c r="E16" s="54">
        <f t="shared" si="0"/>
        <v>7.6291069514385133E-4</v>
      </c>
      <c r="F16" s="107">
        <v>32611.96</v>
      </c>
      <c r="G16" s="47">
        <f>F16/$F$29</f>
        <v>2.2615684148356965E-4</v>
      </c>
      <c r="H16" s="74">
        <f t="shared" si="2"/>
        <v>-0.68504176398461858</v>
      </c>
      <c r="I16" s="75">
        <f t="shared" si="3"/>
        <v>-0.70356053084178283</v>
      </c>
      <c r="J16" s="70"/>
      <c r="K16" s="96"/>
      <c r="L16" s="96"/>
      <c r="M16" s="96"/>
      <c r="N16" s="97"/>
      <c r="O16" s="96"/>
      <c r="P16" s="96"/>
      <c r="Q16" s="96"/>
      <c r="R16" s="97"/>
      <c r="S16" s="98"/>
      <c r="T16" s="71"/>
    </row>
    <row r="17" spans="2:20" ht="15.75" customHeight="1" x14ac:dyDescent="0.25">
      <c r="B17" s="145" t="s">
        <v>20</v>
      </c>
      <c r="C17" s="23" t="s">
        <v>49</v>
      </c>
      <c r="D17" s="107">
        <v>3353</v>
      </c>
      <c r="E17" s="54">
        <f t="shared" si="0"/>
        <v>2.4704912790662939E-5</v>
      </c>
      <c r="F17" s="107">
        <v>7583</v>
      </c>
      <c r="G17" s="47">
        <f t="shared" si="1"/>
        <v>5.258645383380541E-5</v>
      </c>
      <c r="H17" s="74">
        <f t="shared" si="2"/>
        <v>1.261556814792723</v>
      </c>
      <c r="I17" s="75">
        <f t="shared" si="3"/>
        <v>1.1285828563491274</v>
      </c>
      <c r="J17" s="70"/>
      <c r="K17" s="96"/>
      <c r="L17" s="96"/>
      <c r="M17" s="96"/>
      <c r="N17" s="97"/>
      <c r="O17" s="96"/>
      <c r="P17" s="96"/>
      <c r="Q17" s="96"/>
      <c r="R17" s="97"/>
      <c r="S17" s="98"/>
      <c r="T17" s="71"/>
    </row>
    <row r="18" spans="2:20" ht="15.75" customHeight="1" x14ac:dyDescent="0.25">
      <c r="B18" s="145" t="s">
        <v>21</v>
      </c>
      <c r="C18" s="23" t="s">
        <v>50</v>
      </c>
      <c r="D18" s="107">
        <v>2557361.6799999997</v>
      </c>
      <c r="E18" s="54">
        <f t="shared" si="0"/>
        <v>1.8842647562953549E-2</v>
      </c>
      <c r="F18" s="107">
        <v>2113753.7200000002</v>
      </c>
      <c r="G18" s="47">
        <f t="shared" si="1"/>
        <v>1.4658421787262886E-2</v>
      </c>
      <c r="H18" s="20">
        <f t="shared" si="2"/>
        <v>-0.17346312939200667</v>
      </c>
      <c r="I18" s="21">
        <f t="shared" si="3"/>
        <v>-0.22206145721884918</v>
      </c>
      <c r="J18" s="70"/>
      <c r="K18" s="96"/>
      <c r="L18" s="96"/>
      <c r="M18" s="96"/>
      <c r="N18" s="97"/>
      <c r="O18" s="96"/>
      <c r="P18" s="96"/>
      <c r="Q18" s="96"/>
      <c r="R18" s="97"/>
      <c r="S18" s="98"/>
      <c r="T18" s="71"/>
    </row>
    <row r="19" spans="2:20" ht="15.75" customHeight="1" x14ac:dyDescent="0.25">
      <c r="B19" s="145" t="s">
        <v>22</v>
      </c>
      <c r="C19" s="23" t="s">
        <v>5</v>
      </c>
      <c r="D19" s="107">
        <v>173930.80000000028</v>
      </c>
      <c r="E19" s="54">
        <f t="shared" si="0"/>
        <v>1.281522590399715E-3</v>
      </c>
      <c r="F19" s="107">
        <v>2277542.3299999996</v>
      </c>
      <c r="G19" s="47">
        <f t="shared" si="1"/>
        <v>1.5794260133335434E-2</v>
      </c>
      <c r="H19" s="20">
        <f t="shared" si="2"/>
        <v>12.094531445839356</v>
      </c>
      <c r="I19" s="21">
        <f t="shared" si="3"/>
        <v>11.324605318435395</v>
      </c>
      <c r="J19" s="70"/>
      <c r="K19" s="96"/>
      <c r="L19" s="96"/>
      <c r="M19" s="96"/>
      <c r="N19" s="97"/>
      <c r="O19" s="96"/>
      <c r="P19" s="96"/>
      <c r="Q19" s="96"/>
      <c r="R19" s="97"/>
      <c r="S19" s="98"/>
      <c r="T19" s="71"/>
    </row>
    <row r="20" spans="2:20" ht="15.75" customHeight="1" x14ac:dyDescent="0.25">
      <c r="B20" s="145" t="s">
        <v>23</v>
      </c>
      <c r="C20" s="23" t="s">
        <v>51</v>
      </c>
      <c r="D20" s="107">
        <v>96090.55</v>
      </c>
      <c r="E20" s="54">
        <f t="shared" si="0"/>
        <v>7.0799542432354212E-4</v>
      </c>
      <c r="F20" s="107">
        <v>111539.12999999999</v>
      </c>
      <c r="G20" s="47">
        <f t="shared" si="1"/>
        <v>7.7349957937594878E-4</v>
      </c>
      <c r="H20" s="20">
        <f t="shared" si="2"/>
        <v>0.16077106437625746</v>
      </c>
      <c r="I20" s="21">
        <f t="shared" si="3"/>
        <v>9.2520590955786103E-2</v>
      </c>
      <c r="J20" s="70"/>
      <c r="K20" s="96"/>
      <c r="L20" s="96"/>
      <c r="M20" s="96"/>
      <c r="N20" s="97"/>
      <c r="O20" s="96"/>
      <c r="P20" s="96"/>
      <c r="Q20" s="96"/>
      <c r="R20" s="97"/>
      <c r="S20" s="98"/>
      <c r="T20" s="71"/>
    </row>
    <row r="21" spans="2:20" ht="15.75" customHeight="1" x14ac:dyDescent="0.25">
      <c r="B21" s="145" t="s">
        <v>24</v>
      </c>
      <c r="C21" s="23" t="s">
        <v>36</v>
      </c>
      <c r="D21" s="107">
        <v>541716.16</v>
      </c>
      <c r="E21" s="54">
        <f t="shared" si="0"/>
        <v>3.9913660871138713E-3</v>
      </c>
      <c r="F21" s="107">
        <v>488466.28999999992</v>
      </c>
      <c r="G21" s="47">
        <f t="shared" si="1"/>
        <v>3.3874073596802325E-3</v>
      </c>
      <c r="H21" s="20">
        <f t="shared" si="2"/>
        <v>-9.8298470549595771E-2</v>
      </c>
      <c r="I21" s="21">
        <f t="shared" si="3"/>
        <v>-0.15131629478526665</v>
      </c>
      <c r="J21" s="70"/>
      <c r="K21" s="96"/>
      <c r="L21" s="96"/>
      <c r="M21" s="96"/>
      <c r="N21" s="97"/>
      <c r="O21" s="96"/>
      <c r="P21" s="96"/>
      <c r="Q21" s="96"/>
      <c r="R21" s="97"/>
      <c r="S21" s="98"/>
      <c r="T21" s="71"/>
    </row>
    <row r="22" spans="2:20" ht="15.75" customHeight="1" x14ac:dyDescent="0.25">
      <c r="B22" s="145" t="s">
        <v>25</v>
      </c>
      <c r="C22" s="23" t="s">
        <v>52</v>
      </c>
      <c r="D22" s="107">
        <v>1309</v>
      </c>
      <c r="E22" s="54">
        <f t="shared" si="0"/>
        <v>9.6447154318454472E-6</v>
      </c>
      <c r="F22" s="107">
        <v>1013</v>
      </c>
      <c r="G22" s="47">
        <f t="shared" si="1"/>
        <v>7.0249344235322275E-6</v>
      </c>
      <c r="H22" s="20">
        <f t="shared" si="2"/>
        <v>-0.22612681436210849</v>
      </c>
      <c r="I22" s="21">
        <f t="shared" si="3"/>
        <v>-0.27162864750400867</v>
      </c>
      <c r="J22" s="70"/>
      <c r="K22" s="96"/>
      <c r="L22" s="96"/>
      <c r="M22" s="96"/>
      <c r="N22" s="97"/>
      <c r="O22" s="96"/>
      <c r="P22" s="96"/>
      <c r="Q22" s="96"/>
      <c r="R22" s="97"/>
      <c r="S22" s="98"/>
      <c r="T22" s="71"/>
    </row>
    <row r="23" spans="2:20" ht="15.75" customHeight="1" x14ac:dyDescent="0.25">
      <c r="B23" s="145" t="s">
        <v>26</v>
      </c>
      <c r="C23" s="23" t="s">
        <v>53</v>
      </c>
      <c r="D23" s="107">
        <v>11842.199999999999</v>
      </c>
      <c r="E23" s="54">
        <f t="shared" si="0"/>
        <v>8.7253360647058942E-5</v>
      </c>
      <c r="F23" s="107">
        <v>13593.470000000001</v>
      </c>
      <c r="G23" s="47">
        <f t="shared" si="1"/>
        <v>9.4267754529370825E-5</v>
      </c>
      <c r="H23" s="20">
        <f t="shared" si="2"/>
        <v>0.14788383915150921</v>
      </c>
      <c r="I23" s="21">
        <f t="shared" si="3"/>
        <v>8.0391102764341693E-2</v>
      </c>
      <c r="J23" s="70"/>
      <c r="K23" s="96"/>
      <c r="L23" s="96"/>
      <c r="M23" s="96"/>
      <c r="N23" s="97"/>
      <c r="O23" s="96"/>
      <c r="P23" s="96"/>
      <c r="Q23" s="96"/>
      <c r="R23" s="97"/>
      <c r="S23" s="98"/>
      <c r="T23" s="71"/>
    </row>
    <row r="24" spans="2:20" ht="15.75" customHeight="1" x14ac:dyDescent="0.25">
      <c r="B24" s="146"/>
      <c r="C24" s="27" t="s">
        <v>37</v>
      </c>
      <c r="D24" s="105">
        <f>SUM(D6:D23)</f>
        <v>102071160.60599996</v>
      </c>
      <c r="E24" s="55">
        <f>SUM(E6:E23)</f>
        <v>0.75206057894810019</v>
      </c>
      <c r="F24" s="105">
        <f>SUM(F6:F23)</f>
        <v>108868504.65000001</v>
      </c>
      <c r="G24" s="28">
        <f>SUM(G6:G23)</f>
        <v>0.7549793740910794</v>
      </c>
      <c r="H24" s="29">
        <f>(F24-D24)/D24</f>
        <v>6.6594168261083553E-2</v>
      </c>
      <c r="I24" s="30">
        <f>(G24-E24)/E24</f>
        <v>3.8810638726227398E-3</v>
      </c>
      <c r="K24" s="63"/>
      <c r="L24" s="94"/>
      <c r="M24" s="94"/>
      <c r="N24" s="95"/>
      <c r="O24" s="95"/>
      <c r="P24" s="95"/>
      <c r="Q24" s="99"/>
      <c r="R24" s="99"/>
      <c r="S24" s="99"/>
    </row>
    <row r="25" spans="2:20" ht="15.75" customHeight="1" x14ac:dyDescent="0.25">
      <c r="B25" s="145">
        <v>19</v>
      </c>
      <c r="C25" s="22" t="s">
        <v>6</v>
      </c>
      <c r="D25" s="108">
        <v>31159593.113000106</v>
      </c>
      <c r="E25" s="54">
        <f>D25/$D$29</f>
        <v>0.22958396374864573</v>
      </c>
      <c r="F25" s="107">
        <v>32905541.526000023</v>
      </c>
      <c r="G25" s="47">
        <f>F25/$F$29</f>
        <v>0.22819276544024358</v>
      </c>
      <c r="H25" s="20">
        <f>(F25-D25)/D25</f>
        <v>5.6032452242500211E-2</v>
      </c>
      <c r="I25" s="21">
        <f>(G25-E25)/E25</f>
        <v>-6.0596493138574178E-3</v>
      </c>
      <c r="K25" s="63"/>
      <c r="L25" s="94"/>
      <c r="M25" s="95"/>
      <c r="N25" s="99"/>
      <c r="O25" s="99"/>
      <c r="P25" s="99"/>
      <c r="Q25" s="99"/>
      <c r="R25" s="95"/>
      <c r="S25" s="99"/>
    </row>
    <row r="26" spans="2:20" ht="15.75" customHeight="1" x14ac:dyDescent="0.25">
      <c r="B26" s="17"/>
      <c r="C26" s="22" t="s">
        <v>54</v>
      </c>
      <c r="D26" s="108">
        <v>2491239.24699998</v>
      </c>
      <c r="E26" s="54">
        <f t="shared" ref="E26:E27" si="6">D26/$D$29</f>
        <v>1.8355457303254195E-2</v>
      </c>
      <c r="F26" s="107">
        <v>2426588.1539999461</v>
      </c>
      <c r="G26" s="47">
        <f t="shared" ref="G26:G27" si="7">F26/$F$29</f>
        <v>1.6827860468676945E-2</v>
      </c>
      <c r="H26" s="20">
        <f>(F26-D26)/D26</f>
        <v>-2.5951378647349317E-2</v>
      </c>
      <c r="I26" s="21">
        <f t="shared" ref="I26" si="8">(G26-E26)/E26</f>
        <v>-8.3223033310449113E-2</v>
      </c>
      <c r="K26" s="63"/>
      <c r="L26" s="94"/>
      <c r="M26" s="95"/>
      <c r="N26" s="95"/>
      <c r="O26" s="99"/>
      <c r="P26" s="99"/>
      <c r="Q26" s="99"/>
      <c r="R26" s="95"/>
      <c r="S26" s="95"/>
    </row>
    <row r="27" spans="2:20" ht="15.75" customHeight="1" x14ac:dyDescent="0.25">
      <c r="B27" s="17"/>
      <c r="C27" s="22" t="s">
        <v>7</v>
      </c>
      <c r="D27" s="108">
        <v>0</v>
      </c>
      <c r="E27" s="54">
        <f t="shared" si="6"/>
        <v>0</v>
      </c>
      <c r="F27" s="107">
        <v>0</v>
      </c>
      <c r="G27" s="47">
        <f t="shared" si="7"/>
        <v>0</v>
      </c>
      <c r="H27" s="24" t="s">
        <v>1</v>
      </c>
      <c r="I27" s="25" t="s">
        <v>1</v>
      </c>
      <c r="K27" s="63"/>
      <c r="L27" s="63"/>
      <c r="M27" s="95"/>
      <c r="N27" s="99"/>
      <c r="O27" s="99"/>
      <c r="P27" s="99"/>
      <c r="Q27" s="99"/>
      <c r="R27" s="95"/>
      <c r="S27" s="99"/>
    </row>
    <row r="28" spans="2:20" ht="15.75" customHeight="1" x14ac:dyDescent="0.25">
      <c r="B28" s="26"/>
      <c r="C28" s="27" t="s">
        <v>38</v>
      </c>
      <c r="D28" s="109">
        <f>SUM(D25:D27)</f>
        <v>33650832.360000089</v>
      </c>
      <c r="E28" s="55">
        <f>E25+E26+E27</f>
        <v>0.24793942105189992</v>
      </c>
      <c r="F28" s="109">
        <f>SUM(F25:F27)</f>
        <v>35332129.67999997</v>
      </c>
      <c r="G28" s="31">
        <f>SUM(G25:G27)</f>
        <v>0.24502062590892054</v>
      </c>
      <c r="H28" s="32">
        <f t="shared" ref="H28" si="9">(F28-D28)/D28</f>
        <v>4.9963023262342761E-2</v>
      </c>
      <c r="I28" s="33">
        <f t="shared" ref="I28" si="10">(G28-E28)/E28</f>
        <v>-1.1772210851328894E-2</v>
      </c>
      <c r="K28" s="63"/>
      <c r="L28" s="63"/>
      <c r="M28" s="100"/>
      <c r="N28" s="99"/>
      <c r="O28" s="99"/>
      <c r="P28" s="99"/>
      <c r="Q28" s="99"/>
      <c r="R28" s="100"/>
      <c r="S28" s="99"/>
    </row>
    <row r="29" spans="2:20" ht="16.5" customHeight="1" thickBot="1" x14ac:dyDescent="0.3">
      <c r="B29" s="34"/>
      <c r="C29" s="35" t="s">
        <v>39</v>
      </c>
      <c r="D29" s="106">
        <f>SUM(D24:D27)</f>
        <v>135721992.96600005</v>
      </c>
      <c r="E29" s="110">
        <f>E24+E28</f>
        <v>1</v>
      </c>
      <c r="F29" s="106">
        <f>SUM(F24:F27)</f>
        <v>144200634.32999998</v>
      </c>
      <c r="G29" s="51">
        <f>G24+G28</f>
        <v>1</v>
      </c>
      <c r="H29" s="36">
        <f t="shared" ref="H29" si="11">(F29-D29)/D29</f>
        <v>6.2470651798665615E-2</v>
      </c>
      <c r="I29" s="37">
        <f t="shared" ref="I29" si="12">(G29-E29)/E29</f>
        <v>0</v>
      </c>
      <c r="K29" s="48"/>
    </row>
    <row r="30" spans="2:20" ht="15.75" x14ac:dyDescent="0.25">
      <c r="B30" s="10"/>
      <c r="C30" s="11"/>
      <c r="D30" s="6"/>
      <c r="E30" s="12"/>
      <c r="F30" s="6"/>
      <c r="G30" s="12"/>
      <c r="H30" s="13"/>
    </row>
    <row r="31" spans="2:20" ht="15.75" x14ac:dyDescent="0.25">
      <c r="B31" s="88" t="s">
        <v>33</v>
      </c>
      <c r="C31" s="41"/>
      <c r="D31" s="92"/>
      <c r="E31" s="12"/>
      <c r="F31" s="93"/>
      <c r="G31" s="12"/>
      <c r="H31" s="13"/>
    </row>
    <row r="32" spans="2:20" ht="15.75" customHeight="1" x14ac:dyDescent="0.2">
      <c r="B32" s="89"/>
      <c r="F32" s="42"/>
    </row>
    <row r="33" spans="2:9" ht="15.75" customHeight="1" x14ac:dyDescent="0.2">
      <c r="B33" s="90" t="s">
        <v>34</v>
      </c>
      <c r="F33" s="43"/>
    </row>
    <row r="34" spans="2:9" ht="15.75" customHeight="1" x14ac:dyDescent="0.25">
      <c r="B34" s="45"/>
      <c r="C34" s="49"/>
      <c r="F34" s="44"/>
    </row>
    <row r="35" spans="2:9" ht="16.5" x14ac:dyDescent="0.3">
      <c r="B35" s="45"/>
      <c r="C35" s="59"/>
      <c r="D35" s="60"/>
      <c r="E35" s="60"/>
      <c r="F35" s="61"/>
      <c r="G35" s="62"/>
      <c r="H35" s="63"/>
      <c r="I35" s="62"/>
    </row>
    <row r="36" spans="2:9" ht="16.5" x14ac:dyDescent="0.3">
      <c r="C36" s="64"/>
      <c r="D36" s="60"/>
      <c r="E36" s="60"/>
      <c r="F36" s="61"/>
      <c r="G36" s="62"/>
      <c r="H36" s="63"/>
      <c r="I36" s="65"/>
    </row>
    <row r="37" spans="2:9" ht="16.5" x14ac:dyDescent="0.3">
      <c r="C37" s="64"/>
      <c r="D37" s="60"/>
      <c r="E37" s="60"/>
      <c r="F37" s="61"/>
      <c r="G37" s="62"/>
      <c r="H37" s="63"/>
      <c r="I37" s="63"/>
    </row>
    <row r="38" spans="2:9" ht="16.5" x14ac:dyDescent="0.3">
      <c r="C38" s="64"/>
      <c r="D38" s="60"/>
      <c r="E38" s="60"/>
      <c r="F38" s="61"/>
      <c r="G38" s="62"/>
      <c r="H38" s="63"/>
      <c r="I38" s="63"/>
    </row>
    <row r="39" spans="2:9" ht="16.5" x14ac:dyDescent="0.3">
      <c r="C39" s="64"/>
      <c r="D39" s="60"/>
      <c r="E39" s="60"/>
      <c r="F39" s="61"/>
      <c r="G39" s="62"/>
      <c r="H39" s="62"/>
      <c r="I39" s="66"/>
    </row>
    <row r="40" spans="2:9" ht="16.5" x14ac:dyDescent="0.3">
      <c r="C40" s="64"/>
      <c r="D40" s="60"/>
      <c r="E40" s="60"/>
      <c r="F40" s="61"/>
      <c r="G40" s="62"/>
      <c r="H40" s="62"/>
      <c r="I40" s="62"/>
    </row>
    <row r="41" spans="2:9" ht="16.5" x14ac:dyDescent="0.3">
      <c r="C41" s="64"/>
      <c r="D41" s="60"/>
      <c r="E41" s="60"/>
      <c r="F41" s="61"/>
      <c r="G41" s="62"/>
      <c r="H41" s="63"/>
      <c r="I41" s="62"/>
    </row>
    <row r="42" spans="2:9" ht="16.5" x14ac:dyDescent="0.3">
      <c r="C42" s="64"/>
      <c r="D42" s="60"/>
      <c r="E42" s="60"/>
      <c r="F42" s="61"/>
      <c r="G42" s="62"/>
      <c r="H42" s="63"/>
      <c r="I42" s="65"/>
    </row>
    <row r="43" spans="2:9" ht="16.5" x14ac:dyDescent="0.3">
      <c r="C43" s="64"/>
      <c r="D43" s="60"/>
      <c r="E43" s="60"/>
      <c r="F43" s="61"/>
      <c r="G43" s="62"/>
      <c r="H43" s="63"/>
      <c r="I43" s="67"/>
    </row>
    <row r="44" spans="2:9" ht="16.5" x14ac:dyDescent="0.3">
      <c r="C44" s="64"/>
      <c r="D44" s="60"/>
      <c r="E44" s="60"/>
      <c r="F44" s="61"/>
      <c r="G44" s="62"/>
      <c r="H44" s="63"/>
      <c r="I44" s="67"/>
    </row>
    <row r="45" spans="2:9" ht="16.5" x14ac:dyDescent="0.3">
      <c r="C45" s="64"/>
      <c r="D45" s="60"/>
      <c r="E45" s="60"/>
      <c r="F45" s="61"/>
      <c r="G45" s="62"/>
      <c r="H45" s="62"/>
      <c r="I45" s="66"/>
    </row>
    <row r="46" spans="2:9" ht="16.5" x14ac:dyDescent="0.3">
      <c r="C46" s="64"/>
      <c r="D46" s="60"/>
      <c r="E46" s="60"/>
      <c r="F46" s="61"/>
      <c r="G46" s="62"/>
      <c r="H46" s="62"/>
      <c r="I46" s="62"/>
    </row>
    <row r="47" spans="2:9" ht="16.5" x14ac:dyDescent="0.3">
      <c r="C47" s="64"/>
      <c r="D47" s="60"/>
      <c r="E47" s="60"/>
      <c r="F47" s="61"/>
      <c r="G47" s="62"/>
      <c r="H47" s="62"/>
      <c r="I47" s="62"/>
    </row>
    <row r="48" spans="2:9" ht="16.5" x14ac:dyDescent="0.3">
      <c r="C48" s="64"/>
      <c r="D48" s="60"/>
      <c r="E48" s="60"/>
      <c r="F48" s="61"/>
      <c r="G48" s="62"/>
      <c r="H48" s="62"/>
      <c r="I48" s="62"/>
    </row>
    <row r="49" spans="3:9" ht="16.5" x14ac:dyDescent="0.3">
      <c r="C49" s="64"/>
      <c r="D49" s="60"/>
      <c r="E49" s="60"/>
      <c r="F49" s="61"/>
      <c r="G49" s="62"/>
      <c r="H49" s="62"/>
      <c r="I49" s="62"/>
    </row>
    <row r="50" spans="3:9" ht="16.5" x14ac:dyDescent="0.3">
      <c r="C50" s="64"/>
      <c r="D50" s="60"/>
      <c r="E50" s="60"/>
      <c r="F50" s="61"/>
      <c r="G50" s="62"/>
      <c r="H50" s="62"/>
      <c r="I50" s="62"/>
    </row>
    <row r="51" spans="3:9" ht="16.5" x14ac:dyDescent="0.3">
      <c r="C51" s="64"/>
      <c r="D51" s="60"/>
      <c r="E51" s="60"/>
      <c r="F51" s="61"/>
      <c r="G51" s="62"/>
      <c r="H51" s="62"/>
      <c r="I51" s="62"/>
    </row>
    <row r="52" spans="3:9" ht="16.5" x14ac:dyDescent="0.3">
      <c r="C52" s="64"/>
      <c r="D52" s="60"/>
      <c r="E52" s="60"/>
      <c r="F52" s="61"/>
      <c r="G52" s="62"/>
      <c r="H52" s="62"/>
      <c r="I52" s="62"/>
    </row>
    <row r="53" spans="3:9" ht="15.75" x14ac:dyDescent="0.25">
      <c r="C53" s="62"/>
      <c r="D53" s="65"/>
      <c r="E53" s="65"/>
      <c r="F53" s="65"/>
      <c r="G53" s="62"/>
      <c r="H53" s="62"/>
      <c r="I53" s="62"/>
    </row>
  </sheetData>
  <mergeCells count="8">
    <mergeCell ref="I4:I5"/>
    <mergeCell ref="B2:I2"/>
    <mergeCell ref="C4:C5"/>
    <mergeCell ref="D4:D5"/>
    <mergeCell ref="E4:E5"/>
    <mergeCell ref="F4:F5"/>
    <mergeCell ref="G4:G5"/>
    <mergeCell ref="H4:H5"/>
  </mergeCells>
  <pageMargins left="0.39370078740157483" right="0.39370078740157483" top="0.39370078740157483" bottom="0.39370078740157483" header="0.19685039370078741" footer="0.19685039370078741"/>
  <pageSetup paperSize="9" orientation="landscape" verticalDpi="0" r:id="rId1"/>
  <headerFooter>
    <oddHeader>&amp;LAgencija za osiguranje u BiH&amp;CStatistika tržišta osiguranja&amp;RMjesečno izvješće</oddHeader>
    <oddFooter>&amp;CU izvješće su uključeni podatci zaključno s 30.04.2016. godine.</oddFooter>
  </headerFooter>
  <ignoredErrors>
    <ignoredError sqref="B6:B23" numberStoredAsText="1"/>
    <ignoredError sqref="E24:I24 E28:I29 E25:E27 G25:I2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42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114" t="s">
        <v>32</v>
      </c>
      <c r="C2" s="115"/>
      <c r="D2" s="115"/>
      <c r="E2" s="115"/>
      <c r="F2" s="115"/>
      <c r="G2" s="115"/>
      <c r="H2" s="115"/>
      <c r="I2" s="116"/>
    </row>
    <row r="3" spans="2:9" ht="16.5" thickBot="1" x14ac:dyDescent="0.3">
      <c r="B3" s="2"/>
      <c r="C3" s="3"/>
    </row>
    <row r="4" spans="2:9" ht="15.75" customHeight="1" x14ac:dyDescent="0.25">
      <c r="B4" s="140"/>
      <c r="C4" s="125" t="s">
        <v>2</v>
      </c>
      <c r="D4" s="127" t="s">
        <v>27</v>
      </c>
      <c r="E4" s="117" t="s">
        <v>3</v>
      </c>
      <c r="F4" s="127" t="s">
        <v>28</v>
      </c>
      <c r="G4" s="136" t="s">
        <v>3</v>
      </c>
      <c r="H4" s="138" t="s">
        <v>8</v>
      </c>
      <c r="I4" s="121" t="s">
        <v>29</v>
      </c>
    </row>
    <row r="5" spans="2:9" x14ac:dyDescent="0.25">
      <c r="B5" s="141"/>
      <c r="C5" s="126"/>
      <c r="D5" s="128"/>
      <c r="E5" s="118" t="s">
        <v>0</v>
      </c>
      <c r="F5" s="128"/>
      <c r="G5" s="137" t="s">
        <v>0</v>
      </c>
      <c r="H5" s="139"/>
      <c r="I5" s="122"/>
    </row>
    <row r="6" spans="2:9" x14ac:dyDescent="0.25">
      <c r="B6" s="145" t="s">
        <v>9</v>
      </c>
      <c r="C6" s="18" t="s">
        <v>41</v>
      </c>
      <c r="D6" s="111">
        <v>3620449.07</v>
      </c>
      <c r="E6" s="54">
        <f t="shared" ref="E6:E23" si="0">D6/$D$29</f>
        <v>6.892505825484424E-2</v>
      </c>
      <c r="F6" s="111">
        <v>3892782.2199999993</v>
      </c>
      <c r="G6" s="19">
        <f t="shared" ref="G6:G27" si="1">F6/$F$29</f>
        <v>6.6547233405227002E-2</v>
      </c>
      <c r="H6" s="20">
        <f>(F6-D6)/D6</f>
        <v>7.5220820603892499E-2</v>
      </c>
      <c r="I6" s="21">
        <f>(G6-E6)/E6</f>
        <v>-3.4498699164321973E-2</v>
      </c>
    </row>
    <row r="7" spans="2:9" x14ac:dyDescent="0.25">
      <c r="B7" s="145" t="s">
        <v>10</v>
      </c>
      <c r="C7" s="22" t="s">
        <v>4</v>
      </c>
      <c r="D7" s="111">
        <v>315268.8000000001</v>
      </c>
      <c r="E7" s="54">
        <f t="shared" si="0"/>
        <v>6.0019958811172681E-3</v>
      </c>
      <c r="F7" s="111">
        <v>352843.51999999996</v>
      </c>
      <c r="G7" s="19">
        <f t="shared" si="1"/>
        <v>6.0318709740104295E-3</v>
      </c>
      <c r="H7" s="20">
        <f t="shared" ref="H7:H21" si="2">(F7-D7)/D7</f>
        <v>0.11918312246565421</v>
      </c>
      <c r="I7" s="21">
        <f t="shared" ref="I7:I23" si="3">(G7-E7)/E7</f>
        <v>4.9775263903713641E-3</v>
      </c>
    </row>
    <row r="8" spans="2:9" x14ac:dyDescent="0.25">
      <c r="B8" s="145" t="s">
        <v>11</v>
      </c>
      <c r="C8" s="23" t="s">
        <v>42</v>
      </c>
      <c r="D8" s="111">
        <v>3154968.47</v>
      </c>
      <c r="E8" s="54">
        <f t="shared" si="0"/>
        <v>6.0063373736934468E-2</v>
      </c>
      <c r="F8" s="111">
        <v>3270967.11</v>
      </c>
      <c r="G8" s="19">
        <f t="shared" si="1"/>
        <v>5.5917284715195512E-2</v>
      </c>
      <c r="H8" s="20">
        <f t="shared" si="2"/>
        <v>3.6766972824929578E-2</v>
      </c>
      <c r="I8" s="21">
        <f t="shared" si="3"/>
        <v>-6.9028573717786729E-2</v>
      </c>
    </row>
    <row r="9" spans="2:9" x14ac:dyDescent="0.25">
      <c r="B9" s="145" t="s">
        <v>12</v>
      </c>
      <c r="C9" s="23" t="s">
        <v>43</v>
      </c>
      <c r="D9" s="111">
        <v>0</v>
      </c>
      <c r="E9" s="54">
        <f t="shared" si="0"/>
        <v>0</v>
      </c>
      <c r="F9" s="111">
        <v>0</v>
      </c>
      <c r="G9" s="19">
        <f t="shared" si="1"/>
        <v>0</v>
      </c>
      <c r="H9" s="24" t="s">
        <v>1</v>
      </c>
      <c r="I9" s="25" t="s">
        <v>1</v>
      </c>
    </row>
    <row r="10" spans="2:9" x14ac:dyDescent="0.25">
      <c r="B10" s="145" t="s">
        <v>13</v>
      </c>
      <c r="C10" s="23" t="s">
        <v>44</v>
      </c>
      <c r="D10" s="111">
        <v>0</v>
      </c>
      <c r="E10" s="54">
        <f t="shared" si="0"/>
        <v>0</v>
      </c>
      <c r="F10" s="111">
        <v>0</v>
      </c>
      <c r="G10" s="19">
        <f t="shared" si="1"/>
        <v>0</v>
      </c>
      <c r="H10" s="24" t="s">
        <v>1</v>
      </c>
      <c r="I10" s="25" t="s">
        <v>1</v>
      </c>
    </row>
    <row r="11" spans="2:9" x14ac:dyDescent="0.25">
      <c r="B11" s="145" t="s">
        <v>14</v>
      </c>
      <c r="C11" s="23" t="s">
        <v>45</v>
      </c>
      <c r="D11" s="111">
        <v>0</v>
      </c>
      <c r="E11" s="54">
        <f t="shared" si="0"/>
        <v>0</v>
      </c>
      <c r="F11" s="111">
        <v>0</v>
      </c>
      <c r="G11" s="19">
        <f t="shared" si="1"/>
        <v>0</v>
      </c>
      <c r="H11" s="24" t="s">
        <v>1</v>
      </c>
      <c r="I11" s="25" t="s">
        <v>1</v>
      </c>
    </row>
    <row r="12" spans="2:9" x14ac:dyDescent="0.25">
      <c r="B12" s="145" t="s">
        <v>15</v>
      </c>
      <c r="C12" s="23" t="s">
        <v>35</v>
      </c>
      <c r="D12" s="111">
        <v>459839.33999999997</v>
      </c>
      <c r="E12" s="54">
        <f t="shared" si="0"/>
        <v>8.7542878478799116E-3</v>
      </c>
      <c r="F12" s="111">
        <v>393261.06000000006</v>
      </c>
      <c r="G12" s="19">
        <f t="shared" si="1"/>
        <v>6.7228100802944448E-3</v>
      </c>
      <c r="H12" s="20">
        <f t="shared" si="2"/>
        <v>-0.1447859593744196</v>
      </c>
      <c r="I12" s="21">
        <f t="shared" si="3"/>
        <v>-0.2320551714640551</v>
      </c>
    </row>
    <row r="13" spans="2:9" x14ac:dyDescent="0.25">
      <c r="B13" s="145" t="s">
        <v>16</v>
      </c>
      <c r="C13" s="23" t="s">
        <v>40</v>
      </c>
      <c r="D13" s="111">
        <v>2352016.63</v>
      </c>
      <c r="E13" s="54">
        <f t="shared" si="0"/>
        <v>4.4777009731312815E-2</v>
      </c>
      <c r="F13" s="111">
        <v>2648848.11</v>
      </c>
      <c r="G13" s="19">
        <f t="shared" si="1"/>
        <v>4.528214101614049E-2</v>
      </c>
      <c r="H13" s="20">
        <f t="shared" si="2"/>
        <v>0.1262029682162579</v>
      </c>
      <c r="I13" s="21">
        <f t="shared" si="3"/>
        <v>1.1281041048938852E-2</v>
      </c>
    </row>
    <row r="14" spans="2:9" x14ac:dyDescent="0.25">
      <c r="B14" s="145" t="s">
        <v>17</v>
      </c>
      <c r="C14" s="23" t="s">
        <v>46</v>
      </c>
      <c r="D14" s="111">
        <v>4819424.4700000007</v>
      </c>
      <c r="E14" s="54">
        <f t="shared" si="0"/>
        <v>9.175080381660275E-2</v>
      </c>
      <c r="F14" s="111">
        <v>4691596.4400000004</v>
      </c>
      <c r="G14" s="19">
        <f t="shared" si="1"/>
        <v>8.0202987398512143E-2</v>
      </c>
      <c r="H14" s="20">
        <f t="shared" si="2"/>
        <v>-2.6523505201856652E-2</v>
      </c>
      <c r="I14" s="21">
        <f t="shared" si="3"/>
        <v>-0.12586065666708604</v>
      </c>
    </row>
    <row r="15" spans="2:9" x14ac:dyDescent="0.25">
      <c r="B15" s="145" t="s">
        <v>18</v>
      </c>
      <c r="C15" s="23" t="s">
        <v>47</v>
      </c>
      <c r="D15" s="111">
        <v>32411633.75</v>
      </c>
      <c r="E15" s="54">
        <f t="shared" si="0"/>
        <v>0.61704327313004448</v>
      </c>
      <c r="F15" s="111">
        <v>36384496.379999995</v>
      </c>
      <c r="G15" s="19">
        <f t="shared" si="1"/>
        <v>0.62199409987325127</v>
      </c>
      <c r="H15" s="20">
        <f t="shared" si="2"/>
        <v>0.12257520434310089</v>
      </c>
      <c r="I15" s="21">
        <f t="shared" si="3"/>
        <v>8.0234676542100241E-3</v>
      </c>
    </row>
    <row r="16" spans="2:9" x14ac:dyDescent="0.25">
      <c r="B16" s="145" t="s">
        <v>19</v>
      </c>
      <c r="C16" s="23" t="s">
        <v>48</v>
      </c>
      <c r="D16" s="111">
        <v>3637.39</v>
      </c>
      <c r="E16" s="54">
        <f t="shared" si="0"/>
        <v>6.9247574761654608E-5</v>
      </c>
      <c r="F16" s="111">
        <v>4160.8</v>
      </c>
      <c r="G16" s="19">
        <f t="shared" si="1"/>
        <v>7.1129005709563833E-5</v>
      </c>
      <c r="H16" s="20">
        <f t="shared" si="2"/>
        <v>0.14389713503363685</v>
      </c>
      <c r="I16" s="21">
        <f t="shared" si="3"/>
        <v>2.7169629469118328E-2</v>
      </c>
    </row>
    <row r="17" spans="2:18" x14ac:dyDescent="0.25">
      <c r="B17" s="145" t="s">
        <v>20</v>
      </c>
      <c r="C17" s="23" t="s">
        <v>49</v>
      </c>
      <c r="D17" s="111">
        <v>0</v>
      </c>
      <c r="E17" s="54">
        <f t="shared" si="0"/>
        <v>0</v>
      </c>
      <c r="F17" s="111">
        <v>0</v>
      </c>
      <c r="G17" s="19">
        <f t="shared" si="1"/>
        <v>0</v>
      </c>
      <c r="H17" s="24" t="s">
        <v>1</v>
      </c>
      <c r="I17" s="25" t="s">
        <v>1</v>
      </c>
    </row>
    <row r="18" spans="2:18" x14ac:dyDescent="0.25">
      <c r="B18" s="145" t="s">
        <v>21</v>
      </c>
      <c r="C18" s="23" t="s">
        <v>50</v>
      </c>
      <c r="D18" s="111">
        <v>435816.14999999997</v>
      </c>
      <c r="E18" s="54">
        <f t="shared" si="0"/>
        <v>8.2969413314111142E-3</v>
      </c>
      <c r="F18" s="111">
        <v>504379.49999999994</v>
      </c>
      <c r="G18" s="19">
        <f t="shared" si="1"/>
        <v>8.6223832761216455E-3</v>
      </c>
      <c r="H18" s="20">
        <f t="shared" si="2"/>
        <v>0.15732172843984782</v>
      </c>
      <c r="I18" s="21">
        <f t="shared" si="3"/>
        <v>3.9224327581834452E-2</v>
      </c>
    </row>
    <row r="19" spans="2:18" x14ac:dyDescent="0.25">
      <c r="B19" s="145" t="s">
        <v>22</v>
      </c>
      <c r="C19" s="23" t="s">
        <v>5</v>
      </c>
      <c r="D19" s="111">
        <v>1500</v>
      </c>
      <c r="E19" s="54">
        <f t="shared" si="0"/>
        <v>2.8556564498852724E-5</v>
      </c>
      <c r="F19" s="111">
        <v>0</v>
      </c>
      <c r="G19" s="19">
        <f t="shared" si="1"/>
        <v>0</v>
      </c>
      <c r="H19" s="147">
        <f t="shared" ref="H19:H20" si="4">(F19-D19)/D19</f>
        <v>-1</v>
      </c>
      <c r="I19" s="148">
        <f t="shared" ref="I19:I20" si="5">(G19-E19)/E19</f>
        <v>-1</v>
      </c>
    </row>
    <row r="20" spans="2:18" x14ac:dyDescent="0.25">
      <c r="B20" s="145" t="s">
        <v>23</v>
      </c>
      <c r="C20" s="23" t="s">
        <v>51</v>
      </c>
      <c r="D20" s="111">
        <v>324</v>
      </c>
      <c r="E20" s="54">
        <f t="shared" si="0"/>
        <v>6.1682179317521886E-6</v>
      </c>
      <c r="F20" s="111">
        <v>2412</v>
      </c>
      <c r="G20" s="19">
        <f t="shared" si="1"/>
        <v>4.1233215192142842E-5</v>
      </c>
      <c r="H20" s="74">
        <f t="shared" si="4"/>
        <v>6.4444444444444446</v>
      </c>
      <c r="I20" s="75">
        <f t="shared" si="5"/>
        <v>5.6847857271524518</v>
      </c>
    </row>
    <row r="21" spans="2:18" x14ac:dyDescent="0.25">
      <c r="B21" s="145" t="s">
        <v>24</v>
      </c>
      <c r="C21" s="23" t="s">
        <v>36</v>
      </c>
      <c r="D21" s="111">
        <v>368524.92</v>
      </c>
      <c r="E21" s="54">
        <f t="shared" si="0"/>
        <v>7.0158704316096929E-3</v>
      </c>
      <c r="F21" s="111">
        <v>434756.89</v>
      </c>
      <c r="G21" s="19">
        <f t="shared" si="1"/>
        <v>7.432182587743274E-3</v>
      </c>
      <c r="H21" s="20">
        <f t="shared" si="2"/>
        <v>0.17972182179701723</v>
      </c>
      <c r="I21" s="21">
        <f t="shared" si="3"/>
        <v>5.9338632346729953E-2</v>
      </c>
    </row>
    <row r="22" spans="2:18" x14ac:dyDescent="0.25">
      <c r="B22" s="145" t="s">
        <v>25</v>
      </c>
      <c r="C22" s="23" t="s">
        <v>52</v>
      </c>
      <c r="D22" s="111">
        <v>0</v>
      </c>
      <c r="E22" s="54">
        <f t="shared" si="0"/>
        <v>0</v>
      </c>
      <c r="F22" s="111">
        <v>0</v>
      </c>
      <c r="G22" s="19">
        <f t="shared" si="1"/>
        <v>0</v>
      </c>
      <c r="H22" s="24" t="s">
        <v>1</v>
      </c>
      <c r="I22" s="25" t="s">
        <v>1</v>
      </c>
    </row>
    <row r="23" spans="2:18" x14ac:dyDescent="0.25">
      <c r="B23" s="145" t="s">
        <v>26</v>
      </c>
      <c r="C23" s="23" t="s">
        <v>53</v>
      </c>
      <c r="D23" s="111">
        <v>529.72</v>
      </c>
      <c r="E23" s="54">
        <f t="shared" si="0"/>
        <v>1.008465556422151E-5</v>
      </c>
      <c r="F23" s="111">
        <v>499.67999999999995</v>
      </c>
      <c r="G23" s="19">
        <f t="shared" si="1"/>
        <v>8.5420451771185469E-6</v>
      </c>
      <c r="H23" s="20">
        <f>(F23-D23)/D23</f>
        <v>-5.6709204862946602E-2</v>
      </c>
      <c r="I23" s="21">
        <f t="shared" si="3"/>
        <v>-0.15296609559734084</v>
      </c>
    </row>
    <row r="24" spans="2:18" s="3" customFormat="1" x14ac:dyDescent="0.25">
      <c r="B24" s="146"/>
      <c r="C24" s="27" t="s">
        <v>37</v>
      </c>
      <c r="D24" s="112">
        <f>SUM(D6:D23)</f>
        <v>47943932.710000001</v>
      </c>
      <c r="E24" s="55">
        <f>SUM(E6:E23)</f>
        <v>0.91274267117451324</v>
      </c>
      <c r="F24" s="112">
        <f>SUM(F6:F23)</f>
        <v>52581003.709999993</v>
      </c>
      <c r="G24" s="28">
        <f>SUM(G6:G23)</f>
        <v>0.89887389759257497</v>
      </c>
      <c r="H24" s="32">
        <f t="shared" ref="H24:H29" si="6">(F24-D24)/D24</f>
        <v>9.6718619810527276E-2</v>
      </c>
      <c r="I24" s="33">
        <f t="shared" ref="I24:I29" si="7">(G24-E24)/E24</f>
        <v>-1.5194615108869622E-2</v>
      </c>
    </row>
    <row r="25" spans="2:18" ht="15.75" customHeight="1" x14ac:dyDescent="0.25">
      <c r="B25" s="145">
        <v>19</v>
      </c>
      <c r="C25" s="22" t="s">
        <v>6</v>
      </c>
      <c r="D25" s="111">
        <v>4058971.99</v>
      </c>
      <c r="E25" s="54">
        <f>D25/$D$29</f>
        <v>7.7273530287647732E-2</v>
      </c>
      <c r="F25" s="111">
        <v>5278231.24</v>
      </c>
      <c r="G25" s="19">
        <f t="shared" si="1"/>
        <v>9.0231527592376029E-2</v>
      </c>
      <c r="H25" s="20">
        <f>(F25-D25)/D25</f>
        <v>0.30038621922099046</v>
      </c>
      <c r="I25" s="21">
        <f t="shared" si="7"/>
        <v>0.16768998719862613</v>
      </c>
    </row>
    <row r="26" spans="2:18" x14ac:dyDescent="0.25">
      <c r="B26" s="17"/>
      <c r="C26" s="22" t="s">
        <v>54</v>
      </c>
      <c r="D26" s="111">
        <v>524422.25</v>
      </c>
      <c r="E26" s="54">
        <f>D26/$D$29</f>
        <v>9.9837985378389785E-3</v>
      </c>
      <c r="F26" s="111">
        <v>572873.89</v>
      </c>
      <c r="G26" s="19">
        <f t="shared" si="1"/>
        <v>9.7932970084286773E-3</v>
      </c>
      <c r="H26" s="20">
        <f>(F26-D26)/D26</f>
        <v>9.2390511653538759E-2</v>
      </c>
      <c r="I26" s="21">
        <f t="shared" si="7"/>
        <v>-1.9081067059625968E-2</v>
      </c>
    </row>
    <row r="27" spans="2:18" customFormat="1" ht="15.75" customHeight="1" x14ac:dyDescent="0.25">
      <c r="B27" s="17"/>
      <c r="C27" s="22" t="s">
        <v>7</v>
      </c>
      <c r="D27" s="108">
        <v>0</v>
      </c>
      <c r="E27" s="54">
        <f t="shared" ref="E27" si="8">D27/$D$29</f>
        <v>0</v>
      </c>
      <c r="F27" s="107">
        <v>64420.929999999993</v>
      </c>
      <c r="G27" s="47">
        <f t="shared" si="1"/>
        <v>1.10127780662022E-3</v>
      </c>
      <c r="H27" s="24" t="s">
        <v>1</v>
      </c>
      <c r="I27" s="25" t="s">
        <v>1</v>
      </c>
      <c r="K27" s="49"/>
      <c r="L27" s="48"/>
      <c r="M27" s="3"/>
      <c r="R27" s="3"/>
    </row>
    <row r="28" spans="2:18" s="3" customFormat="1" x14ac:dyDescent="0.25">
      <c r="B28" s="26"/>
      <c r="C28" s="27" t="s">
        <v>38</v>
      </c>
      <c r="D28" s="105">
        <f>D25+D26+D27</f>
        <v>4583394.24</v>
      </c>
      <c r="E28" s="55">
        <f>E25+E26+E27</f>
        <v>8.7257328825486716E-2</v>
      </c>
      <c r="F28" s="105">
        <f>F25+F26+F27</f>
        <v>5915526.0599999996</v>
      </c>
      <c r="G28" s="28">
        <f>G25+G26</f>
        <v>0.10002482460080471</v>
      </c>
      <c r="H28" s="32">
        <f t="shared" si="6"/>
        <v>0.29064308026882701</v>
      </c>
      <c r="I28" s="33">
        <f t="shared" si="7"/>
        <v>0.14632003921244008</v>
      </c>
    </row>
    <row r="29" spans="2:18" s="3" customFormat="1" ht="16.5" thickBot="1" x14ac:dyDescent="0.3">
      <c r="B29" s="38"/>
      <c r="C29" s="35" t="s">
        <v>39</v>
      </c>
      <c r="D29" s="106">
        <f>D24+D28</f>
        <v>52527326.950000003</v>
      </c>
      <c r="E29" s="113">
        <f>E24+E28</f>
        <v>1</v>
      </c>
      <c r="F29" s="106">
        <f>SUM(F24:F27)</f>
        <v>58496529.769999996</v>
      </c>
      <c r="G29" s="50">
        <f>G24+G28</f>
        <v>0.99889872219337972</v>
      </c>
      <c r="H29" s="36">
        <f t="shared" si="6"/>
        <v>0.11363995022404225</v>
      </c>
      <c r="I29" s="37">
        <f t="shared" si="7"/>
        <v>-1.1012778066202822E-3</v>
      </c>
    </row>
    <row r="30" spans="2:18" x14ac:dyDescent="0.25">
      <c r="B30" s="14"/>
      <c r="C30" s="15"/>
      <c r="D30" s="6"/>
      <c r="E30" s="16"/>
      <c r="F30" s="6"/>
      <c r="G30" s="16"/>
      <c r="H30" s="13"/>
    </row>
    <row r="31" spans="2:18" x14ac:dyDescent="0.25">
      <c r="B31" s="88" t="s">
        <v>33</v>
      </c>
      <c r="C31" s="41"/>
      <c r="E31" s="16"/>
      <c r="F31" s="53"/>
      <c r="G31" s="16"/>
      <c r="H31" s="40"/>
    </row>
    <row r="32" spans="2:18" x14ac:dyDescent="0.25">
      <c r="B32" s="91"/>
      <c r="D32" s="57"/>
      <c r="E32" s="4"/>
      <c r="F32" s="40"/>
      <c r="G32" s="4"/>
      <c r="H32" s="40"/>
    </row>
    <row r="33" spans="2:8" x14ac:dyDescent="0.25">
      <c r="B33" s="88" t="s">
        <v>34</v>
      </c>
      <c r="D33" s="4"/>
      <c r="E33" s="57"/>
      <c r="F33" s="40"/>
      <c r="G33" s="52"/>
      <c r="H33" s="40"/>
    </row>
    <row r="34" spans="2:8" x14ac:dyDescent="0.25">
      <c r="D34" s="57"/>
      <c r="E34" s="4"/>
      <c r="F34" s="39"/>
      <c r="G34" s="53"/>
      <c r="H34" s="39"/>
    </row>
    <row r="35" spans="2:8" x14ac:dyDescent="0.25">
      <c r="D35" s="4"/>
      <c r="E35" s="58"/>
      <c r="F35" s="39"/>
      <c r="G35" s="52"/>
    </row>
    <row r="36" spans="2:8" x14ac:dyDescent="0.25">
      <c r="D36" s="4"/>
      <c r="E36" s="4"/>
      <c r="G36" s="9"/>
    </row>
    <row r="37" spans="2:8" x14ac:dyDescent="0.25">
      <c r="D37" s="40"/>
      <c r="E37" s="4"/>
    </row>
    <row r="39" spans="2:8" x14ac:dyDescent="0.25">
      <c r="D39" s="53"/>
    </row>
    <row r="40" spans="2:8" x14ac:dyDescent="0.25">
      <c r="D40" s="9"/>
    </row>
    <row r="41" spans="2:8" x14ac:dyDescent="0.25">
      <c r="D41" s="9"/>
    </row>
    <row r="42" spans="2:8" x14ac:dyDescent="0.25">
      <c r="D42" s="56"/>
    </row>
  </sheetData>
  <mergeCells count="9">
    <mergeCell ref="B2:I2"/>
    <mergeCell ref="G4:G5"/>
    <mergeCell ref="H4:H5"/>
    <mergeCell ref="I4:I5"/>
    <mergeCell ref="B4:B5"/>
    <mergeCell ref="C4:C5"/>
    <mergeCell ref="D4:D5"/>
    <mergeCell ref="F4:F5"/>
    <mergeCell ref="E4:E5"/>
  </mergeCells>
  <phoneticPr fontId="27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osiguranja&amp;RMjesečno izvješće</oddHeader>
    <oddFooter>&amp;CU izvješće su uključeni podatci zaključno s 30.04.2016. godine.</oddFooter>
  </headerFooter>
  <ignoredErrors>
    <ignoredError sqref="G24 E24 F28:F29" formula="1"/>
    <ignoredError sqref="B6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AZOBiH</dc:creator>
  <cp:lastModifiedBy>Muamer</cp:lastModifiedBy>
  <cp:lastPrinted>2020-02-25T12:31:59Z</cp:lastPrinted>
  <dcterms:created xsi:type="dcterms:W3CDTF">2011-07-19T08:09:31Z</dcterms:created>
  <dcterms:modified xsi:type="dcterms:W3CDTF">2020-02-25T12:33:50Z</dcterms:modified>
</cp:coreProperties>
</file>