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7" i="4" l="1"/>
  <c r="F29" i="6"/>
  <c r="E28" i="6"/>
  <c r="F28" i="6"/>
  <c r="D27" i="4" l="1"/>
  <c r="D29" i="6"/>
  <c r="D28" i="6"/>
  <c r="H23" i="6" l="1"/>
  <c r="H25" i="6"/>
  <c r="H26" i="6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0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7" i="4" l="1"/>
  <c r="H7" i="4" s="1"/>
  <c r="F8" i="4"/>
  <c r="H8" i="4" s="1"/>
  <c r="F9" i="4"/>
  <c r="F10" i="4"/>
  <c r="H10" i="4" s="1"/>
  <c r="F11" i="4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E27" i="6" s="1"/>
  <c r="F6" i="4"/>
  <c r="H6" i="4" s="1"/>
  <c r="F24" i="5"/>
  <c r="E26" i="6" l="1"/>
  <c r="E25" i="6"/>
  <c r="D29" i="4"/>
  <c r="F24" i="4"/>
  <c r="F29" i="4" s="1"/>
  <c r="H7" i="6"/>
  <c r="H8" i="6"/>
  <c r="H12" i="6"/>
  <c r="H13" i="6"/>
  <c r="H14" i="6"/>
  <c r="H15" i="6"/>
  <c r="H16" i="6"/>
  <c r="H18" i="6"/>
  <c r="H21" i="6"/>
  <c r="F24" i="6"/>
  <c r="G27" i="6" s="1"/>
  <c r="E26" i="4" l="1"/>
  <c r="E25" i="4"/>
  <c r="E27" i="4"/>
  <c r="G25" i="6"/>
  <c r="G28" i="6" s="1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H28" i="5" l="1"/>
  <c r="F29" i="5" l="1"/>
  <c r="H24" i="6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7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4" i="5"/>
  <c r="I10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<sst xmlns="http://schemas.openxmlformats.org/spreadsheetml/2006/main" count="190" uniqueCount="55">
  <si>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</si>
  <si>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</si>
  <si>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</si>
  <si>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</si>
  <si>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</si>
  <si>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</si>
  <si>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</si>
  <si>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</si>
  <si>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</si>
  <si>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</si>
  <si>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</si>
  <si>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</si>
  <si>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</si>
  <si>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</si>
  <si>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</si>
  <si>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</si>
  <si>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</si>
  <si>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</si>
  <si>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</si>
  <si>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</si>
  <si>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</si>
  <si>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</si>
  <si>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</si>
  <si>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</si>
  <si>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</si>
  <si>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</si>
  <si>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</si>
  <si>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 K 2015.*</t>
  </si>
  <si>
    <t>I K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</si>
  <si>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</si>
  <si>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</si>
  <si>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</si>
  <si>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</si>
  <si>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</si>
  <si>
    <t>Premije po skupinama/vrstama osiguranja u BiH (u KM) za prvi kvartal 2015. i 2016. godine</t>
  </si>
  <si>
    <t>Premije po skupinama/vrstama osiguranja u FBiH (u KM) za prvi kvartal 2015. i 2016. godine</t>
  </si>
  <si>
    <t>Premije po skupinama/vrstama osiguranja u RS (u KM) za prvi kvartal 2015. i 2016. godine</t>
  </si>
  <si>
    <t>*Podatci se odnose na razdoblje od 01.01. do 31.03.2015. godine.</t>
  </si>
  <si>
    <t>**Podatci se odnose na razdoblje od 01.01. do 31.03.2016. godine.</t>
  </si>
  <si>
    <t>Promjena u udjelu</t>
  </si>
  <si>
    <t>Osiguranje imovine od požara i prirodnih sila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</si>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</sst>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6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0" fontId="33" fillId="0" borderId="0" xfId="197" applyFont="1"/>
    <xf numFmtId="0" fontId="37" fillId="0" borderId="11" xfId="197" applyFont="1" applyBorder="1" applyAlignment="1">
      <alignment horizontal="right" vertical="center"/>
    </xf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1" xfId="197" applyFont="1" applyFill="1" applyBorder="1" applyAlignment="1">
      <alignment horizontal="right" vertical="center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5" xfId="197" applyFont="1" applyFill="1" applyBorder="1" applyAlignment="1">
      <alignment horizontal="justify" vertical="center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0" fontId="34" fillId="25" borderId="15" xfId="197" applyFont="1" applyFill="1" applyBorder="1" applyAlignment="1">
      <alignment horizontal="right" vertical="center"/>
    </xf>
    <xf numFmtId="10" fontId="37" fillId="0" borderId="10" xfId="197" applyNumberFormat="1" applyFont="1" applyFill="1" applyBorder="1" applyAlignment="1">
      <alignment horizontal="right" vertical="center"/>
    </xf>
    <xf numFmtId="10" fontId="34" fillId="24" borderId="10" xfId="197" applyNumberFormat="1" applyFont="1" applyFill="1" applyBorder="1" applyAlignment="1">
      <alignment horizontal="right" vertical="center"/>
    </xf>
    <xf numFmtId="4" fontId="28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9" fontId="34" fillId="25" borderId="12" xfId="197" applyNumberFormat="1" applyFont="1" applyFill="1" applyBorder="1" applyAlignment="1">
      <alignment horizontal="right" vertical="center"/>
    </xf>
    <xf numFmtId="10" fontId="37" fillId="0" borderId="24" xfId="197" applyNumberFormat="1" applyFont="1" applyBorder="1" applyAlignment="1">
      <alignment horizontal="right" vertical="center" wrapText="1"/>
    </xf>
    <xf numFmtId="0" fontId="29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4" fontId="29" fillId="0" borderId="0" xfId="197" applyNumberFormat="1" applyFont="1" applyBorder="1"/>
    <xf numFmtId="3" fontId="47" fillId="0" borderId="0" xfId="0" applyNumberFormat="1" applyFont="1" applyBorder="1"/>
    <xf numFmtId="3" fontId="0" fillId="0" borderId="0" xfId="0" applyNumberFormat="1" applyBorder="1"/>
    <xf numFmtId="10" fontId="38" fillId="0" borderId="25" xfId="197" applyNumberFormat="1" applyFont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/>
    </xf>
    <xf numFmtId="4" fontId="49" fillId="0" borderId="0" xfId="197" applyNumberFormat="1" applyFont="1" applyBorder="1"/>
    <xf numFmtId="3" fontId="48" fillId="25" borderId="12" xfId="197" applyNumberFormat="1" applyFont="1" applyFill="1" applyBorder="1" applyAlignment="1">
      <alignment horizontal="right" vertical="center"/>
    </xf>
    <xf numFmtId="3" fontId="48" fillId="24" borderId="10" xfId="197" applyNumberFormat="1" applyFont="1" applyFill="1" applyBorder="1" applyAlignment="1">
      <alignment horizontal="right" vertical="center" wrapText="1"/>
    </xf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vertical="center" wrapText="1"/>
    </xf>
    <xf numFmtId="3" fontId="50" fillId="25" borderId="12" xfId="197" applyNumberFormat="1" applyFont="1" applyFill="1" applyBorder="1" applyAlignment="1">
      <alignment horizontal="right" vertical="center"/>
    </xf>
    <xf numFmtId="4" fontId="52" fillId="0" borderId="0" xfId="197" applyNumberFormat="1" applyFont="1"/>
    <xf numFmtId="0" fontId="52" fillId="0" borderId="0" xfId="197" applyFont="1"/>
    <xf numFmtId="3" fontId="47" fillId="0" borderId="10" xfId="0" applyNumberFormat="1" applyFont="1" applyBorder="1"/>
    <xf numFmtId="3" fontId="53" fillId="0" borderId="10" xfId="0" applyNumberFormat="1" applyFont="1" applyBorder="1" applyAlignment="1">
      <alignment vertical="center"/>
    </xf>
    <xf numFmtId="3" fontId="54" fillId="0" borderId="10" xfId="205" applyNumberFormat="1" applyFont="1" applyBorder="1"/>
    <xf numFmtId="3" fontId="55" fillId="0" borderId="10" xfId="0" applyNumberFormat="1" applyFont="1" applyBorder="1" applyAlignment="1">
      <alignment vertical="center"/>
    </xf>
    <xf numFmtId="3" fontId="47" fillId="0" borderId="10" xfId="197" applyNumberFormat="1" applyFont="1" applyFill="1" applyBorder="1" applyAlignment="1">
      <alignment horizontal="right" vertical="center"/>
    </xf>
    <xf numFmtId="3" fontId="53" fillId="0" borderId="10" xfId="0" applyNumberFormat="1" applyFont="1" applyBorder="1"/>
    <xf numFmtId="3" fontId="47" fillId="0" borderId="10" xfId="205" applyNumberFormat="1" applyFont="1" applyBorder="1"/>
    <xf numFmtId="4" fontId="51" fillId="0" borderId="0" xfId="211" applyNumberFormat="1" applyFont="1" applyBorder="1" applyAlignment="1" applyProtection="1">
      <alignment horizontal="right"/>
      <protection locked="0"/>
    </xf>
    <xf numFmtId="4" fontId="51" fillId="0" borderId="0" xfId="211" applyNumberFormat="1" applyFont="1" applyBorder="1" applyAlignment="1" applyProtection="1">
      <alignment horizontal="right"/>
    </xf>
    <xf numFmtId="4" fontId="52" fillId="0" borderId="0" xfId="197" applyNumberFormat="1" applyFont="1" applyBorder="1"/>
    <xf numFmtId="0" fontId="33" fillId="0" borderId="0" xfId="197" applyFont="1" applyBorder="1"/>
    <xf numFmtId="0" fontId="47" fillId="0" borderId="10" xfId="197" applyFont="1" applyBorder="1" applyAlignment="1">
      <alignment horizontal="left" vertical="center" wrapText="1"/>
    </xf>
    <xf numFmtId="0" fontId="47" fillId="0" borderId="10" xfId="197" applyFont="1" applyFill="1" applyBorder="1" applyAlignment="1">
      <alignment horizontal="left" vertical="center" wrapText="1"/>
    </xf>
    <xf numFmtId="0" fontId="48" fillId="24" borderId="10" xfId="197" applyFont="1" applyFill="1" applyBorder="1" applyAlignment="1">
      <alignment horizontal="right" vertical="center" wrapText="1"/>
    </xf>
    <xf numFmtId="0" fontId="29" fillId="0" borderId="19" xfId="197" applyFont="1" applyBorder="1" applyAlignment="1">
      <alignment horizontal="center"/>
    </xf>
    <xf numFmtId="0" fontId="29" fillId="0" borderId="20" xfId="197" applyFont="1" applyBorder="1" applyAlignment="1">
      <alignment horizontal="center"/>
    </xf>
    <xf numFmtId="0" fontId="29" fillId="0" borderId="21" xfId="197" applyFont="1" applyBorder="1" applyAlignment="1">
      <alignment horizontal="center"/>
    </xf>
    <xf numFmtId="0" fontId="34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3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/>
    </xf>
    <xf numFmtId="0" fontId="35" fillId="25" borderId="10" xfId="197" applyFont="1" applyFill="1" applyBorder="1" applyAlignment="1">
      <alignment horizontal="center" vertical="center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4" fillId="25" borderId="23" xfId="197" applyFont="1" applyFill="1" applyBorder="1" applyAlignment="1">
      <alignment horizontal="center" vertical="center" wrapText="1"/>
    </xf>
    <xf numFmtId="0" fontId="34" fillId="25" borderId="22" xfId="197" applyFont="1" applyFill="1" applyBorder="1" applyAlignment="1">
      <alignment horizontal="center" vertical="center" wrapText="1"/>
    </xf>
    <xf numFmtId="49" fontId="37" fillId="0" borderId="11" xfId="197" applyNumberFormat="1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9" fontId="38" fillId="0" borderId="10" xfId="197" applyNumberFormat="1" applyFont="1" applyBorder="1" applyAlignment="1">
      <alignment vertical="center" wrapText="1"/>
    </xf>
    <xf numFmtId="9" fontId="38" fillId="0" borderId="13" xfId="197" applyNumberFormat="1" applyFont="1" applyBorder="1" applyAlignment="1">
      <alignment vertical="center" wrapText="1"/>
    </xf>
  </cellXfs>
  <cellStyles count="22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4" t="s">
        <v>34</v>
      </c>
      <c r="C2" s="85"/>
      <c r="D2" s="85"/>
      <c r="E2" s="85"/>
      <c r="F2" s="85"/>
      <c r="G2" s="85"/>
      <c r="H2" s="85"/>
      <c r="I2" s="86"/>
    </row>
    <row r="3" spans="2:9" ht="16.5" thickBot="1" x14ac:dyDescent="0.3">
      <c r="B3" s="2"/>
      <c r="C3" s="3"/>
    </row>
    <row r="4" spans="2:9" ht="15.75" customHeight="1" x14ac:dyDescent="0.25">
      <c r="B4" s="93"/>
      <c r="C4" s="87" t="s">
        <v>2</v>
      </c>
      <c r="D4" s="96" t="s">
        <v>27</v>
      </c>
      <c r="E4" s="87" t="s">
        <v>3</v>
      </c>
      <c r="F4" s="98" t="s">
        <v>28</v>
      </c>
      <c r="G4" s="87" t="s">
        <v>3</v>
      </c>
      <c r="H4" s="89" t="s">
        <v>8</v>
      </c>
      <c r="I4" s="91" t="s">
        <v>39</v>
      </c>
    </row>
    <row r="5" spans="2:9" x14ac:dyDescent="0.25">
      <c r="B5" s="94"/>
      <c r="C5" s="95"/>
      <c r="D5" s="97"/>
      <c r="E5" s="88" t="s">
        <v>0</v>
      </c>
      <c r="F5" s="99"/>
      <c r="G5" s="88" t="s">
        <v>0</v>
      </c>
      <c r="H5" s="90"/>
      <c r="I5" s="92"/>
    </row>
    <row r="6" spans="2:9" x14ac:dyDescent="0.25">
      <c r="B6" s="102" t="s">
        <v>9</v>
      </c>
      <c r="C6" s="81" t="s">
        <v>41</v>
      </c>
      <c r="D6" s="74">
        <f>'FBiH '!D6+RS!D6</f>
        <v>10703304.9</v>
      </c>
      <c r="E6" s="38">
        <f>D6/$D$29</f>
        <v>7.8262833677517463E-2</v>
      </c>
      <c r="F6" s="74">
        <f>'FBiH '!F6+RS!F6</f>
        <v>11876853.799999999</v>
      </c>
      <c r="G6" s="38">
        <f t="shared" ref="G6:G23" si="0">F6/$F$29</f>
        <v>8.113062423274299E-2</v>
      </c>
      <c r="H6" s="20">
        <f>(F6-D6)/D6</f>
        <v>0.10964360176266665</v>
      </c>
      <c r="I6" s="21">
        <f>(G6-E6)/E6</f>
        <v>3.6643070797082018E-2</v>
      </c>
    </row>
    <row r="7" spans="2:9" x14ac:dyDescent="0.25">
      <c r="B7" s="102" t="s">
        <v>10</v>
      </c>
      <c r="C7" s="81" t="s">
        <v>4</v>
      </c>
      <c r="D7" s="74">
        <f>'FBiH '!D7+RS!D7</f>
        <v>1524215.68</v>
      </c>
      <c r="E7" s="38">
        <f t="shared" ref="E7:E27" si="1">D7/$D$29</f>
        <v>1.1145103252407969E-2</v>
      </c>
      <c r="F7" s="74">
        <f>'FBiH '!F7+RS!F7</f>
        <v>1555939.5499999996</v>
      </c>
      <c r="G7" s="38">
        <f t="shared" si="0"/>
        <v>1.0628601571226986E-2</v>
      </c>
      <c r="H7" s="20">
        <f t="shared" ref="H7:H26" si="2">(F7-D7)/D7</f>
        <v>2.0813242125943519E-2</v>
      </c>
      <c r="I7" s="21">
        <f t="shared" ref="I7:I23" si="3">(G7-E7)/E7</f>
        <v>-4.6343373361695014E-2</v>
      </c>
    </row>
    <row r="8" spans="2:9" x14ac:dyDescent="0.25">
      <c r="B8" s="102" t="s">
        <v>11</v>
      </c>
      <c r="C8" s="82" t="s">
        <v>42</v>
      </c>
      <c r="D8" s="74">
        <f>'FBiH '!D8+RS!D8</f>
        <v>12926657.539999999</v>
      </c>
      <c r="E8" s="38">
        <f t="shared" si="1"/>
        <v>9.4520043903378564E-2</v>
      </c>
      <c r="F8" s="74">
        <f>'FBiH '!F8+RS!F8</f>
        <v>13844972.23</v>
      </c>
      <c r="G8" s="38">
        <f t="shared" si="0"/>
        <v>9.4574814039126404E-2</v>
      </c>
      <c r="H8" s="20">
        <f t="shared" si="2"/>
        <v>7.1040382029026919E-2</v>
      </c>
      <c r="I8" s="21">
        <f t="shared" si="3"/>
        <v>5.7945525082306326E-4</v>
      </c>
    </row>
    <row r="9" spans="2:9" x14ac:dyDescent="0.25">
      <c r="B9" s="102" t="s">
        <v>12</v>
      </c>
      <c r="C9" s="82" t="s">
        <v>43</v>
      </c>
      <c r="D9" s="74">
        <f>'FBiH '!D9+RS!D9</f>
        <v>0</v>
      </c>
      <c r="E9" s="38">
        <f t="shared" si="1"/>
        <v>0</v>
      </c>
      <c r="F9" s="74">
        <f>'FBiH '!F9+RS!F9</f>
        <v>6000</v>
      </c>
      <c r="G9" s="38">
        <f t="shared" si="0"/>
        <v>4.0985917111858192E-5</v>
      </c>
      <c r="H9" s="23" t="s">
        <v>1</v>
      </c>
      <c r="I9" s="58" t="s">
        <v>1</v>
      </c>
    </row>
    <row r="10" spans="2:9" x14ac:dyDescent="0.25">
      <c r="B10" s="102" t="s">
        <v>13</v>
      </c>
      <c r="C10" s="82" t="s">
        <v>44</v>
      </c>
      <c r="D10" s="74">
        <f>'FBiH '!D10+RS!D10</f>
        <v>83367.570000000007</v>
      </c>
      <c r="E10" s="38">
        <f t="shared" si="1"/>
        <v>6.095857612174343E-4</v>
      </c>
      <c r="F10" s="74">
        <f>'FBiH '!F10+RS!F10</f>
        <v>0</v>
      </c>
      <c r="G10" s="38">
        <f t="shared" si="0"/>
        <v>0</v>
      </c>
      <c r="H10" s="105">
        <f t="shared" si="2"/>
        <v>-1</v>
      </c>
      <c r="I10" s="106">
        <f t="shared" si="3"/>
        <v>-1</v>
      </c>
    </row>
    <row r="11" spans="2:9" x14ac:dyDescent="0.25">
      <c r="B11" s="102" t="s">
        <v>14</v>
      </c>
      <c r="C11" s="82" t="s">
        <v>45</v>
      </c>
      <c r="D11" s="74">
        <f>'FBiH '!D11+RS!D11</f>
        <v>0</v>
      </c>
      <c r="E11" s="38">
        <f t="shared" si="1"/>
        <v>0</v>
      </c>
      <c r="F11" s="74">
        <f>'FBiH '!F11+RS!F11</f>
        <v>0</v>
      </c>
      <c r="G11" s="38">
        <f t="shared" si="0"/>
        <v>0</v>
      </c>
      <c r="H11" s="23" t="s">
        <v>1</v>
      </c>
      <c r="I11" s="24" t="s">
        <v>1</v>
      </c>
    </row>
    <row r="12" spans="2:9" x14ac:dyDescent="0.25">
      <c r="B12" s="102" t="s">
        <v>15</v>
      </c>
      <c r="C12" s="82" t="s">
        <v>29</v>
      </c>
      <c r="D12" s="74">
        <f>'FBiH '!D12+RS!D12</f>
        <v>1285057.46</v>
      </c>
      <c r="E12" s="38">
        <f t="shared" si="1"/>
        <v>9.3963723539290216E-3</v>
      </c>
      <c r="F12" s="74">
        <f>'FBiH '!F12+RS!F12</f>
        <v>1700758.97</v>
      </c>
      <c r="G12" s="38">
        <f t="shared" si="0"/>
        <v>1.1617861028611551E-2</v>
      </c>
      <c r="H12" s="20">
        <f t="shared" si="2"/>
        <v>0.32348865551895245</v>
      </c>
      <c r="I12" s="21">
        <f t="shared" si="3"/>
        <v>0.23641982150203217</v>
      </c>
    </row>
    <row r="13" spans="2:9" x14ac:dyDescent="0.25">
      <c r="B13" s="102" t="s">
        <v>16</v>
      </c>
      <c r="C13" s="82" t="s">
        <v>40</v>
      </c>
      <c r="D13" s="74">
        <f>'FBiH '!D13+RS!D13</f>
        <v>8768728.0800000001</v>
      </c>
      <c r="E13" s="38">
        <f t="shared" si="1"/>
        <v>6.4117159484863129E-2</v>
      </c>
      <c r="F13" s="74">
        <f>'FBiH '!F13+RS!F13</f>
        <v>8033059.8499999987</v>
      </c>
      <c r="G13" s="38">
        <f t="shared" si="0"/>
        <v>5.4873720861115985E-2</v>
      </c>
      <c r="H13" s="20">
        <f t="shared" si="2"/>
        <v>-8.3896800458202983E-2</v>
      </c>
      <c r="I13" s="21">
        <f t="shared" si="3"/>
        <v>-0.14416481793659852</v>
      </c>
    </row>
    <row r="14" spans="2:9" x14ac:dyDescent="0.25">
      <c r="B14" s="102" t="s">
        <v>17</v>
      </c>
      <c r="C14" s="82" t="s">
        <v>46</v>
      </c>
      <c r="D14" s="74">
        <f>'FBiH '!D14+RS!D14</f>
        <v>10514413.359999999</v>
      </c>
      <c r="E14" s="38">
        <f t="shared" si="1"/>
        <v>7.6881654002993724E-2</v>
      </c>
      <c r="F14" s="74">
        <f>'FBiH '!F14+RS!F14</f>
        <v>8209559.2700000005</v>
      </c>
      <c r="G14" s="38">
        <f t="shared" si="0"/>
        <v>5.6079385960851172E-2</v>
      </c>
      <c r="H14" s="20">
        <f t="shared" si="2"/>
        <v>-0.21920900492350426</v>
      </c>
      <c r="I14" s="21">
        <f t="shared" si="3"/>
        <v>-0.27057518873530639</v>
      </c>
    </row>
    <row r="15" spans="2:9" x14ac:dyDescent="0.25">
      <c r="B15" s="102" t="s">
        <v>18</v>
      </c>
      <c r="C15" s="82" t="s">
        <v>47</v>
      </c>
      <c r="D15" s="74">
        <f>'FBiH '!D15+RS!D15</f>
        <v>59348099.770000003</v>
      </c>
      <c r="E15" s="38">
        <f t="shared" si="1"/>
        <v>0.43395479291412337</v>
      </c>
      <c r="F15" s="74">
        <f>'FBiH '!F15+RS!F15</f>
        <v>67318423.370000005</v>
      </c>
      <c r="G15" s="38">
        <f t="shared" si="0"/>
        <v>0.45985122005729956</v>
      </c>
      <c r="H15" s="20">
        <f t="shared" si="2"/>
        <v>0.13429787357789907</v>
      </c>
      <c r="I15" s="21">
        <f t="shared" si="3"/>
        <v>5.9675402982127944E-2</v>
      </c>
    </row>
    <row r="16" spans="2:9" x14ac:dyDescent="0.25">
      <c r="B16" s="102" t="s">
        <v>19</v>
      </c>
      <c r="C16" s="82" t="s">
        <v>48</v>
      </c>
      <c r="D16" s="74">
        <f>'FBiH '!D16+RS!D16</f>
        <v>86561.64</v>
      </c>
      <c r="E16" s="38">
        <f t="shared" si="1"/>
        <v>6.3294088110795962E-4</v>
      </c>
      <c r="F16" s="74">
        <f>'FBiH '!F16+RS!F16</f>
        <v>35284.42</v>
      </c>
      <c r="G16" s="38">
        <f t="shared" si="0"/>
        <v>2.4102738557666521E-4</v>
      </c>
      <c r="H16" s="20">
        <f t="shared" si="2"/>
        <v>-0.59237810189363327</v>
      </c>
      <c r="I16" s="21">
        <f t="shared" si="3"/>
        <v>-0.61919447333730748</v>
      </c>
    </row>
    <row r="17" spans="2:9" x14ac:dyDescent="0.25">
      <c r="B17" s="102" t="s">
        <v>20</v>
      </c>
      <c r="C17" s="82" t="s">
        <v>49</v>
      </c>
      <c r="D17" s="74">
        <f>'FBiH '!D17+RS!D17</f>
        <v>1230</v>
      </c>
      <c r="E17" s="38">
        <f t="shared" si="1"/>
        <v>8.9937908265461505E-6</v>
      </c>
      <c r="F17" s="74">
        <f>'FBiH '!F17+RS!F17</f>
        <v>4955</v>
      </c>
      <c r="G17" s="38">
        <f t="shared" si="0"/>
        <v>3.3847536548209552E-5</v>
      </c>
      <c r="H17" s="20">
        <f t="shared" si="2"/>
        <v>3.0284552845528454</v>
      </c>
      <c r="I17" s="21">
        <f t="shared" si="3"/>
        <v>2.7634338179519222</v>
      </c>
    </row>
    <row r="18" spans="2:9" x14ac:dyDescent="0.25">
      <c r="B18" s="102" t="s">
        <v>21</v>
      </c>
      <c r="C18" s="82" t="s">
        <v>50</v>
      </c>
      <c r="D18" s="74">
        <f>'FBiH '!D18+RS!D18</f>
        <v>2243828.2800000003</v>
      </c>
      <c r="E18" s="38">
        <f t="shared" si="1"/>
        <v>1.6406928618706365E-2</v>
      </c>
      <c r="F18" s="74">
        <f>'FBiH '!F18+RS!F18</f>
        <v>1837176.83</v>
      </c>
      <c r="G18" s="38">
        <f t="shared" si="0"/>
        <v>1.2549729545701065E-2</v>
      </c>
      <c r="H18" s="20">
        <f t="shared" si="2"/>
        <v>-0.18123109224739789</v>
      </c>
      <c r="I18" s="21">
        <f t="shared" si="3"/>
        <v>-0.23509574294164437</v>
      </c>
    </row>
    <row r="19" spans="2:9" x14ac:dyDescent="0.25">
      <c r="B19" s="102" t="s">
        <v>22</v>
      </c>
      <c r="C19" s="82" t="s">
        <v>5</v>
      </c>
      <c r="D19" s="74">
        <f>'FBiH '!D19+RS!D19</f>
        <v>119753.42</v>
      </c>
      <c r="E19" s="38">
        <f t="shared" si="1"/>
        <v>8.7564000832807186E-4</v>
      </c>
      <c r="F19" s="74">
        <f>'FBiH '!F19+RS!F19</f>
        <v>1182814.54</v>
      </c>
      <c r="G19" s="38">
        <f t="shared" si="0"/>
        <v>8.0797897825234458E-3</v>
      </c>
      <c r="H19" s="20">
        <f t="shared" si="2"/>
        <v>8.8770835939382788</v>
      </c>
      <c r="I19" s="21">
        <f t="shared" si="3"/>
        <v>8.227296269788793</v>
      </c>
    </row>
    <row r="20" spans="2:9" x14ac:dyDescent="0.25">
      <c r="B20" s="102" t="s">
        <v>23</v>
      </c>
      <c r="C20" s="82" t="s">
        <v>51</v>
      </c>
      <c r="D20" s="74">
        <f>'FBiH '!D20+RS!D20</f>
        <v>75060.75</v>
      </c>
      <c r="E20" s="38">
        <f t="shared" si="1"/>
        <v>5.4884608518997885E-4</v>
      </c>
      <c r="F20" s="74">
        <f>'FBiH '!F20+RS!F20</f>
        <v>84958.13</v>
      </c>
      <c r="G20" s="38">
        <f t="shared" si="0"/>
        <v>5.8034781235974549E-4</v>
      </c>
      <c r="H20" s="20">
        <f t="shared" si="2"/>
        <v>0.13185826147487209</v>
      </c>
      <c r="I20" s="21">
        <f t="shared" si="3"/>
        <v>5.7396286536074252E-2</v>
      </c>
    </row>
    <row r="21" spans="2:9" x14ac:dyDescent="0.25">
      <c r="B21" s="102" t="s">
        <v>24</v>
      </c>
      <c r="C21" s="82" t="s">
        <v>30</v>
      </c>
      <c r="D21" s="74">
        <f>'FBiH '!D21+RS!D21</f>
        <v>505764.61</v>
      </c>
      <c r="E21" s="38">
        <f t="shared" si="1"/>
        <v>3.6981635039103184E-3</v>
      </c>
      <c r="F21" s="74">
        <f>'FBiH '!F21+RS!F21</f>
        <v>620052.42499999993</v>
      </c>
      <c r="G21" s="38">
        <f t="shared" si="0"/>
        <v>4.2355695493427777E-3</v>
      </c>
      <c r="H21" s="20">
        <f t="shared" si="2"/>
        <v>0.22597036791482888</v>
      </c>
      <c r="I21" s="21">
        <f t="shared" si="3"/>
        <v>0.14531700528227687</v>
      </c>
    </row>
    <row r="22" spans="2:9" x14ac:dyDescent="0.25">
      <c r="B22" s="102" t="s">
        <v>25</v>
      </c>
      <c r="C22" s="82" t="s">
        <v>52</v>
      </c>
      <c r="D22" s="74">
        <f>'FBiH '!D22+RS!D22</f>
        <v>916</v>
      </c>
      <c r="E22" s="38">
        <f t="shared" si="1"/>
        <v>6.6978149570051013E-6</v>
      </c>
      <c r="F22" s="74">
        <f>'FBiH '!F22+RS!F22</f>
        <v>776</v>
      </c>
      <c r="G22" s="38">
        <f t="shared" si="0"/>
        <v>5.3008452798003256E-6</v>
      </c>
      <c r="H22" s="20">
        <f t="shared" si="2"/>
        <v>-0.15283842794759825</v>
      </c>
      <c r="I22" s="21">
        <f t="shared" si="3"/>
        <v>-0.20857095727073124</v>
      </c>
    </row>
    <row r="23" spans="2:9" x14ac:dyDescent="0.25">
      <c r="B23" s="102" t="s">
        <v>26</v>
      </c>
      <c r="C23" s="82" t="s">
        <v>53</v>
      </c>
      <c r="D23" s="74">
        <f>'FBiH '!D23+RS!D23</f>
        <v>10140.700000000001</v>
      </c>
      <c r="E23" s="38">
        <f t="shared" si="1"/>
        <v>7.4149052548582562E-5</v>
      </c>
      <c r="F23" s="74">
        <f>'FBiH '!F23+RS!F23</f>
        <v>7174.91</v>
      </c>
      <c r="G23" s="38">
        <f t="shared" si="0"/>
        <v>4.9011711090840408E-5</v>
      </c>
      <c r="H23" s="20">
        <f t="shared" si="2"/>
        <v>-0.29246403108266694</v>
      </c>
      <c r="I23" s="21">
        <f t="shared" si="3"/>
        <v>-0.33901095959752331</v>
      </c>
    </row>
    <row r="24" spans="2:9" s="3" customFormat="1" x14ac:dyDescent="0.25">
      <c r="B24" s="103"/>
      <c r="C24" s="83" t="s">
        <v>31</v>
      </c>
      <c r="D24" s="59">
        <f>SUM(D6:D23)</f>
        <v>108197099.76000001</v>
      </c>
      <c r="E24" s="39">
        <f>SUM(E6:E23)</f>
        <v>0.79113990510600551</v>
      </c>
      <c r="F24" s="59">
        <f>SUM(F6:F23)</f>
        <v>116318759.295</v>
      </c>
      <c r="G24" s="39">
        <f>SUM(G6:G23)</f>
        <v>0.79457183783650909</v>
      </c>
      <c r="H24" s="31">
        <f t="shared" ref="H24:I29" si="4">(F24-D24)/D24</f>
        <v>7.5063560419043121E-2</v>
      </c>
      <c r="I24" s="32">
        <f t="shared" si="4"/>
        <v>4.3379593272364703E-3</v>
      </c>
    </row>
    <row r="25" spans="2:9" ht="15.75" customHeight="1" x14ac:dyDescent="0.25">
      <c r="B25" s="104">
        <v>19</v>
      </c>
      <c r="C25" s="81" t="s">
        <v>6</v>
      </c>
      <c r="D25" s="74">
        <f>'FBiH '!D25+RS!D25</f>
        <v>26321138.830000002</v>
      </c>
      <c r="E25" s="38">
        <f t="shared" si="1"/>
        <v>0.19246082679146481</v>
      </c>
      <c r="F25" s="74">
        <f>'FBiH '!F25+RS!F25</f>
        <v>27819809.686000008</v>
      </c>
      <c r="G25" s="38">
        <f>F25/$F$29</f>
        <v>0.19003673564301099</v>
      </c>
      <c r="H25" s="20">
        <f t="shared" si="2"/>
        <v>5.6937918441882479E-2</v>
      </c>
      <c r="I25" s="21">
        <f t="shared" si="4"/>
        <v>-1.25952443874741E-2</v>
      </c>
    </row>
    <row r="26" spans="2:9" x14ac:dyDescent="0.25">
      <c r="B26" s="18"/>
      <c r="C26" s="81" t="s">
        <v>54</v>
      </c>
      <c r="D26" s="74">
        <f>'FBiH '!D26+RS!D26</f>
        <v>2203533.36</v>
      </c>
      <c r="E26" s="38">
        <f t="shared" si="1"/>
        <v>1.6112291153785704E-2</v>
      </c>
      <c r="F26" s="74">
        <f>'FBiH '!F26+RS!F26</f>
        <v>2205538.2739999513</v>
      </c>
      <c r="G26" s="38">
        <f>F26/$F$29</f>
        <v>1.5066001480865463E-2</v>
      </c>
      <c r="H26" s="20">
        <f t="shared" si="2"/>
        <v>9.0986323889893125E-4</v>
      </c>
      <c r="I26" s="21">
        <f>(G26-E26)/E26</f>
        <v>-6.4937361355613746E-2</v>
      </c>
    </row>
    <row r="27" spans="2:9" x14ac:dyDescent="0.25">
      <c r="B27" s="18"/>
      <c r="C27" s="22" t="s">
        <v>7</v>
      </c>
      <c r="D27" s="75">
        <f>'FBiH '!D27+RS!D27</f>
        <v>39247.26</v>
      </c>
      <c r="E27" s="38">
        <f t="shared" si="1"/>
        <v>2.8697694874396071E-4</v>
      </c>
      <c r="F27" s="74">
        <f>RS!F27+'FBiH '!F27</f>
        <v>47639.54</v>
      </c>
      <c r="G27" s="38">
        <f>F27/$F$29</f>
        <v>3.2542503961450879E-4</v>
      </c>
      <c r="H27" s="23" t="s">
        <v>1</v>
      </c>
      <c r="I27" s="58" t="s">
        <v>1</v>
      </c>
    </row>
    <row r="28" spans="2:9" s="3" customFormat="1" x14ac:dyDescent="0.25">
      <c r="B28" s="25"/>
      <c r="C28" s="26" t="s">
        <v>32</v>
      </c>
      <c r="D28" s="59">
        <f>SUM(D25:D27)</f>
        <v>28563919.450000003</v>
      </c>
      <c r="E28" s="39">
        <f>SUM(E25:E26)</f>
        <v>0.20857311794525052</v>
      </c>
      <c r="F28" s="59">
        <f>SUM(F25:F27)</f>
        <v>30072987.499999959</v>
      </c>
      <c r="G28" s="39">
        <f>SUM(G25:G26)</f>
        <v>0.20510273712387644</v>
      </c>
      <c r="H28" s="31">
        <f t="shared" si="4"/>
        <v>5.2831266823921669E-2</v>
      </c>
      <c r="I28" s="32">
        <f t="shared" si="4"/>
        <v>-1.6638677388353729E-2</v>
      </c>
    </row>
    <row r="29" spans="2:9" s="3" customFormat="1" ht="16.5" thickBot="1" x14ac:dyDescent="0.3">
      <c r="B29" s="37"/>
      <c r="C29" s="34" t="s">
        <v>33</v>
      </c>
      <c r="D29" s="61">
        <f>D24+D28</f>
        <v>136761019.21000001</v>
      </c>
      <c r="E29" s="48">
        <f>E24+E28</f>
        <v>0.99971302305125609</v>
      </c>
      <c r="F29" s="61">
        <f>SUM(F24:F27)</f>
        <v>146391746.79499996</v>
      </c>
      <c r="G29" s="48">
        <f>G24+G28</f>
        <v>0.99967457496038548</v>
      </c>
      <c r="H29" s="35">
        <f>(F29-D29)/D29</f>
        <v>7.042012146905488E-2</v>
      </c>
      <c r="I29" s="36">
        <f t="shared" si="4"/>
        <v>-3.8459127753747196E-5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2" t="s">
        <v>37</v>
      </c>
      <c r="C31" s="42"/>
      <c r="D31" s="7"/>
      <c r="E31" s="7"/>
      <c r="F31" s="7"/>
      <c r="G31" s="4"/>
    </row>
    <row r="32" spans="2:9" x14ac:dyDescent="0.25">
      <c r="F32" s="7"/>
    </row>
    <row r="33" spans="2:6" x14ac:dyDescent="0.25">
      <c r="B33" s="52" t="s">
        <v>38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4.140625" style="1" bestFit="1" customWidth="1"/>
    <col min="12" max="12" width="14.5703125" style="1" bestFit="1" customWidth="1"/>
    <col min="13" max="13" width="15.7109375" style="1" bestFit="1" customWidth="1"/>
    <col min="14" max="14" width="12.7109375" style="1" bestFit="1" customWidth="1"/>
    <col min="15" max="15" width="14.5703125" style="1" customWidth="1"/>
    <col min="16" max="16" width="14.5703125" style="1" bestFit="1" customWidth="1"/>
    <col min="17" max="17" width="10.5703125" style="1" bestFit="1" customWidth="1"/>
    <col min="18" max="18" width="11.7109375" style="1" bestFit="1" customWidth="1"/>
    <col min="19" max="19" width="14.28515625" style="1" bestFit="1" customWidth="1"/>
    <col min="20" max="16384" width="10.28515625" style="1"/>
  </cols>
  <sheetData>
    <row r="2" spans="2:19" x14ac:dyDescent="0.25">
      <c r="B2" s="84" t="s">
        <v>35</v>
      </c>
      <c r="C2" s="85"/>
      <c r="D2" s="85"/>
      <c r="E2" s="85"/>
      <c r="F2" s="85"/>
      <c r="G2" s="85"/>
      <c r="H2" s="85"/>
      <c r="I2" s="86"/>
    </row>
    <row r="3" spans="2:19" ht="16.5" thickBot="1" x14ac:dyDescent="0.3">
      <c r="C3" s="3"/>
    </row>
    <row r="4" spans="2:19" ht="15.75" customHeight="1" x14ac:dyDescent="0.25">
      <c r="B4" s="100"/>
      <c r="C4" s="87" t="s">
        <v>2</v>
      </c>
      <c r="D4" s="96" t="s">
        <v>27</v>
      </c>
      <c r="E4" s="87" t="s">
        <v>3</v>
      </c>
      <c r="F4" s="96" t="s">
        <v>28</v>
      </c>
      <c r="G4" s="87" t="s">
        <v>3</v>
      </c>
      <c r="H4" s="89" t="s">
        <v>8</v>
      </c>
      <c r="I4" s="91" t="s">
        <v>39</v>
      </c>
      <c r="K4" s="47"/>
    </row>
    <row r="5" spans="2:19" x14ac:dyDescent="0.25">
      <c r="B5" s="101"/>
      <c r="C5" s="95"/>
      <c r="D5" s="97"/>
      <c r="E5" s="88" t="s">
        <v>0</v>
      </c>
      <c r="F5" s="97"/>
      <c r="G5" s="88" t="s">
        <v>0</v>
      </c>
      <c r="H5" s="90"/>
      <c r="I5" s="92"/>
      <c r="K5" s="47"/>
    </row>
    <row r="6" spans="2:19" x14ac:dyDescent="0.25">
      <c r="B6" s="104" t="s">
        <v>9</v>
      </c>
      <c r="C6" s="81" t="s">
        <v>41</v>
      </c>
      <c r="D6" s="72">
        <v>8063464.4700000007</v>
      </c>
      <c r="E6" s="19">
        <f>D6/$D$29</f>
        <v>8.2235771570551855E-2</v>
      </c>
      <c r="F6" s="72">
        <v>8995622.7599999979</v>
      </c>
      <c r="G6" s="49">
        <f>F6/$F$29</f>
        <v>8.6883898983702759E-2</v>
      </c>
      <c r="H6" s="20">
        <f>(F6-D6)/D6</f>
        <v>0.11560270321374619</v>
      </c>
      <c r="I6" s="21">
        <f>(G6-E6)/E6</f>
        <v>5.6521965130018566E-2</v>
      </c>
      <c r="K6" s="77"/>
      <c r="L6" s="77"/>
      <c r="M6" s="77"/>
      <c r="N6" s="78"/>
      <c r="O6" s="77"/>
      <c r="P6" s="77"/>
      <c r="Q6" s="77"/>
      <c r="R6" s="78"/>
      <c r="S6" s="79"/>
    </row>
    <row r="7" spans="2:19" x14ac:dyDescent="0.25">
      <c r="B7" s="104" t="s">
        <v>10</v>
      </c>
      <c r="C7" s="81" t="s">
        <v>4</v>
      </c>
      <c r="D7" s="72">
        <v>1282083.27</v>
      </c>
      <c r="E7" s="19">
        <f t="shared" ref="E7:E23" si="0">D7/$D$29</f>
        <v>1.3075410367145346E-2</v>
      </c>
      <c r="F7" s="72">
        <v>1283946.6699999995</v>
      </c>
      <c r="G7" s="49">
        <f t="shared" ref="G7:G23" si="1">F7/$F$29</f>
        <v>1.2400952747015985E-2</v>
      </c>
      <c r="H7" s="20">
        <f t="shared" ref="H7:H23" si="2">(F7-D7)/D7</f>
        <v>1.4534157364048913E-3</v>
      </c>
      <c r="I7" s="21">
        <f t="shared" ref="I7:I23" si="3">(G7-E7)/E7</f>
        <v>-5.1582137859632622E-2</v>
      </c>
      <c r="K7" s="77"/>
      <c r="L7" s="77"/>
      <c r="M7" s="77"/>
      <c r="N7" s="78"/>
      <c r="O7" s="77"/>
      <c r="P7" s="77"/>
      <c r="Q7" s="77"/>
      <c r="R7" s="78"/>
      <c r="S7" s="79"/>
    </row>
    <row r="8" spans="2:19" x14ac:dyDescent="0.25">
      <c r="B8" s="104" t="s">
        <v>11</v>
      </c>
      <c r="C8" s="82" t="s">
        <v>42</v>
      </c>
      <c r="D8" s="72">
        <v>10635147.619999999</v>
      </c>
      <c r="E8" s="19">
        <f t="shared" si="0"/>
        <v>0.10846325094521291</v>
      </c>
      <c r="F8" s="72">
        <v>11433779.970000001</v>
      </c>
      <c r="G8" s="49">
        <f t="shared" si="1"/>
        <v>0.11043275273088088</v>
      </c>
      <c r="H8" s="20">
        <f t="shared" si="2"/>
        <v>7.5093677919254073E-2</v>
      </c>
      <c r="I8" s="21">
        <f t="shared" si="3"/>
        <v>1.8158240404049949E-2</v>
      </c>
      <c r="K8" s="77"/>
      <c r="L8" s="77"/>
      <c r="M8" s="77"/>
      <c r="N8" s="78"/>
      <c r="O8" s="77"/>
      <c r="P8" s="77"/>
      <c r="Q8" s="77"/>
      <c r="R8" s="78"/>
      <c r="S8" s="79"/>
    </row>
    <row r="9" spans="2:19" x14ac:dyDescent="0.25">
      <c r="B9" s="104" t="s">
        <v>12</v>
      </c>
      <c r="C9" s="82" t="s">
        <v>43</v>
      </c>
      <c r="D9" s="72">
        <v>0</v>
      </c>
      <c r="E9" s="19">
        <f t="shared" si="0"/>
        <v>0</v>
      </c>
      <c r="F9" s="72">
        <v>6000</v>
      </c>
      <c r="G9" s="49">
        <f t="shared" si="1"/>
        <v>5.7950784265904083E-5</v>
      </c>
      <c r="H9" s="23" t="s">
        <v>1</v>
      </c>
      <c r="I9" s="24" t="s">
        <v>1</v>
      </c>
      <c r="K9" s="77"/>
      <c r="L9" s="77"/>
      <c r="M9" s="77"/>
      <c r="N9" s="78"/>
      <c r="O9" s="77"/>
      <c r="P9" s="77"/>
      <c r="Q9" s="77"/>
      <c r="R9" s="78"/>
      <c r="S9" s="79"/>
    </row>
    <row r="10" spans="2:19" x14ac:dyDescent="0.25">
      <c r="B10" s="104" t="s">
        <v>13</v>
      </c>
      <c r="C10" s="82" t="s">
        <v>44</v>
      </c>
      <c r="D10" s="72">
        <v>83367.570000000007</v>
      </c>
      <c r="E10" s="19">
        <f t="shared" si="0"/>
        <v>8.5022963372863877E-4</v>
      </c>
      <c r="F10" s="72">
        <v>0</v>
      </c>
      <c r="G10" s="49">
        <f t="shared" si="1"/>
        <v>0</v>
      </c>
      <c r="H10" s="105">
        <f t="shared" si="2"/>
        <v>-1</v>
      </c>
      <c r="I10" s="106">
        <f t="shared" si="3"/>
        <v>-1</v>
      </c>
      <c r="K10" s="77"/>
      <c r="L10" s="77"/>
      <c r="M10" s="77"/>
      <c r="N10" s="78"/>
      <c r="O10" s="77"/>
      <c r="P10" s="77"/>
      <c r="Q10" s="77"/>
      <c r="R10" s="78"/>
      <c r="S10" s="79"/>
    </row>
    <row r="11" spans="2:19" x14ac:dyDescent="0.25">
      <c r="B11" s="104" t="s">
        <v>14</v>
      </c>
      <c r="C11" s="82" t="s">
        <v>45</v>
      </c>
      <c r="D11" s="72">
        <v>0</v>
      </c>
      <c r="E11" s="19">
        <f t="shared" si="0"/>
        <v>0</v>
      </c>
      <c r="F11" s="72">
        <v>0</v>
      </c>
      <c r="G11" s="49">
        <f t="shared" si="1"/>
        <v>0</v>
      </c>
      <c r="H11" s="23" t="s">
        <v>1</v>
      </c>
      <c r="I11" s="24" t="s">
        <v>1</v>
      </c>
      <c r="K11" s="77"/>
      <c r="L11" s="77"/>
      <c r="M11" s="77"/>
      <c r="N11" s="78"/>
      <c r="O11" s="77"/>
      <c r="P11" s="77"/>
      <c r="Q11" s="77"/>
      <c r="R11" s="78"/>
      <c r="S11" s="79"/>
    </row>
    <row r="12" spans="2:19" x14ac:dyDescent="0.25">
      <c r="B12" s="104" t="s">
        <v>15</v>
      </c>
      <c r="C12" s="82" t="s">
        <v>29</v>
      </c>
      <c r="D12" s="72">
        <v>885245.23</v>
      </c>
      <c r="E12" s="19">
        <f t="shared" si="0"/>
        <v>9.0282315732955216E-3</v>
      </c>
      <c r="F12" s="72">
        <v>1328572.27</v>
      </c>
      <c r="G12" s="49">
        <f t="shared" si="1"/>
        <v>1.2831967500072079E-2</v>
      </c>
      <c r="H12" s="20">
        <f t="shared" si="2"/>
        <v>0.5007957399555828</v>
      </c>
      <c r="I12" s="21">
        <f t="shared" si="3"/>
        <v>0.42131572455757271</v>
      </c>
      <c r="K12" s="77"/>
      <c r="L12" s="77"/>
      <c r="M12" s="77"/>
      <c r="N12" s="78"/>
      <c r="O12" s="77"/>
      <c r="P12" s="77"/>
      <c r="Q12" s="77"/>
      <c r="R12" s="78"/>
      <c r="S12" s="79"/>
    </row>
    <row r="13" spans="2:19" x14ac:dyDescent="0.25">
      <c r="B13" s="104" t="s">
        <v>16</v>
      </c>
      <c r="C13" s="82" t="s">
        <v>40</v>
      </c>
      <c r="D13" s="72">
        <v>6854738.9500000002</v>
      </c>
      <c r="E13" s="19">
        <f t="shared" si="0"/>
        <v>6.9908505030960286E-2</v>
      </c>
      <c r="F13" s="72">
        <v>5999429.4699999988</v>
      </c>
      <c r="G13" s="49">
        <f t="shared" si="1"/>
        <v>5.7945273822412866E-2</v>
      </c>
      <c r="H13" s="20">
        <f t="shared" si="2"/>
        <v>-0.12477637532790382</v>
      </c>
      <c r="I13" s="21">
        <f t="shared" si="3"/>
        <v>-0.17112697808727678</v>
      </c>
      <c r="K13" s="77"/>
      <c r="L13" s="77"/>
      <c r="M13" s="77"/>
      <c r="N13" s="78"/>
      <c r="O13" s="77"/>
      <c r="P13" s="77"/>
      <c r="Q13" s="77"/>
      <c r="R13" s="78"/>
      <c r="S13" s="79"/>
    </row>
    <row r="14" spans="2:19" x14ac:dyDescent="0.25">
      <c r="B14" s="104" t="s">
        <v>17</v>
      </c>
      <c r="C14" s="82" t="s">
        <v>46</v>
      </c>
      <c r="D14" s="72">
        <v>6051420.4899999993</v>
      </c>
      <c r="E14" s="19">
        <f t="shared" si="0"/>
        <v>6.1715808998039391E-2</v>
      </c>
      <c r="F14" s="72">
        <v>4074546.2400000007</v>
      </c>
      <c r="G14" s="49">
        <f t="shared" si="1"/>
        <v>3.9353858355948443E-2</v>
      </c>
      <c r="H14" s="20">
        <f t="shared" si="2"/>
        <v>-0.3266793727632698</v>
      </c>
      <c r="I14" s="21">
        <f t="shared" si="3"/>
        <v>-0.36233747892377705</v>
      </c>
      <c r="K14" s="77"/>
      <c r="L14" s="77"/>
      <c r="M14" s="77"/>
      <c r="N14" s="78"/>
      <c r="O14" s="77"/>
      <c r="P14" s="77"/>
      <c r="Q14" s="77"/>
      <c r="R14" s="78"/>
      <c r="S14" s="79"/>
    </row>
    <row r="15" spans="2:19" x14ac:dyDescent="0.25">
      <c r="B15" s="104" t="s">
        <v>18</v>
      </c>
      <c r="C15" s="82" t="s">
        <v>47</v>
      </c>
      <c r="D15" s="72">
        <v>37090561.060000002</v>
      </c>
      <c r="E15" s="19">
        <f t="shared" si="0"/>
        <v>0.37827052107712278</v>
      </c>
      <c r="F15" s="72">
        <v>41675370.340000004</v>
      </c>
      <c r="G15" s="49">
        <f t="shared" si="1"/>
        <v>0.40252006596249962</v>
      </c>
      <c r="H15" s="20">
        <f t="shared" si="2"/>
        <v>0.12361121398469352</v>
      </c>
      <c r="I15" s="21">
        <f t="shared" si="3"/>
        <v>6.4106356520530386E-2</v>
      </c>
      <c r="K15" s="77"/>
      <c r="L15" s="77"/>
      <c r="M15" s="77"/>
      <c r="N15" s="78"/>
      <c r="O15" s="77"/>
      <c r="P15" s="77"/>
      <c r="Q15" s="77"/>
      <c r="R15" s="78"/>
      <c r="S15" s="79"/>
    </row>
    <row r="16" spans="2:19" x14ac:dyDescent="0.25">
      <c r="B16" s="104" t="s">
        <v>19</v>
      </c>
      <c r="C16" s="82" t="s">
        <v>48</v>
      </c>
      <c r="D16" s="72">
        <v>82924.25</v>
      </c>
      <c r="E16" s="19">
        <f t="shared" si="0"/>
        <v>8.4570840561530179E-4</v>
      </c>
      <c r="F16" s="72">
        <v>31123.62</v>
      </c>
      <c r="G16" s="49">
        <f>F16/$F$29</f>
        <v>3.0060636469899624E-4</v>
      </c>
      <c r="H16" s="20">
        <f t="shared" si="2"/>
        <v>-0.62467408508367583</v>
      </c>
      <c r="I16" s="21">
        <f t="shared" si="3"/>
        <v>-0.64455081361017363</v>
      </c>
      <c r="K16" s="77"/>
      <c r="L16" s="77"/>
      <c r="M16" s="77"/>
      <c r="N16" s="78"/>
      <c r="O16" s="77"/>
      <c r="P16" s="77"/>
      <c r="Q16" s="77"/>
      <c r="R16" s="78"/>
      <c r="S16" s="79"/>
    </row>
    <row r="17" spans="2:19" x14ac:dyDescent="0.25">
      <c r="B17" s="104" t="s">
        <v>20</v>
      </c>
      <c r="C17" s="82" t="s">
        <v>49</v>
      </c>
      <c r="D17" s="72">
        <v>1230</v>
      </c>
      <c r="E17" s="19">
        <f t="shared" si="0"/>
        <v>1.2544235720031489E-5</v>
      </c>
      <c r="F17" s="72">
        <v>4955</v>
      </c>
      <c r="G17" s="49">
        <f t="shared" si="1"/>
        <v>4.7857689339592453E-5</v>
      </c>
      <c r="H17" s="20">
        <f t="shared" si="2"/>
        <v>3.0284552845528454</v>
      </c>
      <c r="I17" s="21">
        <f t="shared" si="3"/>
        <v>2.8151140019770229</v>
      </c>
      <c r="K17" s="77"/>
      <c r="L17" s="77"/>
      <c r="M17" s="77"/>
      <c r="N17" s="78"/>
      <c r="O17" s="77"/>
      <c r="P17" s="77"/>
      <c r="Q17" s="77"/>
      <c r="R17" s="78"/>
      <c r="S17" s="79"/>
    </row>
    <row r="18" spans="2:19" x14ac:dyDescent="0.25">
      <c r="B18" s="104" t="s">
        <v>21</v>
      </c>
      <c r="C18" s="82" t="s">
        <v>50</v>
      </c>
      <c r="D18" s="72">
        <v>1887055.05</v>
      </c>
      <c r="E18" s="19">
        <f t="shared" si="0"/>
        <v>1.9245254767378706E-2</v>
      </c>
      <c r="F18" s="72">
        <v>1404276.5</v>
      </c>
      <c r="G18" s="49">
        <f t="shared" si="1"/>
        <v>1.3563154083529809E-2</v>
      </c>
      <c r="H18" s="20">
        <f t="shared" si="2"/>
        <v>-0.25583702499829036</v>
      </c>
      <c r="I18" s="21">
        <f t="shared" si="3"/>
        <v>-0.29524684149571406</v>
      </c>
      <c r="K18" s="77"/>
      <c r="L18" s="77"/>
      <c r="M18" s="77"/>
      <c r="N18" s="78"/>
      <c r="O18" s="77"/>
      <c r="P18" s="77"/>
      <c r="Q18" s="77"/>
      <c r="R18" s="78"/>
      <c r="S18" s="79"/>
    </row>
    <row r="19" spans="2:19" x14ac:dyDescent="0.25">
      <c r="B19" s="104" t="s">
        <v>22</v>
      </c>
      <c r="C19" s="82" t="s">
        <v>5</v>
      </c>
      <c r="D19" s="72">
        <v>119753.42</v>
      </c>
      <c r="E19" s="19">
        <f t="shared" si="0"/>
        <v>1.221313112812954E-3</v>
      </c>
      <c r="F19" s="72">
        <v>1182814.54</v>
      </c>
      <c r="G19" s="49">
        <f t="shared" si="1"/>
        <v>1.1424171705685762E-2</v>
      </c>
      <c r="H19" s="20">
        <f t="shared" si="2"/>
        <v>8.8770835939382788</v>
      </c>
      <c r="I19" s="21">
        <f t="shared" si="3"/>
        <v>8.3540072450162839</v>
      </c>
      <c r="K19" s="77"/>
      <c r="L19" s="77"/>
      <c r="M19" s="77"/>
      <c r="N19" s="78"/>
      <c r="O19" s="77"/>
      <c r="P19" s="77"/>
      <c r="Q19" s="77"/>
      <c r="R19" s="78"/>
      <c r="S19" s="79"/>
    </row>
    <row r="20" spans="2:19" x14ac:dyDescent="0.25">
      <c r="B20" s="104" t="s">
        <v>23</v>
      </c>
      <c r="C20" s="82" t="s">
        <v>51</v>
      </c>
      <c r="D20" s="72">
        <v>74736.75</v>
      </c>
      <c r="E20" s="19">
        <f t="shared" si="0"/>
        <v>7.6220764955208409E-4</v>
      </c>
      <c r="F20" s="72">
        <v>83122.13</v>
      </c>
      <c r="G20" s="49">
        <f t="shared" si="1"/>
        <v>8.0283210389207231E-4</v>
      </c>
      <c r="H20" s="20">
        <f t="shared" si="2"/>
        <v>0.11219888475214676</v>
      </c>
      <c r="I20" s="21">
        <f t="shared" si="3"/>
        <v>5.3298408070112421E-2</v>
      </c>
      <c r="K20" s="77"/>
      <c r="L20" s="77"/>
      <c r="M20" s="77"/>
      <c r="N20" s="78"/>
      <c r="O20" s="77"/>
      <c r="P20" s="77"/>
      <c r="Q20" s="77"/>
      <c r="R20" s="78"/>
      <c r="S20" s="79"/>
    </row>
    <row r="21" spans="2:19" x14ac:dyDescent="0.25">
      <c r="B21" s="104" t="s">
        <v>24</v>
      </c>
      <c r="C21" s="82" t="s">
        <v>30</v>
      </c>
      <c r="D21" s="72">
        <v>146251.56</v>
      </c>
      <c r="E21" s="19">
        <f t="shared" si="0"/>
        <v>1.4915561325709989E-3</v>
      </c>
      <c r="F21" s="72">
        <v>208215.20999999996</v>
      </c>
      <c r="G21" s="49">
        <f t="shared" si="1"/>
        <v>2.0110391192649851E-3</v>
      </c>
      <c r="H21" s="20">
        <f t="shared" si="2"/>
        <v>0.42367855768512808</v>
      </c>
      <c r="I21" s="21">
        <f t="shared" si="3"/>
        <v>0.34828255896648835</v>
      </c>
      <c r="K21" s="77"/>
      <c r="L21" s="77"/>
      <c r="M21" s="77"/>
      <c r="N21" s="78"/>
      <c r="O21" s="77"/>
      <c r="P21" s="77"/>
      <c r="Q21" s="77"/>
      <c r="R21" s="78"/>
      <c r="S21" s="79"/>
    </row>
    <row r="22" spans="2:19" x14ac:dyDescent="0.25">
      <c r="B22" s="104" t="s">
        <v>25</v>
      </c>
      <c r="C22" s="82" t="s">
        <v>52</v>
      </c>
      <c r="D22" s="72">
        <v>916</v>
      </c>
      <c r="E22" s="19">
        <f t="shared" si="0"/>
        <v>9.3418861134543453E-6</v>
      </c>
      <c r="F22" s="72">
        <v>776</v>
      </c>
      <c r="G22" s="49">
        <f t="shared" si="1"/>
        <v>7.4949680983902615E-6</v>
      </c>
      <c r="H22" s="20">
        <f t="shared" si="2"/>
        <v>-0.15283842794759825</v>
      </c>
      <c r="I22" s="21">
        <f t="shared" si="3"/>
        <v>-0.19770290417093833</v>
      </c>
      <c r="K22" s="77"/>
      <c r="L22" s="77"/>
      <c r="M22" s="77"/>
      <c r="N22" s="78"/>
      <c r="O22" s="77"/>
      <c r="P22" s="77"/>
      <c r="Q22" s="77"/>
      <c r="R22" s="78"/>
      <c r="S22" s="79"/>
    </row>
    <row r="23" spans="2:19" x14ac:dyDescent="0.25">
      <c r="B23" s="104" t="s">
        <v>26</v>
      </c>
      <c r="C23" s="82" t="s">
        <v>53</v>
      </c>
      <c r="D23" s="72">
        <v>9662.58</v>
      </c>
      <c r="E23" s="19">
        <f t="shared" si="0"/>
        <v>9.8544456246879561E-5</v>
      </c>
      <c r="F23" s="72">
        <v>6755.51</v>
      </c>
      <c r="G23" s="49">
        <f t="shared" si="1"/>
        <v>6.5247850436026282E-5</v>
      </c>
      <c r="H23" s="20">
        <f t="shared" si="2"/>
        <v>-0.30085856986436332</v>
      </c>
      <c r="I23" s="21">
        <f t="shared" si="3"/>
        <v>-0.33788410915208256</v>
      </c>
      <c r="K23" s="77"/>
      <c r="L23" s="77"/>
      <c r="M23" s="77"/>
      <c r="N23" s="78"/>
      <c r="O23" s="77"/>
      <c r="P23" s="77"/>
      <c r="Q23" s="77"/>
      <c r="R23" s="78"/>
      <c r="S23" s="79"/>
    </row>
    <row r="24" spans="2:19" s="3" customFormat="1" x14ac:dyDescent="0.25">
      <c r="B24" s="103"/>
      <c r="C24" s="83" t="s">
        <v>31</v>
      </c>
      <c r="D24" s="65">
        <f>SUM(D6:D23)</f>
        <v>73268558.269999996</v>
      </c>
      <c r="E24" s="27">
        <f>SUM(E6:E23)</f>
        <v>0.74723419984206718</v>
      </c>
      <c r="F24" s="65">
        <f>SUM(F6:F23)</f>
        <v>77719306.230000004</v>
      </c>
      <c r="G24" s="27">
        <f>SUM(G6:G23)</f>
        <v>0.75064912477174417</v>
      </c>
      <c r="H24" s="28">
        <f>(F24-D24)/D24</f>
        <v>6.0745674066612264E-2</v>
      </c>
      <c r="I24" s="29">
        <f>(G24-E24)/E24</f>
        <v>4.5700865008570998E-3</v>
      </c>
      <c r="K24" s="51"/>
      <c r="L24" s="55"/>
      <c r="M24" s="55"/>
      <c r="N24" s="50"/>
      <c r="O24" s="50"/>
      <c r="P24" s="50"/>
      <c r="Q24" s="50"/>
      <c r="R24" s="50"/>
      <c r="S24" s="50"/>
    </row>
    <row r="25" spans="2:19" s="3" customFormat="1" ht="15.75" customHeight="1" x14ac:dyDescent="0.25">
      <c r="B25" s="104">
        <v>19</v>
      </c>
      <c r="C25" s="81" t="s">
        <v>6</v>
      </c>
      <c r="D25" s="73">
        <v>22966366.280000001</v>
      </c>
      <c r="E25" s="19">
        <f>D25/$D$29</f>
        <v>0.23422399369829491</v>
      </c>
      <c r="F25" s="72">
        <v>24026788.206000008</v>
      </c>
      <c r="G25" s="49">
        <f>F25/$F$29</f>
        <v>0.23206186998807915</v>
      </c>
      <c r="H25" s="20">
        <f>(F25-D25)/D25</f>
        <v>4.6172821293173523E-2</v>
      </c>
      <c r="I25" s="21">
        <f>(G25-E25)/E25</f>
        <v>-9.231008642952291E-3</v>
      </c>
      <c r="K25" s="51"/>
      <c r="L25" s="55"/>
      <c r="M25" s="50"/>
      <c r="N25" s="50"/>
      <c r="O25" s="50"/>
      <c r="P25" s="50"/>
      <c r="Q25" s="50"/>
      <c r="R25" s="50"/>
      <c r="S25" s="50"/>
    </row>
    <row r="26" spans="2:19" s="3" customFormat="1" x14ac:dyDescent="0.25">
      <c r="B26" s="18"/>
      <c r="C26" s="81" t="s">
        <v>54</v>
      </c>
      <c r="D26" s="73">
        <v>1818079.83</v>
      </c>
      <c r="E26" s="19">
        <f t="shared" ref="E26:E27" si="4">D26/$D$29</f>
        <v>1.854180645963803E-2</v>
      </c>
      <c r="F26" s="72">
        <v>1790036.7139999513</v>
      </c>
      <c r="G26" s="49">
        <f t="shared" ref="G26:G27" si="5">F26/$F$29</f>
        <v>1.7289005240176503E-2</v>
      </c>
      <c r="H26" s="20">
        <f>(F26-D26)/D26</f>
        <v>-1.542457901865003E-2</v>
      </c>
      <c r="I26" s="21">
        <f t="shared" ref="I26" si="6">(G26-E26)/E26</f>
        <v>-6.7566297932654812E-2</v>
      </c>
      <c r="K26" s="51"/>
      <c r="L26" s="55"/>
      <c r="M26" s="50"/>
      <c r="N26" s="50"/>
      <c r="O26" s="50"/>
      <c r="P26" s="50"/>
      <c r="Q26" s="50"/>
      <c r="R26" s="50"/>
      <c r="S26" s="50"/>
    </row>
    <row r="27" spans="2:19" s="3" customFormat="1" x14ac:dyDescent="0.25">
      <c r="B27" s="18"/>
      <c r="C27" s="22" t="s">
        <v>7</v>
      </c>
      <c r="D27" s="73">
        <v>0</v>
      </c>
      <c r="E27" s="19">
        <f t="shared" si="4"/>
        <v>0</v>
      </c>
      <c r="F27" s="72">
        <v>0</v>
      </c>
      <c r="G27" s="49">
        <f t="shared" si="5"/>
        <v>0</v>
      </c>
      <c r="H27" s="23" t="s">
        <v>1</v>
      </c>
      <c r="I27" s="24" t="s">
        <v>1</v>
      </c>
      <c r="K27" s="51"/>
      <c r="L27" s="50"/>
      <c r="M27" s="50"/>
      <c r="N27" s="50"/>
      <c r="O27" s="50"/>
      <c r="P27" s="50"/>
      <c r="Q27" s="50"/>
      <c r="R27" s="50"/>
      <c r="S27" s="50"/>
    </row>
    <row r="28" spans="2:19" s="17" customFormat="1" x14ac:dyDescent="0.25">
      <c r="B28" s="25"/>
      <c r="C28" s="26" t="s">
        <v>32</v>
      </c>
      <c r="D28" s="66">
        <f>SUM(D25:D27)</f>
        <v>24784446.109999999</v>
      </c>
      <c r="E28" s="27">
        <f>E25+E26+E27</f>
        <v>0.25276580015793293</v>
      </c>
      <c r="F28" s="66">
        <f>SUM(F25:F27)</f>
        <v>25816824.919999957</v>
      </c>
      <c r="G28" s="30">
        <f>SUM(G25:G27)</f>
        <v>0.24935087522825566</v>
      </c>
      <c r="H28" s="31">
        <f t="shared" ref="H28" si="7">(F28-D28)/D28</f>
        <v>4.1654302275628212E-2</v>
      </c>
      <c r="I28" s="32">
        <f t="shared" ref="I28" si="8">(G28-E28)/E28</f>
        <v>-1.3510233297161067E-2</v>
      </c>
      <c r="K28" s="51"/>
      <c r="L28" s="80"/>
      <c r="M28" s="80"/>
      <c r="N28" s="80"/>
      <c r="O28" s="80"/>
      <c r="P28" s="80"/>
      <c r="Q28" s="80"/>
      <c r="R28" s="80"/>
      <c r="S28" s="80"/>
    </row>
    <row r="29" spans="2:19" s="3" customFormat="1" ht="16.5" thickBot="1" x14ac:dyDescent="0.3">
      <c r="B29" s="33"/>
      <c r="C29" s="34" t="s">
        <v>33</v>
      </c>
      <c r="D29" s="67">
        <f>SUM(D24:D27)</f>
        <v>98053004.379999995</v>
      </c>
      <c r="E29" s="54">
        <f>E24+E28</f>
        <v>1</v>
      </c>
      <c r="F29" s="67">
        <f>SUM(F24:F27)</f>
        <v>103536131.14999998</v>
      </c>
      <c r="G29" s="54">
        <f>G24+G28</f>
        <v>0.99999999999999978</v>
      </c>
      <c r="H29" s="35">
        <f t="shared" ref="H29" si="9">(F29-D29)/D29</f>
        <v>5.5920028199751746E-2</v>
      </c>
      <c r="I29" s="36">
        <f t="shared" ref="I29" si="10">(G29-E29)/E29</f>
        <v>-2.2204460492503131E-16</v>
      </c>
      <c r="K29" s="50"/>
    </row>
    <row r="30" spans="2:19" x14ac:dyDescent="0.25">
      <c r="B30" s="10"/>
      <c r="C30" s="11"/>
      <c r="D30" s="6"/>
      <c r="E30" s="12"/>
      <c r="F30" s="6"/>
      <c r="G30" s="12"/>
      <c r="H30" s="13"/>
    </row>
    <row r="31" spans="2:19" x14ac:dyDescent="0.25">
      <c r="B31" s="52" t="s">
        <v>37</v>
      </c>
      <c r="C31" s="42"/>
      <c r="D31" s="6"/>
      <c r="E31" s="12"/>
      <c r="F31" s="43"/>
      <c r="G31" s="12"/>
      <c r="H31" s="13"/>
    </row>
    <row r="32" spans="2:19" x14ac:dyDescent="0.25">
      <c r="F32" s="43"/>
    </row>
    <row r="33" spans="2:6" x14ac:dyDescent="0.25">
      <c r="B33" s="46" t="s">
        <v>38</v>
      </c>
      <c r="F33" s="44"/>
    </row>
    <row r="34" spans="2:6" x14ac:dyDescent="0.25">
      <c r="B34" s="46"/>
      <c r="C34" s="51"/>
      <c r="F34" s="45"/>
    </row>
    <row r="35" spans="2:6" x14ac:dyDescent="0.25">
      <c r="B35" s="46"/>
      <c r="C35" s="51"/>
      <c r="D35" s="51"/>
      <c r="E35" s="60"/>
      <c r="F35" s="45"/>
    </row>
    <row r="36" spans="2:6" x14ac:dyDescent="0.25">
      <c r="C36" s="51"/>
      <c r="D36" s="51"/>
      <c r="E36" s="4"/>
    </row>
    <row r="37" spans="2:6" x14ac:dyDescent="0.25">
      <c r="C37" s="51"/>
      <c r="D37" s="51"/>
      <c r="E37" s="4"/>
      <c r="F37" s="9"/>
    </row>
    <row r="38" spans="2:6" x14ac:dyDescent="0.25">
      <c r="C38" s="51"/>
      <c r="D38" s="51"/>
      <c r="E38" s="4"/>
    </row>
    <row r="39" spans="2:6" x14ac:dyDescent="0.25">
      <c r="C39" s="51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4" t="s">
        <v>36</v>
      </c>
      <c r="C2" s="85"/>
      <c r="D2" s="85"/>
      <c r="E2" s="85"/>
      <c r="F2" s="85"/>
      <c r="G2" s="85"/>
      <c r="H2" s="85"/>
      <c r="I2" s="86"/>
    </row>
    <row r="3" spans="2:9" ht="16.5" thickBot="1" x14ac:dyDescent="0.3">
      <c r="B3" s="2"/>
      <c r="C3" s="3"/>
    </row>
    <row r="4" spans="2:9" ht="15.75" customHeight="1" x14ac:dyDescent="0.25">
      <c r="B4" s="93"/>
      <c r="C4" s="87" t="s">
        <v>2</v>
      </c>
      <c r="D4" s="96" t="s">
        <v>27</v>
      </c>
      <c r="E4" s="87" t="s">
        <v>3</v>
      </c>
      <c r="F4" s="96" t="s">
        <v>28</v>
      </c>
      <c r="G4" s="87" t="s">
        <v>3</v>
      </c>
      <c r="H4" s="89" t="s">
        <v>8</v>
      </c>
      <c r="I4" s="91" t="s">
        <v>39</v>
      </c>
    </row>
    <row r="5" spans="2:9" x14ac:dyDescent="0.25">
      <c r="B5" s="94"/>
      <c r="C5" s="95"/>
      <c r="D5" s="97"/>
      <c r="E5" s="88" t="s">
        <v>0</v>
      </c>
      <c r="F5" s="97"/>
      <c r="G5" s="88" t="s">
        <v>0</v>
      </c>
      <c r="H5" s="90"/>
      <c r="I5" s="92"/>
    </row>
    <row r="6" spans="2:9" x14ac:dyDescent="0.25">
      <c r="B6" s="104" t="s">
        <v>9</v>
      </c>
      <c r="C6" s="81" t="s">
        <v>41</v>
      </c>
      <c r="D6" s="70">
        <v>2639840.4300000002</v>
      </c>
      <c r="E6" s="63">
        <f t="shared" ref="E6:E23" si="0">D6/$D$29</f>
        <v>6.8198806929102337E-2</v>
      </c>
      <c r="F6" s="70">
        <v>2881231.0400000005</v>
      </c>
      <c r="G6" s="19">
        <f t="shared" ref="G6:G27" si="1">F6/$F$29</f>
        <v>6.72311200442679E-2</v>
      </c>
      <c r="H6" s="20">
        <f>(F6-D6)/D6</f>
        <v>9.144136412820994E-2</v>
      </c>
      <c r="I6" s="21">
        <f>(G6-E6)/E6</f>
        <v>-1.4189205477456793E-2</v>
      </c>
    </row>
    <row r="7" spans="2:9" x14ac:dyDescent="0.25">
      <c r="B7" s="104" t="s">
        <v>10</v>
      </c>
      <c r="C7" s="81" t="s">
        <v>4</v>
      </c>
      <c r="D7" s="70">
        <v>242132.40999999997</v>
      </c>
      <c r="E7" s="63">
        <f t="shared" si="0"/>
        <v>6.2553559272778645E-3</v>
      </c>
      <c r="F7" s="70">
        <v>271992.88000000006</v>
      </c>
      <c r="G7" s="19">
        <f t="shared" si="1"/>
        <v>6.346726698621903E-3</v>
      </c>
      <c r="H7" s="20">
        <f t="shared" ref="H7:H21" si="2">(F7-D7)/D7</f>
        <v>0.12332289593119769</v>
      </c>
      <c r="I7" s="21">
        <f t="shared" ref="I7:I23" si="3">(G7-E7)/E7</f>
        <v>1.4606806136417591E-2</v>
      </c>
    </row>
    <row r="8" spans="2:9" x14ac:dyDescent="0.25">
      <c r="B8" s="104" t="s">
        <v>11</v>
      </c>
      <c r="C8" s="82" t="s">
        <v>42</v>
      </c>
      <c r="D8" s="70">
        <v>2291509.9200000004</v>
      </c>
      <c r="E8" s="63">
        <f t="shared" si="0"/>
        <v>5.9199882248262552E-2</v>
      </c>
      <c r="F8" s="70">
        <v>2411192.2600000002</v>
      </c>
      <c r="G8" s="19">
        <f t="shared" si="1"/>
        <v>5.626315766814368E-2</v>
      </c>
      <c r="H8" s="20">
        <f t="shared" si="2"/>
        <v>5.2228593450732184E-2</v>
      </c>
      <c r="I8" s="21">
        <f t="shared" si="3"/>
        <v>-4.9606932794280356E-2</v>
      </c>
    </row>
    <row r="9" spans="2:9" x14ac:dyDescent="0.25">
      <c r="B9" s="104" t="s">
        <v>12</v>
      </c>
      <c r="C9" s="82" t="s">
        <v>43</v>
      </c>
      <c r="D9" s="70">
        <v>0</v>
      </c>
      <c r="E9" s="63">
        <f t="shared" si="0"/>
        <v>0</v>
      </c>
      <c r="F9" s="70">
        <v>0</v>
      </c>
      <c r="G9" s="19">
        <f t="shared" si="1"/>
        <v>0</v>
      </c>
      <c r="H9" s="23" t="s">
        <v>1</v>
      </c>
      <c r="I9" s="24" t="s">
        <v>1</v>
      </c>
    </row>
    <row r="10" spans="2:9" x14ac:dyDescent="0.25">
      <c r="B10" s="104" t="s">
        <v>13</v>
      </c>
      <c r="C10" s="82" t="s">
        <v>44</v>
      </c>
      <c r="D10" s="70">
        <v>0</v>
      </c>
      <c r="E10" s="63">
        <f t="shared" si="0"/>
        <v>0</v>
      </c>
      <c r="F10" s="70">
        <v>0</v>
      </c>
      <c r="G10" s="19">
        <f t="shared" si="1"/>
        <v>0</v>
      </c>
      <c r="H10" s="23" t="s">
        <v>1</v>
      </c>
      <c r="I10" s="24" t="s">
        <v>1</v>
      </c>
    </row>
    <row r="11" spans="2:9" x14ac:dyDescent="0.25">
      <c r="B11" s="104" t="s">
        <v>14</v>
      </c>
      <c r="C11" s="82" t="s">
        <v>45</v>
      </c>
      <c r="D11" s="70">
        <v>0</v>
      </c>
      <c r="E11" s="63">
        <f t="shared" si="0"/>
        <v>0</v>
      </c>
      <c r="F11" s="70">
        <v>0</v>
      </c>
      <c r="G11" s="19">
        <f t="shared" si="1"/>
        <v>0</v>
      </c>
      <c r="H11" s="23" t="s">
        <v>1</v>
      </c>
      <c r="I11" s="24" t="s">
        <v>1</v>
      </c>
    </row>
    <row r="12" spans="2:9" x14ac:dyDescent="0.25">
      <c r="B12" s="104" t="s">
        <v>15</v>
      </c>
      <c r="C12" s="82" t="s">
        <v>29</v>
      </c>
      <c r="D12" s="70">
        <v>399812.23</v>
      </c>
      <c r="E12" s="63">
        <f t="shared" si="0"/>
        <v>1.0328926238039266E-2</v>
      </c>
      <c r="F12" s="70">
        <v>372186.7</v>
      </c>
      <c r="G12" s="19">
        <f t="shared" si="1"/>
        <v>8.6846658109652735E-3</v>
      </c>
      <c r="H12" s="20">
        <f t="shared" si="2"/>
        <v>-6.9096260512090821E-2</v>
      </c>
      <c r="I12" s="21">
        <f t="shared" si="3"/>
        <v>-0.15918987019372124</v>
      </c>
    </row>
    <row r="13" spans="2:9" x14ac:dyDescent="0.25">
      <c r="B13" s="104" t="s">
        <v>16</v>
      </c>
      <c r="C13" s="82" t="s">
        <v>40</v>
      </c>
      <c r="D13" s="70">
        <v>1913989.13</v>
      </c>
      <c r="E13" s="63">
        <f t="shared" si="0"/>
        <v>4.944684294469668E-2</v>
      </c>
      <c r="F13" s="70">
        <v>2033630.3800000001</v>
      </c>
      <c r="G13" s="19">
        <f t="shared" si="1"/>
        <v>4.7453066520986152E-2</v>
      </c>
      <c r="H13" s="20">
        <f t="shared" si="2"/>
        <v>6.2508845073744088E-2</v>
      </c>
      <c r="I13" s="21">
        <f t="shared" si="3"/>
        <v>-4.0321612159151324E-2</v>
      </c>
    </row>
    <row r="14" spans="2:9" x14ac:dyDescent="0.25">
      <c r="B14" s="104" t="s">
        <v>17</v>
      </c>
      <c r="C14" s="82" t="s">
        <v>46</v>
      </c>
      <c r="D14" s="70">
        <v>4462992.87</v>
      </c>
      <c r="E14" s="63">
        <f t="shared" si="0"/>
        <v>0.11529893459018292</v>
      </c>
      <c r="F14" s="70">
        <v>4135013.03</v>
      </c>
      <c r="G14" s="19">
        <f t="shared" si="1"/>
        <v>9.6487075678784118E-2</v>
      </c>
      <c r="H14" s="20">
        <f t="shared" si="2"/>
        <v>-7.3488766295071478E-2</v>
      </c>
      <c r="I14" s="21">
        <f t="shared" si="3"/>
        <v>-0.16315726574806122</v>
      </c>
    </row>
    <row r="15" spans="2:9" x14ac:dyDescent="0.25">
      <c r="B15" s="104" t="s">
        <v>18</v>
      </c>
      <c r="C15" s="82" t="s">
        <v>47</v>
      </c>
      <c r="D15" s="70">
        <v>22257538.710000001</v>
      </c>
      <c r="E15" s="63">
        <f t="shared" si="0"/>
        <v>0.57501111353170375</v>
      </c>
      <c r="F15" s="70">
        <v>25643053.030000005</v>
      </c>
      <c r="G15" s="19">
        <f t="shared" si="1"/>
        <v>0.59835922653445295</v>
      </c>
      <c r="H15" s="20">
        <f t="shared" si="2"/>
        <v>0.1521064105115513</v>
      </c>
      <c r="I15" s="21">
        <f t="shared" si="3"/>
        <v>4.0604629116375981E-2</v>
      </c>
    </row>
    <row r="16" spans="2:9" x14ac:dyDescent="0.25">
      <c r="B16" s="104" t="s">
        <v>19</v>
      </c>
      <c r="C16" s="82" t="s">
        <v>48</v>
      </c>
      <c r="D16" s="70">
        <v>3637.39</v>
      </c>
      <c r="E16" s="63">
        <f t="shared" si="0"/>
        <v>9.3969944363586985E-5</v>
      </c>
      <c r="F16" s="70">
        <v>4160.8</v>
      </c>
      <c r="G16" s="19">
        <f t="shared" si="1"/>
        <v>9.7088793087620563E-5</v>
      </c>
      <c r="H16" s="20">
        <f t="shared" si="2"/>
        <v>0.14389713503363685</v>
      </c>
      <c r="I16" s="21">
        <f t="shared" si="3"/>
        <v>3.318985389590292E-2</v>
      </c>
    </row>
    <row r="17" spans="2:12" x14ac:dyDescent="0.25">
      <c r="B17" s="104" t="s">
        <v>20</v>
      </c>
      <c r="C17" s="82" t="s">
        <v>49</v>
      </c>
      <c r="D17" s="70">
        <v>0</v>
      </c>
      <c r="E17" s="63">
        <f t="shared" si="0"/>
        <v>0</v>
      </c>
      <c r="F17" s="70">
        <v>0</v>
      </c>
      <c r="G17" s="19">
        <f t="shared" si="1"/>
        <v>0</v>
      </c>
      <c r="H17" s="23" t="s">
        <v>1</v>
      </c>
      <c r="I17" s="24" t="s">
        <v>1</v>
      </c>
    </row>
    <row r="18" spans="2:12" x14ac:dyDescent="0.25">
      <c r="B18" s="104" t="s">
        <v>21</v>
      </c>
      <c r="C18" s="82" t="s">
        <v>50</v>
      </c>
      <c r="D18" s="70">
        <v>356773.23000000004</v>
      </c>
      <c r="E18" s="63">
        <f t="shared" si="0"/>
        <v>9.2170376488408534E-3</v>
      </c>
      <c r="F18" s="70">
        <v>432900.33</v>
      </c>
      <c r="G18" s="19">
        <f t="shared" si="1"/>
        <v>1.0101367661731557E-2</v>
      </c>
      <c r="H18" s="20">
        <f t="shared" si="2"/>
        <v>0.21337671551197931</v>
      </c>
      <c r="I18" s="21">
        <f t="shared" si="3"/>
        <v>9.5945144913443831E-2</v>
      </c>
    </row>
    <row r="19" spans="2:12" x14ac:dyDescent="0.25">
      <c r="B19" s="104" t="s">
        <v>22</v>
      </c>
      <c r="C19" s="82" t="s">
        <v>5</v>
      </c>
      <c r="D19" s="70">
        <v>0</v>
      </c>
      <c r="E19" s="63">
        <f t="shared" si="0"/>
        <v>0</v>
      </c>
      <c r="F19" s="70">
        <v>0</v>
      </c>
      <c r="G19" s="19">
        <f t="shared" si="1"/>
        <v>0</v>
      </c>
      <c r="H19" s="23" t="s">
        <v>1</v>
      </c>
      <c r="I19" s="24" t="s">
        <v>1</v>
      </c>
    </row>
    <row r="20" spans="2:12" x14ac:dyDescent="0.25">
      <c r="B20" s="104" t="s">
        <v>23</v>
      </c>
      <c r="C20" s="82" t="s">
        <v>51</v>
      </c>
      <c r="D20" s="70">
        <v>324</v>
      </c>
      <c r="E20" s="63">
        <f t="shared" si="0"/>
        <v>8.3703595088242346E-6</v>
      </c>
      <c r="F20" s="70">
        <v>1836</v>
      </c>
      <c r="G20" s="19">
        <f t="shared" si="1"/>
        <v>4.2841526655660297E-5</v>
      </c>
      <c r="H20" s="23" t="s">
        <v>1</v>
      </c>
      <c r="I20" s="24" t="s">
        <v>1</v>
      </c>
    </row>
    <row r="21" spans="2:12" x14ac:dyDescent="0.25">
      <c r="B21" s="104" t="s">
        <v>24</v>
      </c>
      <c r="C21" s="82" t="s">
        <v>30</v>
      </c>
      <c r="D21" s="70">
        <v>359513.05</v>
      </c>
      <c r="E21" s="63">
        <f t="shared" si="0"/>
        <v>9.2878193722651312E-3</v>
      </c>
      <c r="F21" s="70">
        <v>411837.21499999997</v>
      </c>
      <c r="G21" s="19">
        <f t="shared" si="1"/>
        <v>9.6098774641696066E-3</v>
      </c>
      <c r="H21" s="20">
        <f t="shared" si="2"/>
        <v>0.14554176823344794</v>
      </c>
      <c r="I21" s="21">
        <f t="shared" si="3"/>
        <v>3.4675318177072957E-2</v>
      </c>
    </row>
    <row r="22" spans="2:12" x14ac:dyDescent="0.25">
      <c r="B22" s="104" t="s">
        <v>25</v>
      </c>
      <c r="C22" s="82" t="s">
        <v>52</v>
      </c>
      <c r="D22" s="70">
        <v>0</v>
      </c>
      <c r="E22" s="63">
        <f t="shared" si="0"/>
        <v>0</v>
      </c>
      <c r="F22" s="70">
        <v>0</v>
      </c>
      <c r="G22" s="19">
        <f t="shared" si="1"/>
        <v>0</v>
      </c>
      <c r="H22" s="23" t="s">
        <v>1</v>
      </c>
      <c r="I22" s="24" t="s">
        <v>1</v>
      </c>
    </row>
    <row r="23" spans="2:12" x14ac:dyDescent="0.25">
      <c r="B23" s="104" t="s">
        <v>26</v>
      </c>
      <c r="C23" s="82" t="s">
        <v>53</v>
      </c>
      <c r="D23" s="70">
        <v>478.12</v>
      </c>
      <c r="E23" s="63">
        <f t="shared" si="0"/>
        <v>1.2351963852960011E-5</v>
      </c>
      <c r="F23" s="70">
        <v>419.4</v>
      </c>
      <c r="G23" s="19">
        <f t="shared" si="1"/>
        <v>9.78634873604789E-6</v>
      </c>
      <c r="H23" s="20">
        <f>(F23-D23)/D23</f>
        <v>-0.12281435622856192</v>
      </c>
      <c r="I23" s="21">
        <f t="shared" si="3"/>
        <v>-0.20770908557162754</v>
      </c>
    </row>
    <row r="24" spans="2:12" s="3" customFormat="1" x14ac:dyDescent="0.25">
      <c r="B24" s="103"/>
      <c r="C24" s="83" t="s">
        <v>31</v>
      </c>
      <c r="D24" s="62">
        <f>SUM(D6:D23)</f>
        <v>34928541.489999995</v>
      </c>
      <c r="E24" s="64">
        <f>SUM(E6:E23)</f>
        <v>0.90235941169809675</v>
      </c>
      <c r="F24" s="62">
        <f>SUM(F6:F23)</f>
        <v>38599453.065000005</v>
      </c>
      <c r="G24" s="27">
        <f>SUM(G6:G23)</f>
        <v>0.90068600075060257</v>
      </c>
      <c r="H24" s="31">
        <f t="shared" ref="H24:H29" si="4">(F24-D24)/D24</f>
        <v>0.10509776298706858</v>
      </c>
      <c r="I24" s="32">
        <f t="shared" ref="I24:I29" si="5">(G24-E24)/E24</f>
        <v>-1.854483840696123E-3</v>
      </c>
    </row>
    <row r="25" spans="2:12" ht="15.75" customHeight="1" x14ac:dyDescent="0.25">
      <c r="B25" s="104">
        <v>19</v>
      </c>
      <c r="C25" s="81" t="s">
        <v>6</v>
      </c>
      <c r="D25" s="70">
        <v>3354772.5500000003</v>
      </c>
      <c r="E25" s="63">
        <f>D25/$D$29</f>
        <v>8.6668679980972316E-2</v>
      </c>
      <c r="F25" s="70">
        <v>3793021.48</v>
      </c>
      <c r="G25" s="19">
        <f t="shared" si="1"/>
        <v>8.8506988475442305E-2</v>
      </c>
      <c r="H25" s="20">
        <f>(F25-D25)/D25</f>
        <v>0.13063446879580545</v>
      </c>
      <c r="I25" s="21">
        <f t="shared" si="5"/>
        <v>2.1210759121675572E-2</v>
      </c>
    </row>
    <row r="26" spans="2:12" x14ac:dyDescent="0.25">
      <c r="B26" s="18"/>
      <c r="C26" s="81" t="s">
        <v>54</v>
      </c>
      <c r="D26" s="70">
        <v>385453.52999999997</v>
      </c>
      <c r="E26" s="63">
        <f>D26/$D$29</f>
        <v>9.9579772223622447E-3</v>
      </c>
      <c r="F26" s="70">
        <v>415501.56000000006</v>
      </c>
      <c r="G26" s="19">
        <f t="shared" si="1"/>
        <v>9.6953818944490403E-3</v>
      </c>
      <c r="H26" s="20">
        <f>(F26-D26)/D26</f>
        <v>7.795500017862099E-2</v>
      </c>
      <c r="I26" s="21">
        <f t="shared" si="5"/>
        <v>-2.6370348319687278E-2</v>
      </c>
    </row>
    <row r="27" spans="2:12" s="3" customFormat="1" x14ac:dyDescent="0.25">
      <c r="B27" s="18"/>
      <c r="C27" s="22" t="s">
        <v>7</v>
      </c>
      <c r="D27" s="71">
        <v>39247.26</v>
      </c>
      <c r="E27" s="19">
        <f t="shared" ref="E27" si="6">D27/$D$29</f>
        <v>1.0139310985688181E-3</v>
      </c>
      <c r="F27" s="76">
        <v>47639.54</v>
      </c>
      <c r="G27" s="49">
        <f t="shared" si="1"/>
        <v>1.1116288795062063E-3</v>
      </c>
      <c r="H27" s="23" t="s">
        <v>1</v>
      </c>
      <c r="I27" s="24" t="s">
        <v>1</v>
      </c>
      <c r="K27" s="51"/>
      <c r="L27" s="50"/>
    </row>
    <row r="28" spans="2:12" s="3" customFormat="1" x14ac:dyDescent="0.25">
      <c r="B28" s="25"/>
      <c r="C28" s="26" t="s">
        <v>32</v>
      </c>
      <c r="D28" s="59">
        <f>D25+D26+D27</f>
        <v>3779473.34</v>
      </c>
      <c r="E28" s="64">
        <f>E25+E26+E27</f>
        <v>9.7640588301903378E-2</v>
      </c>
      <c r="F28" s="59">
        <f>F25+F26+F27</f>
        <v>4256162.58</v>
      </c>
      <c r="G28" s="27">
        <f>G25+G26+G27</f>
        <v>9.9313999249397558E-2</v>
      </c>
      <c r="H28" s="31">
        <f t="shared" si="4"/>
        <v>0.12612583741627881</v>
      </c>
      <c r="I28" s="32">
        <f t="shared" si="5"/>
        <v>1.7138476699054869E-2</v>
      </c>
    </row>
    <row r="29" spans="2:12" s="3" customFormat="1" ht="16.5" thickBot="1" x14ac:dyDescent="0.3">
      <c r="B29" s="37"/>
      <c r="C29" s="34" t="s">
        <v>33</v>
      </c>
      <c r="D29" s="61">
        <f>D24+D28</f>
        <v>38708014.829999998</v>
      </c>
      <c r="E29" s="53">
        <f>E24+E28</f>
        <v>1.0000000000000002</v>
      </c>
      <c r="F29" s="61">
        <f>SUM(F24:F27)</f>
        <v>42855615.645000003</v>
      </c>
      <c r="G29" s="53">
        <f>G24+G28</f>
        <v>1.0000000000000002</v>
      </c>
      <c r="H29" s="35">
        <f t="shared" si="4"/>
        <v>0.10715095654519272</v>
      </c>
      <c r="I29" s="36">
        <f t="shared" si="5"/>
        <v>0</v>
      </c>
    </row>
    <row r="30" spans="2:12" x14ac:dyDescent="0.25">
      <c r="B30" s="14"/>
      <c r="C30" s="15"/>
      <c r="D30" s="6"/>
      <c r="E30" s="16"/>
      <c r="F30" s="6"/>
      <c r="G30" s="16"/>
      <c r="H30" s="13"/>
    </row>
    <row r="31" spans="2:12" x14ac:dyDescent="0.25">
      <c r="B31" s="52" t="s">
        <v>37</v>
      </c>
      <c r="C31" s="42"/>
      <c r="D31" s="6"/>
      <c r="E31" s="16"/>
      <c r="F31" s="41"/>
      <c r="G31" s="16"/>
      <c r="H31" s="41"/>
    </row>
    <row r="32" spans="2:12" x14ac:dyDescent="0.25">
      <c r="G32" s="4"/>
      <c r="H32" s="41"/>
    </row>
    <row r="33" spans="2:8" x14ac:dyDescent="0.25">
      <c r="B33" s="52" t="s">
        <v>38</v>
      </c>
      <c r="F33" s="68"/>
      <c r="G33" s="56"/>
      <c r="H33" s="41"/>
    </row>
    <row r="34" spans="2:8" x14ac:dyDescent="0.25">
      <c r="D34" s="69"/>
      <c r="G34" s="57"/>
      <c r="H34" s="40"/>
    </row>
    <row r="35" spans="2:8" x14ac:dyDescent="0.25">
      <c r="G35" s="56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2020-02-21T10:35:13Z</cp:lastPrinted>
  <dcterms:created xsi:type="dcterms:W3CDTF">2011-07-19T08:09:31Z</dcterms:created>
  <dcterms:modified xsi:type="dcterms:W3CDTF">2020-02-21T10:36:04Z</dcterms:modified>
</cp:coreProperties>
</file>