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34" i="2" l="1"/>
  <c r="I31" i="2" l="1"/>
  <c r="F34" i="2" l="1"/>
  <c r="G26" i="2" s="1"/>
  <c r="C19" i="2"/>
  <c r="I23" i="2"/>
  <c r="D31" i="2" l="1"/>
  <c r="N19" i="2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7" i="2"/>
  <c r="O7" i="2" s="1"/>
  <c r="L19" i="2"/>
  <c r="K19" i="2"/>
  <c r="M19" i="2" l="1"/>
  <c r="O19" i="2" s="1"/>
  <c r="G31" i="2" l="1"/>
  <c r="G23" i="2"/>
  <c r="F19" i="2"/>
  <c r="G8" i="2" l="1"/>
  <c r="G10" i="2"/>
  <c r="G12" i="2"/>
  <c r="G14" i="2"/>
  <c r="G16" i="2"/>
  <c r="G18" i="2"/>
  <c r="G7" i="2"/>
  <c r="G9" i="2"/>
  <c r="G11" i="2"/>
  <c r="G13" i="2"/>
  <c r="G15" i="2"/>
  <c r="G17" i="2"/>
  <c r="G25" i="2" l="1"/>
  <c r="G33" i="2"/>
  <c r="G29" i="2"/>
  <c r="G21" i="2"/>
  <c r="G22" i="2"/>
  <c r="G24" i="2"/>
  <c r="G27" i="2"/>
  <c r="G28" i="2"/>
  <c r="G30" i="2"/>
  <c r="G32" i="2"/>
  <c r="F35" i="2"/>
  <c r="H26" i="2" s="1"/>
  <c r="G19" i="2"/>
  <c r="D23" i="2"/>
  <c r="I21" i="2"/>
  <c r="I29" i="2"/>
  <c r="I27" i="2"/>
  <c r="I32" i="2"/>
  <c r="I28" i="2"/>
  <c r="I30" i="2"/>
  <c r="I24" i="2"/>
  <c r="I22" i="2"/>
  <c r="I25" i="2"/>
  <c r="I33" i="2"/>
  <c r="I18" i="2"/>
  <c r="I7" i="2"/>
  <c r="I9" i="2"/>
  <c r="I13" i="2"/>
  <c r="I17" i="2"/>
  <c r="I12" i="2"/>
  <c r="I15" i="2"/>
  <c r="I16" i="2"/>
  <c r="I10" i="2"/>
  <c r="I11" i="2"/>
  <c r="I8" i="2"/>
  <c r="I14" i="2"/>
  <c r="H31" i="2" l="1"/>
  <c r="H23" i="2"/>
  <c r="D22" i="2"/>
  <c r="D24" i="2"/>
  <c r="D27" i="2"/>
  <c r="D29" i="2"/>
  <c r="D21" i="2"/>
  <c r="D33" i="2"/>
  <c r="D25" i="2"/>
  <c r="D28" i="2"/>
  <c r="D30" i="2"/>
  <c r="D32" i="2"/>
  <c r="D7" i="2"/>
  <c r="D15" i="2"/>
  <c r="D8" i="2"/>
  <c r="D10" i="2"/>
  <c r="D12" i="2"/>
  <c r="D14" i="2"/>
  <c r="D16" i="2"/>
  <c r="D18" i="2"/>
  <c r="D9" i="2"/>
  <c r="D11" i="2"/>
  <c r="D13" i="2"/>
  <c r="D17" i="2"/>
  <c r="C35" i="2"/>
  <c r="G34" i="2"/>
  <c r="I34" i="2"/>
  <c r="I19" i="2"/>
  <c r="D34" i="2" l="1"/>
  <c r="E23" i="2"/>
  <c r="E31" i="2"/>
  <c r="E32" i="2"/>
  <c r="E21" i="2"/>
  <c r="E30" i="2"/>
  <c r="E29" i="2"/>
  <c r="E28" i="2"/>
  <c r="E33" i="2"/>
  <c r="E27" i="2"/>
  <c r="E24" i="2"/>
  <c r="E22" i="2"/>
  <c r="E25" i="2"/>
  <c r="E34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E35" i="2" s="1"/>
  <c r="H24" i="2"/>
  <c r="H27" i="2"/>
  <c r="H28" i="2"/>
  <c r="H30" i="2"/>
  <c r="H32" i="2"/>
  <c r="H9" i="2"/>
  <c r="H11" i="2"/>
  <c r="H13" i="2"/>
  <c r="H15" i="2"/>
  <c r="H17" i="2"/>
  <c r="H25" i="2"/>
  <c r="H33" i="2"/>
  <c r="H29" i="2"/>
  <c r="H21" i="2"/>
  <c r="H22" i="2"/>
  <c r="H8" i="2"/>
  <c r="H10" i="2"/>
  <c r="H12" i="2"/>
  <c r="H14" i="2"/>
  <c r="H16" i="2"/>
  <c r="H18" i="2"/>
  <c r="H7" i="2"/>
  <c r="H19" i="2"/>
  <c r="I35" i="2"/>
  <c r="H34" i="2"/>
  <c r="H35" i="2" l="1"/>
</calcChain>
</file>

<file path=xl/sharedStrings.xml><?xml version="1.0" encoding="utf-8"?>
<sst xmlns="http://schemas.openxmlformats.org/spreadsheetml/2006/main" count="49" uniqueCount="43">
  <si>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</si>
  <si>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</si>
  <si>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</si>
  <si>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</si>
  <si>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</si>
  <si>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</si>
  <si>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</si>
  <si>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</si>
  <si>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</si>
  <si>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</si>
  <si>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</si>
  <si>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</si>
  <si>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</si>
  <si>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</si>
  <si>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</si>
  <si>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</si>
  <si>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</si>
  <si>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</si>
  <si>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</si>
  <si>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</si>
  <si>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</si>
  <si>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</si>
  <si>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</si>
  <si>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</si>
  <si>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</si>
  <si>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</si>
  <si>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</si>
  <si>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</si>
  <si>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</si>
  <si>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</si>
  <si>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</si>
  <si>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</si>
  <si>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a.d.***</t>
  </si>
  <si>
    <t>I K 2015.*</t>
  </si>
  <si>
    <t>I K 2016.**</t>
  </si>
  <si>
    <t>Bruto zaračunate premije (u KM) i odgovarajući udjeli društava za prvi kvartal 2015. i 2016. godine</t>
  </si>
  <si>
    <t>Euros osiguranje a.d.</t>
  </si>
  <si>
    <t>-</t>
  </si>
  <si>
    <t>Osiguravajuća društva</t>
  </si>
  <si>
    <t>Promjena u ukupnoj premiji (%)</t>
  </si>
  <si>
    <t>***Od 01.12.2014. godine Jahorina osiguranje a.d. promijenilo je naziv u Wiener osiguranje a.d.</t>
  </si>
  <si>
    <t>*Podatci se odnose na razdoblje od 01.01. do 31.03.2015. godine.</t>
  </si>
  <si>
    <t>**Podatci se odnose na razdoblje od 01.01. do 31.03.2016.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</si>
</sst>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9"/>
      <color theme="0"/>
      <name val="Bookman Old Style"/>
      <family val="1"/>
      <charset val="238"/>
    </font>
    <font>
      <sz val="10"/>
      <color theme="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8" fillId="0" borderId="0" xfId="2" applyFont="1"/>
    <xf numFmtId="0" fontId="11" fillId="0" borderId="0" xfId="2" applyFont="1"/>
    <xf numFmtId="0" fontId="13" fillId="0" borderId="0" xfId="2" applyFont="1" applyBorder="1" applyAlignment="1">
      <alignment vertical="center"/>
    </xf>
    <xf numFmtId="0" fontId="8" fillId="0" borderId="0" xfId="2" applyFont="1" applyBorder="1"/>
    <xf numFmtId="0" fontId="10" fillId="0" borderId="0" xfId="2" applyFont="1"/>
    <xf numFmtId="0" fontId="10" fillId="0" borderId="0" xfId="2" applyFont="1" applyBorder="1"/>
    <xf numFmtId="0" fontId="14" fillId="0" borderId="0" xfId="2" applyFont="1" applyBorder="1" applyAlignment="1">
      <alignment horizontal="right"/>
    </xf>
    <xf numFmtId="3" fontId="13" fillId="0" borderId="0" xfId="2" applyNumberFormat="1" applyFont="1" applyBorder="1" applyAlignment="1">
      <alignment horizontal="right"/>
    </xf>
    <xf numFmtId="0" fontId="15" fillId="0" borderId="0" xfId="2" applyFont="1"/>
    <xf numFmtId="0" fontId="8" fillId="0" borderId="13" xfId="2" applyFont="1" applyBorder="1"/>
    <xf numFmtId="0" fontId="12" fillId="3" borderId="1" xfId="2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justify" vertical="center" wrapText="1"/>
    </xf>
    <xf numFmtId="10" fontId="10" fillId="0" borderId="9" xfId="2" applyNumberFormat="1" applyFont="1" applyBorder="1" applyAlignment="1">
      <alignment horizontal="right" vertical="center"/>
    </xf>
    <xf numFmtId="0" fontId="16" fillId="3" borderId="8" xfId="2" applyFont="1" applyFill="1" applyBorder="1" applyAlignment="1">
      <alignment horizontal="right" vertical="center" wrapText="1"/>
    </xf>
    <xf numFmtId="10" fontId="10" fillId="3" borderId="1" xfId="2" applyNumberFormat="1" applyFont="1" applyFill="1" applyBorder="1" applyAlignment="1">
      <alignment horizontal="right" vertical="center"/>
    </xf>
    <xf numFmtId="10" fontId="10" fillId="3" borderId="9" xfId="2" applyNumberFormat="1" applyFont="1" applyFill="1" applyBorder="1" applyAlignment="1">
      <alignment horizontal="right" vertical="center"/>
    </xf>
    <xf numFmtId="0" fontId="8" fillId="0" borderId="8" xfId="2" applyFont="1" applyBorder="1" applyAlignment="1">
      <alignment horizontal="justify" vertical="center"/>
    </xf>
    <xf numFmtId="3" fontId="12" fillId="2" borderId="10" xfId="2" applyNumberFormat="1" applyFont="1" applyFill="1" applyBorder="1" applyAlignment="1">
      <alignment horizontal="right" vertical="center" wrapText="1"/>
    </xf>
    <xf numFmtId="10" fontId="17" fillId="2" borderId="11" xfId="2" applyNumberFormat="1" applyFont="1" applyFill="1" applyBorder="1" applyAlignment="1">
      <alignment horizontal="right" vertical="center" wrapText="1"/>
    </xf>
    <xf numFmtId="0" fontId="12" fillId="2" borderId="12" xfId="2" applyFont="1" applyFill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4" fillId="0" borderId="8" xfId="2" applyFont="1" applyBorder="1" applyAlignment="1">
      <alignment horizontal="justify" vertical="center" wrapText="1"/>
    </xf>
    <xf numFmtId="4" fontId="19" fillId="0" borderId="0" xfId="0" applyNumberFormat="1" applyFont="1" applyBorder="1"/>
    <xf numFmtId="0" fontId="18" fillId="0" borderId="0" xfId="0" applyFont="1"/>
    <xf numFmtId="0" fontId="14" fillId="0" borderId="0" xfId="2" applyFont="1"/>
    <xf numFmtId="10" fontId="20" fillId="0" borderId="0" xfId="2" applyNumberFormat="1" applyFont="1" applyBorder="1" applyAlignment="1">
      <alignment horizontal="right" vertical="center"/>
    </xf>
    <xf numFmtId="9" fontId="12" fillId="2" borderId="10" xfId="2" applyNumberFormat="1" applyFont="1" applyFill="1" applyBorder="1" applyAlignment="1">
      <alignment horizontal="right" vertical="center" wrapText="1"/>
    </xf>
    <xf numFmtId="9" fontId="10" fillId="3" borderId="1" xfId="2" applyNumberFormat="1" applyFont="1" applyFill="1" applyBorder="1" applyAlignment="1">
      <alignment horizontal="right" vertical="center"/>
    </xf>
    <xf numFmtId="0" fontId="18" fillId="0" borderId="0" xfId="2" applyFont="1" applyAlignment="1">
      <alignment horizontal="left"/>
    </xf>
    <xf numFmtId="10" fontId="4" fillId="0" borderId="1" xfId="2" applyNumberFormat="1" applyFont="1" applyBorder="1"/>
    <xf numFmtId="10" fontId="10" fillId="0" borderId="0" xfId="2" applyNumberFormat="1" applyFont="1"/>
    <xf numFmtId="4" fontId="23" fillId="0" borderId="14" xfId="5" applyNumberFormat="1" applyFont="1" applyBorder="1" applyAlignment="1" applyProtection="1">
      <alignment horizontal="right"/>
    </xf>
    <xf numFmtId="4" fontId="8" fillId="0" borderId="0" xfId="2" applyNumberFormat="1" applyFont="1" applyBorder="1"/>
    <xf numFmtId="4" fontId="23" fillId="0" borderId="18" xfId="5" applyNumberFormat="1" applyFont="1" applyBorder="1" applyAlignment="1" applyProtection="1">
      <alignment horizontal="right"/>
    </xf>
    <xf numFmtId="4" fontId="8" fillId="0" borderId="0" xfId="2" applyNumberFormat="1" applyFont="1"/>
    <xf numFmtId="4" fontId="10" fillId="0" borderId="0" xfId="2" applyNumberFormat="1" applyFont="1"/>
    <xf numFmtId="4" fontId="24" fillId="0" borderId="16" xfId="3" applyNumberFormat="1" applyFont="1" applyBorder="1"/>
    <xf numFmtId="4" fontId="24" fillId="0" borderId="15" xfId="3" applyNumberFormat="1" applyFont="1" applyBorder="1"/>
    <xf numFmtId="4" fontId="24" fillId="0" borderId="17" xfId="3" applyNumberFormat="1" applyFont="1" applyBorder="1"/>
    <xf numFmtId="0" fontId="0" fillId="0" borderId="8" xfId="2" applyFont="1" applyBorder="1" applyAlignment="1">
      <alignment horizontal="justify" vertical="center"/>
    </xf>
    <xf numFmtId="3" fontId="25" fillId="3" borderId="1" xfId="2" applyNumberFormat="1" applyFont="1" applyFill="1" applyBorder="1" applyAlignment="1">
      <alignment horizontal="right" vertical="center"/>
    </xf>
    <xf numFmtId="3" fontId="21" fillId="2" borderId="10" xfId="2" applyNumberFormat="1" applyFont="1" applyFill="1" applyBorder="1" applyAlignment="1">
      <alignment horizontal="right" vertical="center" wrapText="1"/>
    </xf>
    <xf numFmtId="9" fontId="21" fillId="2" borderId="10" xfId="2" applyNumberFormat="1" applyFont="1" applyFill="1" applyBorder="1" applyAlignment="1">
      <alignment horizontal="right" vertical="center" wrapText="1"/>
    </xf>
    <xf numFmtId="10" fontId="4" fillId="0" borderId="1" xfId="2" applyNumberFormat="1" applyFont="1" applyBorder="1" applyAlignment="1">
      <alignment horizontal="right"/>
    </xf>
    <xf numFmtId="4" fontId="26" fillId="0" borderId="0" xfId="5" applyNumberFormat="1" applyFont="1" applyBorder="1" applyAlignment="1" applyProtection="1">
      <alignment horizontal="right"/>
      <protection locked="0"/>
    </xf>
    <xf numFmtId="4" fontId="26" fillId="0" borderId="0" xfId="5" applyNumberFormat="1" applyFont="1" applyBorder="1" applyAlignment="1" applyProtection="1">
      <alignment horizontal="right"/>
    </xf>
    <xf numFmtId="4" fontId="27" fillId="0" borderId="0" xfId="2" applyNumberFormat="1" applyFont="1" applyBorder="1"/>
    <xf numFmtId="4" fontId="28" fillId="0" borderId="0" xfId="3" applyNumberFormat="1" applyFont="1" applyBorder="1"/>
    <xf numFmtId="3" fontId="4" fillId="0" borderId="1" xfId="2" applyNumberFormat="1" applyFont="1" applyBorder="1" applyAlignment="1">
      <alignment horizontal="right" vertical="center"/>
    </xf>
    <xf numFmtId="4" fontId="29" fillId="0" borderId="0" xfId="5" applyNumberFormat="1" applyFont="1" applyBorder="1" applyAlignment="1" applyProtection="1">
      <alignment horizontal="right"/>
      <protection locked="0"/>
    </xf>
    <xf numFmtId="4" fontId="29" fillId="0" borderId="0" xfId="5" applyNumberFormat="1" applyFont="1" applyBorder="1" applyAlignment="1" applyProtection="1">
      <alignment horizontal="right"/>
    </xf>
    <xf numFmtId="4" fontId="30" fillId="0" borderId="0" xfId="3" applyNumberFormat="1" applyFont="1" applyBorder="1"/>
    <xf numFmtId="4" fontId="29" fillId="0" borderId="0" xfId="3" applyNumberFormat="1" applyFont="1" applyBorder="1"/>
    <xf numFmtId="0" fontId="9" fillId="0" borderId="2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2" fillId="0" borderId="8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</cellXfs>
  <cellStyles count="15">
    <cellStyle name="Normal" xfId="0" builtinId="0"/>
    <cellStyle name="Normal 2" xfId="4"/>
    <cellStyle name="Normal 3" xfId="11"/>
    <cellStyle name="Normal 4" xfId="1"/>
    <cellStyle name="Normal 5" xfId="13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1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2.7109375" style="1" bestFit="1" customWidth="1"/>
    <col min="17" max="17" width="10.42578125" style="1" bestFit="1" customWidth="1"/>
    <col min="18" max="18" width="11.7109375" style="1" bestFit="1" customWidth="1"/>
    <col min="19" max="19" width="12.7109375" style="1" bestFit="1" customWidth="1"/>
    <col min="20" max="20" width="11.7109375" style="1" bestFit="1" customWidth="1"/>
    <col min="21" max="22" width="10.42578125" style="1" bestFit="1" customWidth="1"/>
    <col min="23" max="23" width="11.7109375" style="1" bestFit="1" customWidth="1"/>
    <col min="24" max="24" width="13.28515625" style="1" customWidth="1"/>
    <col min="25" max="25" width="12.5703125" style="1" customWidth="1"/>
    <col min="26" max="26" width="12.28515625" style="1" bestFit="1" customWidth="1"/>
    <col min="27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26" x14ac:dyDescent="0.25">
      <c r="B1" s="10"/>
    </row>
    <row r="2" spans="2:26" ht="15.75" x14ac:dyDescent="0.25">
      <c r="B2" s="54" t="s">
        <v>35</v>
      </c>
      <c r="C2" s="55"/>
      <c r="D2" s="55"/>
      <c r="E2" s="55"/>
      <c r="F2" s="55"/>
      <c r="G2" s="55"/>
      <c r="H2" s="55"/>
      <c r="I2" s="56"/>
    </row>
    <row r="3" spans="2:26" ht="15.75" thickBot="1" x14ac:dyDescent="0.3">
      <c r="B3" s="29"/>
      <c r="C3" s="2"/>
      <c r="D3" s="2"/>
      <c r="E3" s="2"/>
      <c r="F3" s="2"/>
      <c r="G3" s="2"/>
    </row>
    <row r="4" spans="2:26" ht="15" customHeight="1" x14ac:dyDescent="0.25">
      <c r="B4" s="63" t="s">
        <v>38</v>
      </c>
      <c r="C4" s="65" t="s">
        <v>33</v>
      </c>
      <c r="D4" s="65"/>
      <c r="E4" s="65"/>
      <c r="F4" s="65" t="s">
        <v>34</v>
      </c>
      <c r="G4" s="65"/>
      <c r="H4" s="65"/>
      <c r="I4" s="66" t="s">
        <v>39</v>
      </c>
      <c r="J4" s="3"/>
      <c r="K4" s="3"/>
      <c r="L4" s="4"/>
      <c r="M4" s="2"/>
    </row>
    <row r="5" spans="2:26" ht="66" customHeight="1" x14ac:dyDescent="0.25">
      <c r="B5" s="64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67"/>
      <c r="J5" s="4"/>
      <c r="K5" s="4"/>
      <c r="L5" s="4"/>
    </row>
    <row r="6" spans="2:26" x14ac:dyDescent="0.25">
      <c r="B6" s="60" t="s">
        <v>4</v>
      </c>
      <c r="C6" s="61"/>
      <c r="D6" s="61"/>
      <c r="E6" s="61"/>
      <c r="F6" s="61"/>
      <c r="G6" s="61"/>
      <c r="H6" s="61"/>
      <c r="I6" s="62"/>
      <c r="J6" s="4"/>
      <c r="K6" s="26"/>
      <c r="L6" s="26"/>
      <c r="P6" s="45"/>
      <c r="Q6" s="45"/>
      <c r="R6" s="45"/>
      <c r="S6" s="46"/>
      <c r="T6" s="45"/>
      <c r="U6" s="45"/>
      <c r="V6" s="45"/>
      <c r="W6" s="46"/>
      <c r="X6" s="47"/>
      <c r="Y6" s="48"/>
      <c r="Z6" s="47"/>
    </row>
    <row r="7" spans="2:26" ht="15.75" x14ac:dyDescent="0.3">
      <c r="B7" s="12" t="s">
        <v>9</v>
      </c>
      <c r="C7" s="49">
        <v>3610534.1099999095</v>
      </c>
      <c r="D7" s="30">
        <f t="shared" ref="D7:D18" si="0">C7/C$19</f>
        <v>3.6822269065896751E-2</v>
      </c>
      <c r="E7" s="30">
        <f t="shared" ref="E7:E19" si="1">C7/C$35</f>
        <v>2.6400315900365186E-2</v>
      </c>
      <c r="F7" s="49">
        <v>4563586.459999999</v>
      </c>
      <c r="G7" s="30">
        <f t="shared" ref="G7:G18" si="2">F7/F$19</f>
        <v>4.4077235737043481E-2</v>
      </c>
      <c r="H7" s="30">
        <f t="shared" ref="H7:H19" si="3">F7/F$35</f>
        <v>3.1173796070114817E-2</v>
      </c>
      <c r="I7" s="13">
        <f t="shared" ref="I7:I18" si="4">(F7-C7)/C7</f>
        <v>0.26396436675683793</v>
      </c>
      <c r="J7" s="4"/>
      <c r="K7" s="34">
        <v>11164258.739999987</v>
      </c>
      <c r="L7" s="34">
        <v>1708772.1000000043</v>
      </c>
      <c r="M7" s="33">
        <f>SUM(K7:L7)</f>
        <v>12873030.839999992</v>
      </c>
      <c r="N7" s="37">
        <v>0</v>
      </c>
      <c r="O7" s="35">
        <f>SUM(M7+N7)</f>
        <v>12873030.839999992</v>
      </c>
      <c r="P7" s="50"/>
      <c r="Q7" s="50"/>
      <c r="R7" s="50"/>
      <c r="S7" s="51"/>
      <c r="T7" s="50"/>
      <c r="U7" s="50"/>
      <c r="V7" s="50"/>
      <c r="W7" s="51"/>
      <c r="X7" s="52"/>
      <c r="Y7" s="53"/>
      <c r="Z7" s="47"/>
    </row>
    <row r="8" spans="2:26" ht="15" customHeight="1" x14ac:dyDescent="0.3">
      <c r="B8" s="22" t="s">
        <v>29</v>
      </c>
      <c r="C8" s="49">
        <v>10616765.489999998</v>
      </c>
      <c r="D8" s="30">
        <f t="shared" si="0"/>
        <v>0.10827577958606154</v>
      </c>
      <c r="E8" s="30">
        <f t="shared" si="1"/>
        <v>7.763005534272667E-2</v>
      </c>
      <c r="F8" s="49">
        <v>11547632.790000001</v>
      </c>
      <c r="G8" s="30">
        <f t="shared" si="2"/>
        <v>0.11153239609919503</v>
      </c>
      <c r="H8" s="30">
        <f t="shared" si="3"/>
        <v>7.8881720077684486E-2</v>
      </c>
      <c r="I8" s="13">
        <f t="shared" si="4"/>
        <v>8.7678992333097366E-2</v>
      </c>
      <c r="J8" s="4"/>
      <c r="K8" s="34">
        <v>30581855.820000004</v>
      </c>
      <c r="L8" s="34">
        <v>1149942.6000000001</v>
      </c>
      <c r="M8" s="33">
        <f t="shared" ref="M8:M18" si="5">SUM(K8:L8)</f>
        <v>31731798.420000006</v>
      </c>
      <c r="N8" s="38">
        <v>3771358.02</v>
      </c>
      <c r="O8" s="35">
        <f t="shared" ref="O8:O18" si="6">SUM(M8+N8)</f>
        <v>35503156.440000005</v>
      </c>
      <c r="P8" s="50"/>
      <c r="Q8" s="50"/>
      <c r="R8" s="50"/>
      <c r="S8" s="51"/>
      <c r="T8" s="50"/>
      <c r="U8" s="50"/>
      <c r="V8" s="50"/>
      <c r="W8" s="51"/>
      <c r="X8" s="52"/>
      <c r="Y8" s="53"/>
      <c r="Z8" s="47"/>
    </row>
    <row r="9" spans="2:26" ht="15.75" x14ac:dyDescent="0.3">
      <c r="B9" s="12" t="s">
        <v>10</v>
      </c>
      <c r="C9" s="49">
        <v>2736321.54</v>
      </c>
      <c r="D9" s="30">
        <f t="shared" si="0"/>
        <v>2.790655479964195E-2</v>
      </c>
      <c r="E9" s="30">
        <f t="shared" si="1"/>
        <v>2.0008051678807034E-2</v>
      </c>
      <c r="F9" s="49">
        <v>3015612.18</v>
      </c>
      <c r="G9" s="30">
        <f t="shared" si="2"/>
        <v>2.9126181812135457E-2</v>
      </c>
      <c r="H9" s="30">
        <f t="shared" si="3"/>
        <v>2.0599605146053131E-2</v>
      </c>
      <c r="I9" s="13">
        <f t="shared" si="4"/>
        <v>0.10206791706211549</v>
      </c>
      <c r="J9" s="4"/>
      <c r="K9" s="34">
        <v>8963623.5399999991</v>
      </c>
      <c r="L9" s="34">
        <v>424894.04</v>
      </c>
      <c r="M9" s="33">
        <f t="shared" si="5"/>
        <v>9388517.5799999982</v>
      </c>
      <c r="N9" s="38">
        <v>0</v>
      </c>
      <c r="O9" s="35">
        <f t="shared" si="6"/>
        <v>9388517.5799999982</v>
      </c>
      <c r="P9" s="50"/>
      <c r="Q9" s="50"/>
      <c r="R9" s="50"/>
      <c r="S9" s="51"/>
      <c r="T9" s="50"/>
      <c r="U9" s="50"/>
      <c r="V9" s="50"/>
      <c r="W9" s="51"/>
      <c r="X9" s="52"/>
      <c r="Y9" s="53"/>
      <c r="Z9" s="47"/>
    </row>
    <row r="10" spans="2:26" ht="15.75" x14ac:dyDescent="0.3">
      <c r="B10" s="12" t="s">
        <v>11</v>
      </c>
      <c r="C10" s="49">
        <v>8073656.2199999997</v>
      </c>
      <c r="D10" s="30">
        <f t="shared" si="0"/>
        <v>8.2339712801771131E-2</v>
      </c>
      <c r="E10" s="30">
        <f t="shared" si="1"/>
        <v>5.9034776624490505E-2</v>
      </c>
      <c r="F10" s="49">
        <v>9954744.3200000003</v>
      </c>
      <c r="G10" s="30">
        <f t="shared" si="2"/>
        <v>9.6147540085092353E-2</v>
      </c>
      <c r="H10" s="30">
        <f t="shared" si="3"/>
        <v>6.8000720942145543E-2</v>
      </c>
      <c r="I10" s="13">
        <f t="shared" si="4"/>
        <v>0.23299085925162177</v>
      </c>
      <c r="J10" s="4"/>
      <c r="K10" s="34">
        <v>21290323.390000004</v>
      </c>
      <c r="L10" s="34">
        <v>536518.86</v>
      </c>
      <c r="M10" s="33">
        <f t="shared" si="5"/>
        <v>21826842.250000004</v>
      </c>
      <c r="N10" s="38">
        <v>5558884.0000000009</v>
      </c>
      <c r="O10" s="35">
        <f t="shared" si="6"/>
        <v>27385726.250000004</v>
      </c>
      <c r="P10" s="50"/>
      <c r="Q10" s="50"/>
      <c r="R10" s="50"/>
      <c r="S10" s="51"/>
      <c r="T10" s="50"/>
      <c r="U10" s="50"/>
      <c r="V10" s="50"/>
      <c r="W10" s="51"/>
      <c r="X10" s="52"/>
      <c r="Y10" s="53"/>
      <c r="Z10" s="47"/>
    </row>
    <row r="11" spans="2:26" ht="15.75" x14ac:dyDescent="0.3">
      <c r="B11" s="12" t="s">
        <v>12</v>
      </c>
      <c r="C11" s="49">
        <v>11640688.280000001</v>
      </c>
      <c r="D11" s="30">
        <f t="shared" si="0"/>
        <v>0.11871832335587645</v>
      </c>
      <c r="E11" s="30">
        <f t="shared" si="1"/>
        <v>8.5117004444997868E-2</v>
      </c>
      <c r="F11" s="49">
        <v>12448427.610000001</v>
      </c>
      <c r="G11" s="30">
        <f t="shared" si="2"/>
        <v>0.12023269047947235</v>
      </c>
      <c r="H11" s="30">
        <f t="shared" si="3"/>
        <v>8.5035037050164033E-2</v>
      </c>
      <c r="I11" s="13">
        <f t="shared" si="4"/>
        <v>6.9389310199791721E-2</v>
      </c>
      <c r="J11" s="4"/>
      <c r="K11" s="34">
        <v>35106452.510600008</v>
      </c>
      <c r="L11" s="34">
        <v>5619541.3246999998</v>
      </c>
      <c r="M11" s="33">
        <f t="shared" si="5"/>
        <v>40725993.835300006</v>
      </c>
      <c r="N11" s="38">
        <v>0</v>
      </c>
      <c r="O11" s="35">
        <f t="shared" si="6"/>
        <v>40725993.835300006</v>
      </c>
      <c r="P11" s="50"/>
      <c r="Q11" s="50"/>
      <c r="R11" s="50"/>
      <c r="S11" s="51"/>
      <c r="T11" s="50"/>
      <c r="U11" s="50"/>
      <c r="V11" s="50"/>
      <c r="W11" s="51"/>
      <c r="X11" s="52"/>
      <c r="Y11" s="53"/>
      <c r="Z11" s="47"/>
    </row>
    <row r="12" spans="2:26" ht="15.75" x14ac:dyDescent="0.3">
      <c r="B12" s="12" t="s">
        <v>13</v>
      </c>
      <c r="C12" s="49">
        <v>7062363.8700000029</v>
      </c>
      <c r="D12" s="30">
        <f t="shared" si="0"/>
        <v>7.202598140318206E-2</v>
      </c>
      <c r="E12" s="30">
        <f t="shared" si="1"/>
        <v>5.1640181616046374E-2</v>
      </c>
      <c r="F12" s="49">
        <v>7511658.4199999971</v>
      </c>
      <c r="G12" s="30">
        <f t="shared" si="2"/>
        <v>7.2551082762763633E-2</v>
      </c>
      <c r="H12" s="30">
        <f t="shared" si="3"/>
        <v>5.131203490630061E-2</v>
      </c>
      <c r="I12" s="13">
        <f t="shared" si="4"/>
        <v>6.3618153676354552E-2</v>
      </c>
      <c r="J12" s="4"/>
      <c r="K12" s="34">
        <v>5980076.7599999756</v>
      </c>
      <c r="L12" s="34">
        <v>0</v>
      </c>
      <c r="M12" s="33">
        <f t="shared" si="5"/>
        <v>5980076.7599999756</v>
      </c>
      <c r="N12" s="38">
        <v>15938143.420000056</v>
      </c>
      <c r="O12" s="35">
        <f t="shared" si="6"/>
        <v>21918220.18000003</v>
      </c>
      <c r="P12" s="50"/>
      <c r="Q12" s="50"/>
      <c r="R12" s="50"/>
      <c r="S12" s="51"/>
      <c r="T12" s="50"/>
      <c r="U12" s="50"/>
      <c r="V12" s="50"/>
      <c r="W12" s="51"/>
      <c r="X12" s="52"/>
      <c r="Y12" s="53"/>
      <c r="Z12" s="47"/>
    </row>
    <row r="13" spans="2:26" ht="15.75" x14ac:dyDescent="0.3">
      <c r="B13" s="12" t="s">
        <v>14</v>
      </c>
      <c r="C13" s="49">
        <v>7278761.6200000076</v>
      </c>
      <c r="D13" s="30">
        <f t="shared" si="0"/>
        <v>7.4232928057884909E-2</v>
      </c>
      <c r="E13" s="30">
        <f t="shared" si="1"/>
        <v>5.3222487387457162E-2</v>
      </c>
      <c r="F13" s="49">
        <v>6501028.8399999738</v>
      </c>
      <c r="G13" s="30">
        <f t="shared" si="2"/>
        <v>6.2789953302209864E-2</v>
      </c>
      <c r="H13" s="30">
        <f t="shared" si="3"/>
        <v>4.4408438205440354E-2</v>
      </c>
      <c r="I13" s="13">
        <f t="shared" si="4"/>
        <v>-0.10684960170464175</v>
      </c>
      <c r="J13" s="4"/>
      <c r="K13" s="34">
        <v>361536.90000000031</v>
      </c>
      <c r="L13" s="34">
        <v>164513.07</v>
      </c>
      <c r="M13" s="33">
        <f t="shared" si="5"/>
        <v>526049.97000000032</v>
      </c>
      <c r="N13" s="38">
        <v>20979988.849999912</v>
      </c>
      <c r="O13" s="35">
        <f t="shared" si="6"/>
        <v>21506038.819999911</v>
      </c>
      <c r="P13" s="50"/>
      <c r="Q13" s="50"/>
      <c r="R13" s="50"/>
      <c r="S13" s="51"/>
      <c r="T13" s="50"/>
      <c r="U13" s="50"/>
      <c r="V13" s="50"/>
      <c r="W13" s="51"/>
      <c r="X13" s="52"/>
      <c r="Y13" s="53"/>
      <c r="Z13" s="47"/>
    </row>
    <row r="14" spans="2:26" ht="15.75" x14ac:dyDescent="0.3">
      <c r="B14" s="12" t="s">
        <v>30</v>
      </c>
      <c r="C14" s="49">
        <v>16508639.939999998</v>
      </c>
      <c r="D14" s="30">
        <f t="shared" si="0"/>
        <v>0.16836444782478588</v>
      </c>
      <c r="E14" s="30">
        <f t="shared" si="1"/>
        <v>0.12071158898465485</v>
      </c>
      <c r="F14" s="49">
        <v>13654313.689999996</v>
      </c>
      <c r="G14" s="30">
        <f t="shared" si="2"/>
        <v>0.13187969782469508</v>
      </c>
      <c r="H14" s="30">
        <f t="shared" si="3"/>
        <v>9.3272428205389335E-2</v>
      </c>
      <c r="I14" s="13">
        <f t="shared" si="4"/>
        <v>-0.1728989341565349</v>
      </c>
      <c r="J14" s="4"/>
      <c r="K14" s="34">
        <v>40513088.600000001</v>
      </c>
      <c r="L14" s="34">
        <v>2678868.0100000002</v>
      </c>
      <c r="M14" s="33">
        <f t="shared" si="5"/>
        <v>43191956.609999999</v>
      </c>
      <c r="N14" s="38">
        <v>2718283.23</v>
      </c>
      <c r="O14" s="35">
        <f t="shared" si="6"/>
        <v>45910239.839999996</v>
      </c>
      <c r="P14" s="50"/>
      <c r="Q14" s="50"/>
      <c r="R14" s="50"/>
      <c r="S14" s="51"/>
      <c r="T14" s="50"/>
      <c r="U14" s="50"/>
      <c r="V14" s="50"/>
      <c r="W14" s="51"/>
      <c r="X14" s="52"/>
      <c r="Y14" s="53"/>
      <c r="Z14" s="47"/>
    </row>
    <row r="15" spans="2:26" ht="15.75" x14ac:dyDescent="0.3">
      <c r="B15" s="12" t="s">
        <v>26</v>
      </c>
      <c r="C15" s="49">
        <v>9473975.0499999989</v>
      </c>
      <c r="D15" s="30">
        <f t="shared" si="0"/>
        <v>9.6620956286908283E-2</v>
      </c>
      <c r="E15" s="30">
        <f t="shared" si="1"/>
        <v>6.9273943004566796E-2</v>
      </c>
      <c r="F15" s="49">
        <v>10143018.189999994</v>
      </c>
      <c r="G15" s="30">
        <f t="shared" si="2"/>
        <v>9.7965976488971776E-2</v>
      </c>
      <c r="H15" s="30">
        <f t="shared" si="3"/>
        <v>6.9286817147433857E-2</v>
      </c>
      <c r="I15" s="13">
        <f t="shared" si="4"/>
        <v>7.0619052348042138E-2</v>
      </c>
      <c r="J15" s="4"/>
      <c r="K15" s="34">
        <v>22331730.319999997</v>
      </c>
      <c r="L15" s="34">
        <v>0</v>
      </c>
      <c r="M15" s="33">
        <f t="shared" si="5"/>
        <v>22331730.319999997</v>
      </c>
      <c r="N15" s="38">
        <v>5831647.9199999934</v>
      </c>
      <c r="O15" s="35">
        <f t="shared" si="6"/>
        <v>28163378.239999991</v>
      </c>
      <c r="P15" s="50"/>
      <c r="Q15" s="50"/>
      <c r="R15" s="50"/>
      <c r="S15" s="51"/>
      <c r="T15" s="50"/>
      <c r="U15" s="50"/>
      <c r="V15" s="50"/>
      <c r="W15" s="51"/>
      <c r="X15" s="52"/>
      <c r="Y15" s="53"/>
      <c r="Z15" s="47"/>
    </row>
    <row r="16" spans="2:26" ht="15.75" x14ac:dyDescent="0.3">
      <c r="B16" s="12" t="s">
        <v>15</v>
      </c>
      <c r="C16" s="49">
        <v>12090912.430000002</v>
      </c>
      <c r="D16" s="30">
        <f t="shared" si="0"/>
        <v>0.12330996389608039</v>
      </c>
      <c r="E16" s="30">
        <f t="shared" si="1"/>
        <v>8.8409054713420254E-2</v>
      </c>
      <c r="F16" s="49">
        <v>14264565.550000001</v>
      </c>
      <c r="G16" s="30">
        <f t="shared" si="2"/>
        <v>0.13777379347248292</v>
      </c>
      <c r="H16" s="30">
        <f t="shared" si="3"/>
        <v>9.7441050231463197E-2</v>
      </c>
      <c r="I16" s="13">
        <f t="shared" si="4"/>
        <v>0.17977577230703662</v>
      </c>
      <c r="J16" s="4"/>
      <c r="K16" s="34">
        <v>13486590.51</v>
      </c>
      <c r="L16" s="34">
        <v>3401538.35</v>
      </c>
      <c r="M16" s="33">
        <f t="shared" si="5"/>
        <v>16888128.859999999</v>
      </c>
      <c r="N16" s="38">
        <v>21582107.830000002</v>
      </c>
      <c r="O16" s="35">
        <f t="shared" si="6"/>
        <v>38470236.689999998</v>
      </c>
      <c r="P16" s="50"/>
      <c r="Q16" s="50"/>
      <c r="R16" s="50"/>
      <c r="S16" s="51"/>
      <c r="T16" s="50"/>
      <c r="U16" s="50"/>
      <c r="V16" s="50"/>
      <c r="W16" s="51"/>
      <c r="X16" s="52"/>
      <c r="Y16" s="53"/>
      <c r="Z16" s="47"/>
    </row>
    <row r="17" spans="2:26" ht="15.75" x14ac:dyDescent="0.3">
      <c r="B17" s="12" t="s">
        <v>16</v>
      </c>
      <c r="C17" s="49">
        <v>5161902.99</v>
      </c>
      <c r="D17" s="30">
        <f t="shared" si="0"/>
        <v>5.2644006398776748E-2</v>
      </c>
      <c r="E17" s="30">
        <f t="shared" si="1"/>
        <v>3.7743964031693646E-2</v>
      </c>
      <c r="F17" s="49">
        <v>5532850.1500000004</v>
      </c>
      <c r="G17" s="30">
        <f t="shared" si="2"/>
        <v>5.3438834236370851E-2</v>
      </c>
      <c r="H17" s="30">
        <f t="shared" si="3"/>
        <v>3.7794822947783975E-2</v>
      </c>
      <c r="I17" s="13">
        <f t="shared" si="4"/>
        <v>7.1862481863495878E-2</v>
      </c>
      <c r="J17" s="4"/>
      <c r="K17" s="34">
        <v>17172754.32</v>
      </c>
      <c r="L17" s="34">
        <v>487866.89</v>
      </c>
      <c r="M17" s="33">
        <f t="shared" si="5"/>
        <v>17660621.210000001</v>
      </c>
      <c r="N17" s="38">
        <v>0</v>
      </c>
      <c r="O17" s="35">
        <f t="shared" si="6"/>
        <v>17660621.210000001</v>
      </c>
      <c r="P17" s="50"/>
      <c r="Q17" s="50"/>
      <c r="R17" s="50"/>
      <c r="S17" s="51"/>
      <c r="T17" s="50"/>
      <c r="U17" s="50"/>
      <c r="V17" s="50"/>
      <c r="W17" s="51"/>
      <c r="X17" s="52"/>
      <c r="Y17" s="53"/>
      <c r="Z17" s="47"/>
    </row>
    <row r="18" spans="2:26" ht="15.75" x14ac:dyDescent="0.3">
      <c r="B18" s="12" t="s">
        <v>17</v>
      </c>
      <c r="C18" s="49">
        <v>3798482.8400000003</v>
      </c>
      <c r="D18" s="30">
        <f t="shared" si="0"/>
        <v>3.8739076523133902E-2</v>
      </c>
      <c r="E18" s="30">
        <f t="shared" si="1"/>
        <v>2.7774601724540646E-2</v>
      </c>
      <c r="F18" s="49">
        <v>4398692.95</v>
      </c>
      <c r="G18" s="30">
        <f t="shared" si="2"/>
        <v>4.2484617699567212E-2</v>
      </c>
      <c r="H18" s="30">
        <f t="shared" si="3"/>
        <v>3.0047410781026768E-2</v>
      </c>
      <c r="I18" s="13">
        <f t="shared" si="4"/>
        <v>0.15801311609979521</v>
      </c>
      <c r="J18" s="4"/>
      <c r="K18" s="34">
        <v>10719378.42</v>
      </c>
      <c r="L18" s="34">
        <v>3790937.2199999997</v>
      </c>
      <c r="M18" s="33">
        <f t="shared" si="5"/>
        <v>14510315.640000001</v>
      </c>
      <c r="N18" s="39">
        <v>0</v>
      </c>
      <c r="O18" s="35">
        <f t="shared" si="6"/>
        <v>14510315.640000001</v>
      </c>
      <c r="P18" s="50"/>
      <c r="Q18" s="50"/>
      <c r="R18" s="50"/>
      <c r="S18" s="51"/>
      <c r="T18" s="50"/>
      <c r="U18" s="50"/>
      <c r="V18" s="50"/>
      <c r="W18" s="51"/>
      <c r="X18" s="52"/>
      <c r="Y18" s="53"/>
    </row>
    <row r="19" spans="2:26" s="5" customFormat="1" ht="30" customHeight="1" x14ac:dyDescent="0.25">
      <c r="B19" s="14" t="s">
        <v>5</v>
      </c>
      <c r="C19" s="41">
        <f>SUM(C7:C18)</f>
        <v>98053004.379999921</v>
      </c>
      <c r="D19" s="28">
        <f>SUM(D7:D18)</f>
        <v>1</v>
      </c>
      <c r="E19" s="15">
        <f t="shared" si="1"/>
        <v>0.71696602545376698</v>
      </c>
      <c r="F19" s="41">
        <f>SUM(F7:F18)</f>
        <v>103536131.14999996</v>
      </c>
      <c r="G19" s="28">
        <f>SUM(G7:G18)</f>
        <v>1</v>
      </c>
      <c r="H19" s="15">
        <f t="shared" si="3"/>
        <v>0.70725388171100012</v>
      </c>
      <c r="I19" s="16">
        <f t="shared" ref="I19" si="7">(F19-C19)/C19</f>
        <v>5.5920028199752392E-2</v>
      </c>
      <c r="J19" s="6"/>
      <c r="K19" s="32">
        <f>SUM(K7:K18)</f>
        <v>217671669.83059996</v>
      </c>
      <c r="L19" s="34">
        <f>SUM(L7:L18)</f>
        <v>19963392.464700002</v>
      </c>
      <c r="M19" s="33">
        <f>SUM(K19:L19)</f>
        <v>237635062.29529998</v>
      </c>
      <c r="N19" s="36">
        <f>SUM(N7:N18)</f>
        <v>76380413.269999966</v>
      </c>
      <c r="O19" s="36">
        <f>SUM(M19:N19)</f>
        <v>314015475.56529993</v>
      </c>
    </row>
    <row r="20" spans="2:26" x14ac:dyDescent="0.25">
      <c r="B20" s="57" t="s">
        <v>7</v>
      </c>
      <c r="C20" s="58"/>
      <c r="D20" s="58"/>
      <c r="E20" s="58"/>
      <c r="F20" s="58"/>
      <c r="G20" s="58"/>
      <c r="H20" s="58"/>
      <c r="I20" s="59"/>
      <c r="J20" s="7"/>
      <c r="K20" s="7"/>
      <c r="M20" s="33"/>
    </row>
    <row r="21" spans="2:26" x14ac:dyDescent="0.25">
      <c r="B21" s="17" t="s">
        <v>27</v>
      </c>
      <c r="C21" s="49">
        <v>1876616.1</v>
      </c>
      <c r="D21" s="30">
        <f t="shared" ref="D21:D31" si="8">C21/C$34</f>
        <v>4.8481331534097692E-2</v>
      </c>
      <c r="E21" s="30">
        <f t="shared" ref="E21:E31" si="9">C21/C$35</f>
        <v>1.3721863955389289E-2</v>
      </c>
      <c r="F21" s="49">
        <v>2661223.41</v>
      </c>
      <c r="G21" s="30">
        <f t="shared" ref="G21:G33" si="10">F21/F$34</f>
        <v>6.2097425738661338E-2</v>
      </c>
      <c r="H21" s="30">
        <f t="shared" ref="H21:H33" si="11">F21/F$35</f>
        <v>1.817878035345814E-2</v>
      </c>
      <c r="I21" s="13">
        <f>(F21-C21)/C21</f>
        <v>0.41809686594930101</v>
      </c>
      <c r="J21" s="8" t="s">
        <v>0</v>
      </c>
      <c r="K21" s="26"/>
      <c r="L21" s="26"/>
    </row>
    <row r="22" spans="2:26" x14ac:dyDescent="0.25">
      <c r="B22" s="17" t="s">
        <v>18</v>
      </c>
      <c r="C22" s="49">
        <v>1905897.34</v>
      </c>
      <c r="D22" s="30">
        <f t="shared" si="8"/>
        <v>4.9237796057752525E-2</v>
      </c>
      <c r="E22" s="30">
        <f t="shared" si="9"/>
        <v>1.3935969116122538E-2</v>
      </c>
      <c r="F22" s="49">
        <v>1739384.46</v>
      </c>
      <c r="G22" s="30">
        <f t="shared" si="10"/>
        <v>4.0587083718698964E-2</v>
      </c>
      <c r="H22" s="30">
        <f t="shared" si="11"/>
        <v>1.1881711219637284E-2</v>
      </c>
      <c r="I22" s="13">
        <f>(F22-C22)/C22</f>
        <v>-8.7367182116955003E-2</v>
      </c>
      <c r="K22" s="26"/>
      <c r="L22" s="26"/>
    </row>
    <row r="23" spans="2:26" x14ac:dyDescent="0.25">
      <c r="B23" s="17" t="s">
        <v>28</v>
      </c>
      <c r="C23" s="49">
        <v>3237549.2800000003</v>
      </c>
      <c r="D23" s="30">
        <f t="shared" si="8"/>
        <v>8.3640282102268704E-2</v>
      </c>
      <c r="E23" s="30">
        <f t="shared" si="9"/>
        <v>2.3673041475573267E-2</v>
      </c>
      <c r="F23" s="49">
        <v>3356978.33</v>
      </c>
      <c r="G23" s="30">
        <f t="shared" si="10"/>
        <v>7.8332285733752186E-2</v>
      </c>
      <c r="H23" s="30">
        <f t="shared" si="11"/>
        <v>2.2931472601313358E-2</v>
      </c>
      <c r="I23" s="13">
        <f t="shared" ref="I23:I31" si="12">(F23-C23)/C23</f>
        <v>3.6888720347138561E-2</v>
      </c>
      <c r="K23" s="26"/>
      <c r="L23" s="26"/>
    </row>
    <row r="24" spans="2:26" x14ac:dyDescent="0.25">
      <c r="B24" s="17" t="s">
        <v>19</v>
      </c>
      <c r="C24" s="49">
        <v>5056743.1500000004</v>
      </c>
      <c r="D24" s="30">
        <f t="shared" si="8"/>
        <v>0.13063814231260593</v>
      </c>
      <c r="E24" s="30">
        <f t="shared" si="9"/>
        <v>3.6975032646073269E-2</v>
      </c>
      <c r="F24" s="49">
        <v>6074905.21</v>
      </c>
      <c r="G24" s="30">
        <f t="shared" si="10"/>
        <v>0.14175283958868445</v>
      </c>
      <c r="H24" s="30">
        <f t="shared" si="11"/>
        <v>4.1497593575079997E-2</v>
      </c>
      <c r="I24" s="13">
        <f t="shared" si="12"/>
        <v>0.20134739491366088</v>
      </c>
      <c r="K24" s="26"/>
      <c r="L24" s="26"/>
    </row>
    <row r="25" spans="2:26" x14ac:dyDescent="0.25">
      <c r="B25" s="17" t="s">
        <v>20</v>
      </c>
      <c r="C25" s="49">
        <v>3558796.84</v>
      </c>
      <c r="D25" s="30">
        <f t="shared" si="8"/>
        <v>9.1939533856998892E-2</v>
      </c>
      <c r="E25" s="30">
        <f t="shared" si="9"/>
        <v>2.6022011685474349E-2</v>
      </c>
      <c r="F25" s="49">
        <v>4822234.6500000004</v>
      </c>
      <c r="G25" s="30">
        <f t="shared" si="10"/>
        <v>0.11252281824500204</v>
      </c>
      <c r="H25" s="30">
        <f t="shared" si="11"/>
        <v>3.2940618283222256E-2</v>
      </c>
      <c r="I25" s="13">
        <f t="shared" si="12"/>
        <v>0.35501824543600546</v>
      </c>
      <c r="K25" s="26"/>
      <c r="L25" s="26"/>
    </row>
    <row r="26" spans="2:26" x14ac:dyDescent="0.25">
      <c r="B26" s="17" t="s">
        <v>36</v>
      </c>
      <c r="C26" s="49" t="s">
        <v>37</v>
      </c>
      <c r="D26" s="44" t="s">
        <v>37</v>
      </c>
      <c r="E26" s="44" t="s">
        <v>37</v>
      </c>
      <c r="F26" s="49">
        <v>526418.69999999995</v>
      </c>
      <c r="G26" s="30">
        <f t="shared" si="10"/>
        <v>1.22835407233595E-2</v>
      </c>
      <c r="H26" s="30">
        <f t="shared" si="11"/>
        <v>3.5959588681256085E-3</v>
      </c>
      <c r="I26" s="13" t="s">
        <v>37</v>
      </c>
      <c r="K26" s="26"/>
      <c r="L26" s="26"/>
    </row>
    <row r="27" spans="2:26" x14ac:dyDescent="0.25">
      <c r="B27" s="17" t="s">
        <v>21</v>
      </c>
      <c r="C27" s="49">
        <v>3125707.23</v>
      </c>
      <c r="D27" s="30">
        <f t="shared" si="8"/>
        <v>8.0750905044540619E-2</v>
      </c>
      <c r="E27" s="30">
        <f t="shared" si="9"/>
        <v>2.2855249602961786E-2</v>
      </c>
      <c r="F27" s="49">
        <v>3367581.2</v>
      </c>
      <c r="G27" s="30">
        <f t="shared" si="10"/>
        <v>7.8579694850163681E-2</v>
      </c>
      <c r="H27" s="30">
        <f t="shared" si="11"/>
        <v>2.3003900659822836E-2</v>
      </c>
      <c r="I27" s="13">
        <f t="shared" si="12"/>
        <v>7.7382157765300427E-2</v>
      </c>
      <c r="K27" s="26"/>
      <c r="L27" s="26"/>
    </row>
    <row r="28" spans="2:26" x14ac:dyDescent="0.25">
      <c r="B28" s="17" t="s">
        <v>22</v>
      </c>
      <c r="C28" s="49">
        <v>2265557.7599999998</v>
      </c>
      <c r="D28" s="30">
        <f t="shared" si="8"/>
        <v>5.8529422651872012E-2</v>
      </c>
      <c r="E28" s="30">
        <f t="shared" si="9"/>
        <v>1.6565815121055656E-2</v>
      </c>
      <c r="F28" s="49">
        <v>2015853.29</v>
      </c>
      <c r="G28" s="30">
        <f t="shared" si="10"/>
        <v>4.7038252972459435E-2</v>
      </c>
      <c r="H28" s="30">
        <f t="shared" si="11"/>
        <v>1.3770265978423041E-2</v>
      </c>
      <c r="I28" s="13">
        <f t="shared" si="12"/>
        <v>-0.11021765783627593</v>
      </c>
      <c r="K28" s="26"/>
      <c r="L28" s="26"/>
    </row>
    <row r="29" spans="2:26" x14ac:dyDescent="0.25">
      <c r="B29" s="17" t="s">
        <v>23</v>
      </c>
      <c r="C29" s="49">
        <v>1576262.83</v>
      </c>
      <c r="D29" s="30">
        <f t="shared" si="8"/>
        <v>4.0721872121903396E-2</v>
      </c>
      <c r="E29" s="30">
        <f t="shared" si="9"/>
        <v>1.1525673317625761E-2</v>
      </c>
      <c r="F29" s="49">
        <v>1933494.9550000001</v>
      </c>
      <c r="G29" s="30">
        <f t="shared" si="10"/>
        <v>4.5116490007198924E-2</v>
      </c>
      <c r="H29" s="30">
        <f t="shared" si="11"/>
        <v>1.320767732967764E-2</v>
      </c>
      <c r="I29" s="13">
        <f t="shared" si="12"/>
        <v>0.22663233453268702</v>
      </c>
      <c r="K29" s="26"/>
      <c r="L29" s="26"/>
    </row>
    <row r="30" spans="2:26" x14ac:dyDescent="0.25">
      <c r="B30" s="17" t="s">
        <v>24</v>
      </c>
      <c r="C30" s="49">
        <v>3222374.62</v>
      </c>
      <c r="D30" s="30">
        <f t="shared" si="8"/>
        <v>8.3248253214539755E-2</v>
      </c>
      <c r="E30" s="30">
        <f t="shared" si="9"/>
        <v>2.3562083981342404E-2</v>
      </c>
      <c r="F30" s="49">
        <v>3399859.75</v>
      </c>
      <c r="G30" s="30">
        <f t="shared" si="10"/>
        <v>7.9332887856825476E-2</v>
      </c>
      <c r="H30" s="30">
        <f t="shared" si="11"/>
        <v>2.322439498899985E-2</v>
      </c>
      <c r="I30" s="13">
        <f t="shared" si="12"/>
        <v>5.5078987060790556E-2</v>
      </c>
      <c r="K30" s="26"/>
      <c r="L30" s="26"/>
    </row>
    <row r="31" spans="2:26" x14ac:dyDescent="0.25">
      <c r="B31" s="17" t="s">
        <v>31</v>
      </c>
      <c r="C31" s="49">
        <v>1108658.6200000001</v>
      </c>
      <c r="D31" s="30">
        <f t="shared" si="8"/>
        <v>2.8641577845546159E-2</v>
      </c>
      <c r="E31" s="30">
        <f t="shared" si="9"/>
        <v>8.1065396149002621E-3</v>
      </c>
      <c r="F31" s="49">
        <v>1742085.88</v>
      </c>
      <c r="G31" s="30">
        <f t="shared" si="10"/>
        <v>4.0650119098294898E-2</v>
      </c>
      <c r="H31" s="30">
        <f t="shared" si="11"/>
        <v>1.1900164582341784E-2</v>
      </c>
      <c r="I31" s="13">
        <f t="shared" si="12"/>
        <v>0.5713456320756336</v>
      </c>
      <c r="K31" s="26"/>
      <c r="L31" s="26"/>
    </row>
    <row r="32" spans="2:26" ht="15" customHeight="1" x14ac:dyDescent="0.25">
      <c r="B32" s="17" t="s">
        <v>25</v>
      </c>
      <c r="C32" s="49">
        <v>2578253.11</v>
      </c>
      <c r="D32" s="30">
        <f>C32/C$34</f>
        <v>6.6607732825444924E-2</v>
      </c>
      <c r="E32" s="30">
        <f>C32/C$35</f>
        <v>1.8852251357099267E-2</v>
      </c>
      <c r="F32" s="49">
        <v>2474505.52</v>
      </c>
      <c r="G32" s="30">
        <f t="shared" si="10"/>
        <v>5.7740519713866317E-2</v>
      </c>
      <c r="H32" s="30">
        <f t="shared" si="11"/>
        <v>1.690331302605658E-2</v>
      </c>
      <c r="I32" s="13">
        <f>(F32-C32)/C32</f>
        <v>-4.0239489907955492E-2</v>
      </c>
      <c r="K32" s="26"/>
      <c r="L32" s="26"/>
    </row>
    <row r="33" spans="2:12" x14ac:dyDescent="0.25">
      <c r="B33" s="40" t="s">
        <v>32</v>
      </c>
      <c r="C33" s="49">
        <v>9195597.9499999993</v>
      </c>
      <c r="D33" s="30">
        <f>C33/C$34</f>
        <v>0.23756315043242943</v>
      </c>
      <c r="E33" s="30">
        <f>C33/C$35</f>
        <v>6.7238442672615154E-2</v>
      </c>
      <c r="F33" s="49">
        <v>8741090.2899999991</v>
      </c>
      <c r="G33" s="30">
        <f t="shared" si="10"/>
        <v>0.2039660417530329</v>
      </c>
      <c r="H33" s="30">
        <f t="shared" si="11"/>
        <v>5.9710267027771137E-2</v>
      </c>
      <c r="I33" s="13">
        <f>(F33-C33)/C33</f>
        <v>-4.9426656370943248E-2</v>
      </c>
      <c r="K33" s="26"/>
      <c r="L33" s="26"/>
    </row>
    <row r="34" spans="2:12" s="5" customFormat="1" ht="30" x14ac:dyDescent="0.25">
      <c r="B34" s="14" t="s">
        <v>6</v>
      </c>
      <c r="C34" s="41">
        <f>SUM(C21:C33)</f>
        <v>38708014.829999998</v>
      </c>
      <c r="D34" s="28">
        <f>SUM(D21:D33)</f>
        <v>1</v>
      </c>
      <c r="E34" s="15">
        <f t="shared" ref="E34" si="13">C34/C$35</f>
        <v>0.28303397454623297</v>
      </c>
      <c r="F34" s="41">
        <f>SUM(F21:F33)</f>
        <v>42855615.644999996</v>
      </c>
      <c r="G34" s="28">
        <f>SUM(G21:G33)</f>
        <v>1</v>
      </c>
      <c r="H34" s="15">
        <f t="shared" ref="H34" si="14">F34/F$35</f>
        <v>0.29274611849392951</v>
      </c>
      <c r="I34" s="16">
        <f t="shared" ref="I34" si="15">(F34-C34)/C34</f>
        <v>0.10715095654519252</v>
      </c>
      <c r="K34" s="31"/>
    </row>
    <row r="35" spans="2:12" s="9" customFormat="1" ht="16.5" thickBot="1" x14ac:dyDescent="0.3">
      <c r="B35" s="20" t="s">
        <v>8</v>
      </c>
      <c r="C35" s="42">
        <f>C19+C34</f>
        <v>136761019.20999992</v>
      </c>
      <c r="D35" s="42"/>
      <c r="E35" s="43">
        <f>E19+E34</f>
        <v>1</v>
      </c>
      <c r="F35" s="42">
        <f>F19+F34-0.03</f>
        <v>146391746.76499996</v>
      </c>
      <c r="G35" s="18"/>
      <c r="H35" s="27">
        <f>H19+H34</f>
        <v>1.0000000002049296</v>
      </c>
      <c r="I35" s="19">
        <f>(F35-C35)/C35</f>
        <v>7.0420121249694823E-2</v>
      </c>
    </row>
    <row r="37" spans="2:12" x14ac:dyDescent="0.25">
      <c r="B37" s="24" t="s">
        <v>41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2:12" ht="15" customHeight="1" x14ac:dyDescent="0.25"/>
    <row r="39" spans="2:12" x14ac:dyDescent="0.25">
      <c r="B39" s="24" t="s">
        <v>42</v>
      </c>
      <c r="F39" s="23"/>
      <c r="G39" s="4"/>
    </row>
    <row r="41" spans="2:12" x14ac:dyDescent="0.25">
      <c r="B41" s="25" t="s">
        <v>40</v>
      </c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5" orientation="landscape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E34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2020-02-21T10:36:53Z</dcterms:modified>
</cp:coreProperties>
</file>