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F27" i="4" l="1"/>
  <c r="D27" i="4"/>
  <c r="F26" i="4" l="1"/>
  <c r="F2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D28" i="5" l="1"/>
  <c r="F27" i="6" l="1"/>
  <c r="H23" i="6" l="1"/>
  <c r="H25" i="6"/>
  <c r="H26" i="6"/>
  <c r="D27" i="6"/>
  <c r="F28" i="5" l="1"/>
  <c r="H26" i="5" l="1"/>
  <c r="H25" i="5"/>
  <c r="H7" i="5"/>
  <c r="H8" i="5"/>
  <c r="H12" i="5"/>
  <c r="H13" i="5"/>
  <c r="H14" i="5"/>
  <c r="H15" i="5"/>
  <c r="H18" i="5"/>
  <c r="H19" i="5"/>
  <c r="H20" i="5"/>
  <c r="H21" i="5"/>
  <c r="H6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H26" i="4" l="1"/>
  <c r="H25" i="4"/>
  <c r="H7" i="4" l="1"/>
  <c r="H8" i="4"/>
  <c r="H12" i="4"/>
  <c r="H13" i="4"/>
  <c r="H14" i="4"/>
  <c r="H15" i="4"/>
  <c r="H18" i="4"/>
  <c r="H19" i="4"/>
  <c r="H20" i="4"/>
  <c r="H21" i="4"/>
  <c r="H23" i="4"/>
  <c r="D24" i="6"/>
  <c r="D28" i="6" s="1"/>
  <c r="E7" i="6" s="1"/>
  <c r="H6" i="4"/>
  <c r="F24" i="5"/>
  <c r="F29" i="5" s="1"/>
  <c r="E26" i="6" l="1"/>
  <c r="E25" i="6"/>
  <c r="D29" i="4"/>
  <c r="F24" i="4"/>
  <c r="F29" i="4" s="1"/>
  <c r="H7" i="6"/>
  <c r="H8" i="6"/>
  <c r="H12" i="6"/>
  <c r="H13" i="6"/>
  <c r="H14" i="6"/>
  <c r="H15" i="6"/>
  <c r="F24" i="6"/>
  <c r="F28" i="6" s="1"/>
  <c r="E27" i="6" l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7" i="6" l="1"/>
  <c r="H28" i="5"/>
  <c r="H24" i="6" l="1"/>
  <c r="H6" i="6"/>
  <c r="F28" i="4"/>
  <c r="H29" i="5" l="1"/>
  <c r="G26" i="5"/>
  <c r="I26" i="5" s="1"/>
  <c r="G27" i="5"/>
  <c r="E17" i="6"/>
  <c r="G25" i="5"/>
  <c r="E21" i="6"/>
  <c r="E23" i="6"/>
  <c r="E15" i="6"/>
  <c r="H27" i="6"/>
  <c r="G16" i="5"/>
  <c r="G18" i="5"/>
  <c r="G20" i="5"/>
  <c r="G22" i="5"/>
  <c r="G7" i="5"/>
  <c r="I7" i="5" s="1"/>
  <c r="G9" i="5"/>
  <c r="G11" i="5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E11" i="6"/>
  <c r="E19" i="6"/>
  <c r="E9" i="6"/>
  <c r="E6" i="6"/>
  <c r="E13" i="6"/>
  <c r="I8" i="5"/>
  <c r="I21" i="5"/>
  <c r="I13" i="5"/>
  <c r="I20" i="5"/>
  <c r="H28" i="6"/>
  <c r="G7" i="6"/>
  <c r="I7" i="6" s="1"/>
  <c r="G9" i="6"/>
  <c r="G11" i="6"/>
  <c r="G13" i="6"/>
  <c r="G15" i="6"/>
  <c r="I15" i="6" s="1"/>
  <c r="G17" i="6"/>
  <c r="G19" i="6"/>
  <c r="G21" i="6"/>
  <c r="G23" i="6"/>
  <c r="I23" i="6" s="1"/>
  <c r="G6" i="6"/>
  <c r="G8" i="6"/>
  <c r="I8" i="6" s="1"/>
  <c r="G10" i="6"/>
  <c r="G12" i="6"/>
  <c r="I12" i="6" s="1"/>
  <c r="G14" i="6"/>
  <c r="I14" i="6" s="1"/>
  <c r="G16" i="6"/>
  <c r="G18" i="6"/>
  <c r="G20" i="6"/>
  <c r="G22" i="6"/>
  <c r="H24" i="4"/>
  <c r="I6" i="5"/>
  <c r="H28" i="4"/>
  <c r="I14" i="5"/>
  <c r="I18" i="5"/>
  <c r="G29" i="5" l="1"/>
  <c r="E24" i="6"/>
  <c r="E28" i="6" s="1"/>
  <c r="I13" i="6"/>
  <c r="G24" i="6"/>
  <c r="G28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7" i="6"/>
  <c r="I24" i="5"/>
  <c r="I6" i="6"/>
  <c r="E24" i="4"/>
  <c r="E28" i="4"/>
  <c r="E29" i="5" l="1"/>
  <c r="I29" i="5" s="1"/>
  <c r="I26" i="4"/>
  <c r="E29" i="4"/>
  <c r="I8" i="4"/>
  <c r="I23" i="4"/>
  <c r="I24" i="6"/>
  <c r="I28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<sst xmlns="http://schemas.openxmlformats.org/spreadsheetml/2006/main" count="211" uniqueCount="55">
  <si>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</si>
  <si>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</si>
  <si>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</si>
  <si>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</si>
  <si>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</si>
  <si>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</si>
  <si>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</si>
  <si>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</si>
  <si>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</si>
  <si>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</si>
  <si>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</si>
  <si>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</si>
  <si>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</si>
  <si>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</si>
  <si>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</si>
  <si>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</si>
  <si>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</si>
  <si>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</si>
  <si>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</si>
  <si>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</si>
  <si>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</si>
  <si>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</si>
  <si>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</si>
  <si>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</si>
  <si>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</si>
  <si>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</si>
  <si>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</si>
  <si>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II 2015.*</t>
  </si>
  <si>
    <t>II 2016.**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</si>
  <si>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</si>
  <si>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</si>
  <si>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</si>
  <si>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</si>
  <si>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</si>
  <si>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*Podatci se odnose na razdoblje od 01.01. do 28.02.2015. godine.</t>
  </si>
  <si>
    <t>**Podatci se odnose na razdoblje od 01.01. do 29.02.2016. godine.</t>
  </si>
  <si>
    <t>Promjena u udjelu</t>
  </si>
  <si>
    <t>Promjena iznosa isplaćenih šteta</t>
  </si>
  <si>
    <t>Isplaćene štete po skupinama/vrstama osiguranja u BiH (u KM) za veljaču 2015. i 2016. godine</t>
  </si>
  <si>
    <t>Isplaćene štete po skupinama/vrstama osiguranja u FBiH (u KM) za veljaču 2015. i 2016. godine</t>
  </si>
  <si>
    <t>Isplaćene štete po skupinama/vrstama osiguranja u RS (u KM) za veljaču 2015. i 2016. godine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</si>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</sst>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5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9"/>
      <color rgb="FF00B050"/>
      <name val="Calibri"/>
      <family val="2"/>
      <charset val="204"/>
      <scheme val="minor"/>
    </font>
    <font>
      <sz val="9"/>
      <color rgb="FF00B050"/>
      <name val="Bookman Old Style"/>
      <family val="1"/>
      <charset val="238"/>
    </font>
    <font>
      <sz val="12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38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2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165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15" fillId="0" borderId="0"/>
    <xf numFmtId="0" fontId="23" fillId="2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24" fillId="0" borderId="0"/>
    <xf numFmtId="0" fontId="13" fillId="23" borderId="7" applyNumberFormat="0" applyFont="0" applyAlignment="0" applyProtection="0"/>
    <xf numFmtId="0" fontId="25" fillId="20" borderId="8" applyNumberFormat="0" applyAlignment="0" applyProtection="0"/>
    <xf numFmtId="0" fontId="15" fillId="0" borderId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47" fillId="0" borderId="0"/>
    <xf numFmtId="0" fontId="7" fillId="0" borderId="0"/>
    <xf numFmtId="0" fontId="47" fillId="0" borderId="0"/>
    <xf numFmtId="0" fontId="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30" fillId="0" borderId="0" xfId="197" applyFont="1"/>
    <xf numFmtId="0" fontId="32" fillId="0" borderId="0" xfId="197" applyFont="1"/>
    <xf numFmtId="0" fontId="31" fillId="0" borderId="0" xfId="197" applyFont="1"/>
    <xf numFmtId="0" fontId="30" fillId="0" borderId="0" xfId="197" applyFont="1" applyBorder="1"/>
    <xf numFmtId="0" fontId="33" fillId="0" borderId="0" xfId="197" applyFont="1" applyFill="1" applyBorder="1"/>
    <xf numFmtId="3" fontId="31" fillId="0" borderId="0" xfId="197" applyNumberFormat="1" applyFont="1" applyBorder="1" applyAlignment="1">
      <alignment horizontal="right"/>
    </xf>
    <xf numFmtId="3" fontId="30" fillId="0" borderId="0" xfId="197" applyNumberFormat="1" applyFont="1" applyBorder="1"/>
    <xf numFmtId="3" fontId="34" fillId="0" borderId="0" xfId="197" applyNumberFormat="1" applyFont="1" applyBorder="1" applyAlignment="1">
      <alignment horizontal="right"/>
    </xf>
    <xf numFmtId="3" fontId="30" fillId="0" borderId="0" xfId="197" applyNumberFormat="1" applyFont="1"/>
    <xf numFmtId="0" fontId="30" fillId="0" borderId="0" xfId="197" applyFont="1" applyBorder="1" applyAlignment="1">
      <alignment horizontal="justify"/>
    </xf>
    <xf numFmtId="0" fontId="31" fillId="0" borderId="0" xfId="197" applyFont="1" applyBorder="1" applyAlignment="1">
      <alignment horizontal="left" wrapText="1"/>
    </xf>
    <xf numFmtId="0" fontId="31" fillId="0" borderId="0" xfId="197" applyFont="1" applyBorder="1" applyAlignment="1">
      <alignment horizontal="right" wrapText="1"/>
    </xf>
    <xf numFmtId="0" fontId="30" fillId="0" borderId="0" xfId="197" applyFont="1" applyAlignment="1">
      <alignment wrapText="1"/>
    </xf>
    <xf numFmtId="0" fontId="30" fillId="0" borderId="0" xfId="197" applyFont="1" applyBorder="1" applyAlignment="1"/>
    <xf numFmtId="0" fontId="31" fillId="0" borderId="0" xfId="197" applyFont="1" applyBorder="1" applyAlignment="1">
      <alignment wrapText="1"/>
    </xf>
    <xf numFmtId="0" fontId="31" fillId="0" borderId="0" xfId="197" applyFont="1" applyBorder="1" applyAlignment="1"/>
    <xf numFmtId="0" fontId="35" fillId="0" borderId="0" xfId="197" applyFont="1"/>
    <xf numFmtId="0" fontId="39" fillId="0" borderId="12" xfId="197" applyFont="1" applyBorder="1" applyAlignment="1">
      <alignment horizontal="right" vertical="center"/>
    </xf>
    <xf numFmtId="0" fontId="41" fillId="0" borderId="10" xfId="197" applyFont="1" applyBorder="1" applyAlignment="1">
      <alignment horizontal="left" vertical="center" wrapText="1"/>
    </xf>
    <xf numFmtId="10" fontId="39" fillId="0" borderId="10" xfId="197" applyNumberFormat="1" applyFont="1" applyBorder="1" applyAlignment="1">
      <alignment horizontal="right" vertical="center" wrapText="1"/>
    </xf>
    <xf numFmtId="10" fontId="40" fillId="0" borderId="10" xfId="197" applyNumberFormat="1" applyFont="1" applyBorder="1" applyAlignment="1">
      <alignment vertical="center" wrapText="1"/>
    </xf>
    <xf numFmtId="10" fontId="40" fillId="0" borderId="14" xfId="197" applyNumberFormat="1" applyFont="1" applyBorder="1" applyAlignment="1">
      <alignment vertical="center" wrapText="1"/>
    </xf>
    <xf numFmtId="0" fontId="39" fillId="0" borderId="10" xfId="197" applyFont="1" applyBorder="1" applyAlignment="1">
      <alignment horizontal="left" vertical="center" wrapText="1"/>
    </xf>
    <xf numFmtId="0" fontId="39" fillId="0" borderId="10" xfId="197" applyFont="1" applyFill="1" applyBorder="1" applyAlignment="1">
      <alignment horizontal="left" vertical="center" wrapText="1"/>
    </xf>
    <xf numFmtId="10" fontId="40" fillId="0" borderId="10" xfId="197" applyNumberFormat="1" applyFont="1" applyBorder="1" applyAlignment="1">
      <alignment horizontal="right" vertical="center" wrapText="1"/>
    </xf>
    <xf numFmtId="10" fontId="40" fillId="0" borderId="14" xfId="197" applyNumberFormat="1" applyFont="1" applyBorder="1" applyAlignment="1">
      <alignment horizontal="right" vertical="center" wrapText="1"/>
    </xf>
    <xf numFmtId="0" fontId="36" fillId="24" borderId="12" xfId="197" applyFont="1" applyFill="1" applyBorder="1" applyAlignment="1">
      <alignment horizontal="right" vertical="center"/>
    </xf>
    <xf numFmtId="0" fontId="36" fillId="24" borderId="10" xfId="197" applyFont="1" applyFill="1" applyBorder="1" applyAlignment="1">
      <alignment horizontal="right" vertical="center" wrapText="1"/>
    </xf>
    <xf numFmtId="10" fontId="36" fillId="24" borderId="10" xfId="197" applyNumberFormat="1" applyFont="1" applyFill="1" applyBorder="1" applyAlignment="1">
      <alignment horizontal="right" vertical="center" wrapText="1"/>
    </xf>
    <xf numFmtId="10" fontId="38" fillId="24" borderId="10" xfId="197" applyNumberFormat="1" applyFont="1" applyFill="1" applyBorder="1" applyAlignment="1">
      <alignment horizontal="right" vertical="center" wrapText="1"/>
    </xf>
    <xf numFmtId="10" fontId="38" fillId="24" borderId="14" xfId="197" applyNumberFormat="1" applyFont="1" applyFill="1" applyBorder="1" applyAlignment="1">
      <alignment horizontal="right" vertical="center" wrapText="1"/>
    </xf>
    <xf numFmtId="10" fontId="36" fillId="24" borderId="10" xfId="197" applyNumberFormat="1" applyFont="1" applyFill="1" applyBorder="1" applyAlignment="1">
      <alignment vertical="center" wrapText="1"/>
    </xf>
    <xf numFmtId="10" fontId="38" fillId="24" borderId="10" xfId="197" applyNumberFormat="1" applyFont="1" applyFill="1" applyBorder="1" applyAlignment="1">
      <alignment vertical="center" wrapText="1"/>
    </xf>
    <xf numFmtId="10" fontId="38" fillId="24" borderId="14" xfId="197" applyNumberFormat="1" applyFont="1" applyFill="1" applyBorder="1" applyAlignment="1">
      <alignment vertical="center" wrapText="1"/>
    </xf>
    <xf numFmtId="0" fontId="36" fillId="25" borderId="16" xfId="197" applyFont="1" applyFill="1" applyBorder="1" applyAlignment="1">
      <alignment horizontal="justify" vertical="center"/>
    </xf>
    <xf numFmtId="0" fontId="36" fillId="25" borderId="13" xfId="197" applyFont="1" applyFill="1" applyBorder="1" applyAlignment="1">
      <alignment horizontal="right" vertical="center" wrapText="1"/>
    </xf>
    <xf numFmtId="10" fontId="38" fillId="25" borderId="13" xfId="197" applyNumberFormat="1" applyFont="1" applyFill="1" applyBorder="1" applyAlignment="1">
      <alignment vertical="center" wrapText="1"/>
    </xf>
    <xf numFmtId="10" fontId="38" fillId="25" borderId="15" xfId="197" applyNumberFormat="1" applyFont="1" applyFill="1" applyBorder="1" applyAlignment="1">
      <alignment vertical="center" wrapText="1"/>
    </xf>
    <xf numFmtId="0" fontId="36" fillId="25" borderId="16" xfId="197" applyFont="1" applyFill="1" applyBorder="1" applyAlignment="1">
      <alignment horizontal="right" vertical="center"/>
    </xf>
    <xf numFmtId="10" fontId="39" fillId="0" borderId="10" xfId="197" applyNumberFormat="1" applyFont="1" applyFill="1" applyBorder="1" applyAlignment="1">
      <alignment horizontal="right" vertical="center"/>
    </xf>
    <xf numFmtId="10" fontId="36" fillId="24" borderId="10" xfId="197" applyNumberFormat="1" applyFont="1" applyFill="1" applyBorder="1" applyAlignment="1">
      <alignment horizontal="right" vertical="center"/>
    </xf>
    <xf numFmtId="0" fontId="39" fillId="0" borderId="11" xfId="197" applyFont="1" applyBorder="1" applyAlignment="1">
      <alignment horizontal="left" vertical="center" wrapText="1"/>
    </xf>
    <xf numFmtId="4" fontId="30" fillId="0" borderId="0" xfId="197" applyNumberFormat="1" applyFont="1"/>
    <xf numFmtId="4" fontId="0" fillId="0" borderId="0" xfId="0" applyNumberFormat="1" applyBorder="1"/>
    <xf numFmtId="0" fontId="42" fillId="0" borderId="0" xfId="197" applyFont="1" applyBorder="1" applyAlignment="1">
      <alignment wrapText="1"/>
    </xf>
    <xf numFmtId="4" fontId="43" fillId="0" borderId="0" xfId="0" applyNumberFormat="1" applyFont="1"/>
    <xf numFmtId="3" fontId="44" fillId="0" borderId="0" xfId="0" applyNumberFormat="1" applyFont="1"/>
    <xf numFmtId="3" fontId="45" fillId="0" borderId="0" xfId="197" applyNumberFormat="1" applyFont="1"/>
    <xf numFmtId="0" fontId="46" fillId="0" borderId="0" xfId="197" applyFont="1"/>
    <xf numFmtId="9" fontId="36" fillId="25" borderId="13" xfId="197" applyNumberFormat="1" applyFont="1" applyFill="1" applyBorder="1" applyAlignment="1">
      <alignment horizontal="right" vertical="center"/>
    </xf>
    <xf numFmtId="10" fontId="39" fillId="0" borderId="25" xfId="197" applyNumberFormat="1" applyFont="1" applyBorder="1" applyAlignment="1">
      <alignment horizontal="right" vertical="center" wrapText="1"/>
    </xf>
    <xf numFmtId="4" fontId="48" fillId="0" borderId="0" xfId="205" applyNumberFormat="1" applyFont="1" applyBorder="1" applyAlignment="1"/>
    <xf numFmtId="0" fontId="46" fillId="0" borderId="0" xfId="197" applyFont="1" applyBorder="1"/>
    <xf numFmtId="9" fontId="36" fillId="25" borderId="13" xfId="197" applyNumberFormat="1" applyFont="1" applyFill="1" applyBorder="1" applyAlignment="1">
      <alignment vertical="center"/>
    </xf>
    <xf numFmtId="9" fontId="36" fillId="25" borderId="13" xfId="197" applyNumberFormat="1" applyFont="1" applyFill="1" applyBorder="1" applyAlignment="1">
      <alignment horizontal="right" vertical="center" wrapText="1"/>
    </xf>
    <xf numFmtId="3" fontId="49" fillId="0" borderId="0" xfId="0" applyNumberFormat="1" applyFont="1" applyBorder="1"/>
    <xf numFmtId="3" fontId="0" fillId="0" borderId="0" xfId="0" applyNumberFormat="1" applyBorder="1"/>
    <xf numFmtId="10" fontId="40" fillId="0" borderId="26" xfId="197" applyNumberFormat="1" applyFont="1" applyBorder="1" applyAlignment="1">
      <alignment horizontal="right" vertical="center" wrapText="1"/>
    </xf>
    <xf numFmtId="10" fontId="49" fillId="0" borderId="10" xfId="197" applyNumberFormat="1" applyFont="1" applyBorder="1" applyAlignment="1">
      <alignment horizontal="right" vertical="center" wrapText="1"/>
    </xf>
    <xf numFmtId="10" fontId="50" fillId="24" borderId="10" xfId="197" applyNumberFormat="1" applyFont="1" applyFill="1" applyBorder="1" applyAlignment="1">
      <alignment horizontal="right" vertical="center" wrapText="1"/>
    </xf>
    <xf numFmtId="4" fontId="39" fillId="0" borderId="0" xfId="197" applyNumberFormat="1" applyFont="1"/>
    <xf numFmtId="3" fontId="51" fillId="0" borderId="0" xfId="197" applyNumberFormat="1" applyFont="1"/>
    <xf numFmtId="4" fontId="48" fillId="0" borderId="0" xfId="211" applyNumberFormat="1" applyFont="1" applyFill="1" applyBorder="1" applyAlignment="1" applyProtection="1">
      <alignment horizontal="right"/>
    </xf>
    <xf numFmtId="4" fontId="30" fillId="0" borderId="0" xfId="197" applyNumberFormat="1" applyFont="1" applyFill="1" applyBorder="1"/>
    <xf numFmtId="0" fontId="30" fillId="0" borderId="0" xfId="197" applyFont="1" applyFill="1" applyBorder="1"/>
    <xf numFmtId="4" fontId="48" fillId="0" borderId="0" xfId="205" applyNumberFormat="1" applyFont="1" applyFill="1" applyBorder="1" applyAlignment="1"/>
    <xf numFmtId="4" fontId="31" fillId="0" borderId="0" xfId="197" applyNumberFormat="1" applyFont="1" applyFill="1" applyBorder="1"/>
    <xf numFmtId="0" fontId="31" fillId="0" borderId="0" xfId="197" applyFont="1" applyFill="1" applyBorder="1"/>
    <xf numFmtId="4" fontId="48" fillId="0" borderId="0" xfId="211" applyNumberFormat="1" applyFont="1" applyFill="1" applyBorder="1" applyAlignment="1" applyProtection="1">
      <alignment horizontal="right"/>
      <protection locked="0"/>
    </xf>
    <xf numFmtId="0" fontId="46" fillId="0" borderId="0" xfId="197" applyFont="1" applyFill="1" applyBorder="1"/>
    <xf numFmtId="0" fontId="52" fillId="0" borderId="0" xfId="211" applyFont="1" applyFill="1" applyBorder="1" applyAlignment="1" applyProtection="1">
      <alignment horizontal="left" wrapText="1"/>
    </xf>
    <xf numFmtId="4" fontId="53" fillId="0" borderId="0" xfId="197" applyNumberFormat="1" applyFont="1" applyFill="1" applyBorder="1"/>
    <xf numFmtId="4" fontId="51" fillId="0" borderId="0" xfId="197" applyNumberFormat="1" applyFont="1" applyFill="1" applyBorder="1"/>
    <xf numFmtId="0" fontId="52" fillId="0" borderId="0" xfId="211" applyFont="1" applyFill="1" applyBorder="1" applyAlignment="1" applyProtection="1">
      <alignment wrapText="1"/>
    </xf>
    <xf numFmtId="4" fontId="39" fillId="0" borderId="0" xfId="197" applyNumberFormat="1" applyFont="1" applyFill="1" applyBorder="1"/>
    <xf numFmtId="0" fontId="30" fillId="0" borderId="0" xfId="197" applyFont="1" applyFill="1" applyBorder="1" applyAlignment="1">
      <alignment horizontal="right"/>
    </xf>
    <xf numFmtId="10" fontId="49" fillId="0" borderId="10" xfId="197" applyNumberFormat="1" applyFont="1" applyFill="1" applyBorder="1" applyAlignment="1">
      <alignment horizontal="right" vertical="center"/>
    </xf>
    <xf numFmtId="10" fontId="50" fillId="24" borderId="10" xfId="197" applyNumberFormat="1" applyFont="1" applyFill="1" applyBorder="1" applyAlignment="1">
      <alignment horizontal="right" vertical="center"/>
    </xf>
    <xf numFmtId="9" fontId="50" fillId="25" borderId="13" xfId="197" applyNumberFormat="1" applyFont="1" applyFill="1" applyBorder="1" applyAlignment="1">
      <alignment horizontal="right" vertical="center"/>
    </xf>
    <xf numFmtId="0" fontId="54" fillId="0" borderId="0" xfId="197" applyFont="1" applyFill="1" applyBorder="1"/>
    <xf numFmtId="4" fontId="54" fillId="0" borderId="0" xfId="197" applyNumberFormat="1" applyFont="1" applyFill="1" applyBorder="1"/>
    <xf numFmtId="4" fontId="52" fillId="0" borderId="0" xfId="205" applyNumberFormat="1" applyFont="1" applyFill="1" applyBorder="1" applyAlignment="1"/>
    <xf numFmtId="0" fontId="30" fillId="0" borderId="0" xfId="197" applyFont="1" applyFill="1" applyBorder="1" applyAlignment="1">
      <alignment horizontal="left"/>
    </xf>
    <xf numFmtId="3" fontId="55" fillId="0" borderId="0" xfId="197" applyNumberFormat="1" applyFont="1" applyFill="1" applyBorder="1"/>
    <xf numFmtId="0" fontId="51" fillId="0" borderId="0" xfId="197" applyFont="1" applyFill="1" applyBorder="1"/>
    <xf numFmtId="0" fontId="48" fillId="0" borderId="0" xfId="205" applyFont="1" applyFill="1" applyBorder="1" applyAlignment="1">
      <alignment wrapText="1"/>
    </xf>
    <xf numFmtId="0" fontId="35" fillId="0" borderId="0" xfId="197" applyFont="1" applyFill="1" applyBorder="1"/>
    <xf numFmtId="4" fontId="56" fillId="0" borderId="0" xfId="197" applyNumberFormat="1" applyFont="1"/>
    <xf numFmtId="4" fontId="57" fillId="0" borderId="0" xfId="205" applyNumberFormat="1" applyFont="1" applyFill="1" applyBorder="1" applyAlignment="1"/>
    <xf numFmtId="0" fontId="58" fillId="0" borderId="0" xfId="197" applyFont="1"/>
    <xf numFmtId="4" fontId="58" fillId="0" borderId="0" xfId="197" applyNumberFormat="1" applyFont="1"/>
    <xf numFmtId="0" fontId="58" fillId="0" borderId="0" xfId="197" applyFont="1" applyFill="1" applyBorder="1"/>
    <xf numFmtId="3" fontId="58" fillId="0" borderId="0" xfId="197" applyNumberFormat="1" applyFont="1" applyFill="1" applyBorder="1"/>
    <xf numFmtId="4" fontId="59" fillId="0" borderId="0" xfId="211" applyNumberFormat="1" applyFont="1" applyFill="1" applyBorder="1" applyAlignment="1" applyProtection="1">
      <alignment horizontal="right"/>
    </xf>
    <xf numFmtId="3" fontId="60" fillId="0" borderId="0" xfId="197" applyNumberFormat="1" applyFont="1" applyFill="1" applyBorder="1"/>
    <xf numFmtId="0" fontId="60" fillId="0" borderId="0" xfId="197" applyFont="1" applyFill="1" applyBorder="1"/>
    <xf numFmtId="4" fontId="59" fillId="0" borderId="0" xfId="211" applyNumberFormat="1" applyFont="1" applyBorder="1" applyAlignment="1" applyProtection="1">
      <alignment horizontal="right"/>
      <protection locked="0"/>
    </xf>
    <xf numFmtId="4" fontId="59" fillId="0" borderId="0" xfId="211" applyNumberFormat="1" applyFont="1" applyBorder="1" applyAlignment="1" applyProtection="1">
      <alignment horizontal="right"/>
    </xf>
    <xf numFmtId="4" fontId="49" fillId="0" borderId="0" xfId="197" applyNumberFormat="1" applyFont="1" applyBorder="1"/>
    <xf numFmtId="0" fontId="49" fillId="0" borderId="0" xfId="197" applyFont="1" applyBorder="1"/>
    <xf numFmtId="0" fontId="60" fillId="0" borderId="0" xfId="197" applyFont="1" applyBorder="1"/>
    <xf numFmtId="3" fontId="50" fillId="25" borderId="13" xfId="197" applyNumberFormat="1" applyFont="1" applyFill="1" applyBorder="1" applyAlignment="1">
      <alignment horizontal="right" vertical="center"/>
    </xf>
    <xf numFmtId="3" fontId="49" fillId="0" borderId="10" xfId="0" applyNumberFormat="1" applyFont="1" applyBorder="1"/>
    <xf numFmtId="3" fontId="50" fillId="24" borderId="10" xfId="197" applyNumberFormat="1" applyFont="1" applyFill="1" applyBorder="1" applyAlignment="1">
      <alignment horizontal="right" vertical="center" wrapText="1"/>
    </xf>
    <xf numFmtId="3" fontId="50" fillId="24" borderId="10" xfId="197" applyNumberFormat="1" applyFont="1" applyFill="1" applyBorder="1" applyAlignment="1">
      <alignment horizontal="right" vertical="center"/>
    </xf>
    <xf numFmtId="3" fontId="61" fillId="25" borderId="13" xfId="197" applyNumberFormat="1" applyFont="1" applyFill="1" applyBorder="1" applyAlignment="1">
      <alignment horizontal="right" vertical="center"/>
    </xf>
    <xf numFmtId="3" fontId="62" fillId="0" borderId="10" xfId="205" applyNumberFormat="1" applyFont="1" applyBorder="1"/>
    <xf numFmtId="3" fontId="61" fillId="24" borderId="10" xfId="197" applyNumberFormat="1" applyFont="1" applyFill="1" applyBorder="1" applyAlignment="1">
      <alignment horizontal="right" vertical="center"/>
    </xf>
    <xf numFmtId="3" fontId="63" fillId="0" borderId="10" xfId="0" applyNumberFormat="1" applyFont="1" applyBorder="1" applyAlignment="1">
      <alignment vertical="center"/>
    </xf>
    <xf numFmtId="3" fontId="61" fillId="24" borderId="10" xfId="197" applyNumberFormat="1" applyFont="1" applyFill="1" applyBorder="1" applyAlignment="1">
      <alignment vertical="center" wrapText="1"/>
    </xf>
    <xf numFmtId="3" fontId="49" fillId="0" borderId="10" xfId="197" applyNumberFormat="1" applyFont="1" applyFill="1" applyBorder="1" applyAlignment="1">
      <alignment horizontal="right" vertical="center"/>
    </xf>
    <xf numFmtId="3" fontId="64" fillId="0" borderId="0" xfId="197" applyNumberFormat="1" applyFont="1" applyFill="1" applyBorder="1"/>
    <xf numFmtId="4" fontId="59" fillId="0" borderId="0" xfId="211" applyNumberFormat="1" applyFont="1" applyFill="1" applyBorder="1" applyAlignment="1" applyProtection="1">
      <alignment horizontal="right"/>
      <protection locked="0"/>
    </xf>
    <xf numFmtId="4" fontId="49" fillId="0" borderId="0" xfId="197" applyNumberFormat="1" applyFont="1" applyFill="1" applyBorder="1"/>
    <xf numFmtId="0" fontId="49" fillId="0" borderId="10" xfId="197" applyFont="1" applyBorder="1" applyAlignment="1">
      <alignment horizontal="left" vertical="center" wrapText="1"/>
    </xf>
    <xf numFmtId="0" fontId="49" fillId="0" borderId="10" xfId="197" applyFont="1" applyFill="1" applyBorder="1" applyAlignment="1">
      <alignment horizontal="left" vertical="center" wrapText="1"/>
    </xf>
    <xf numFmtId="0" fontId="50" fillId="24" borderId="10" xfId="197" applyFont="1" applyFill="1" applyBorder="1" applyAlignment="1">
      <alignment horizontal="right" vertical="center" wrapText="1"/>
    </xf>
    <xf numFmtId="0" fontId="31" fillId="0" borderId="20" xfId="197" applyFont="1" applyBorder="1" applyAlignment="1">
      <alignment horizontal="center"/>
    </xf>
    <xf numFmtId="0" fontId="31" fillId="0" borderId="21" xfId="197" applyFont="1" applyBorder="1" applyAlignment="1">
      <alignment horizontal="center"/>
    </xf>
    <xf numFmtId="0" fontId="31" fillId="0" borderId="22" xfId="197" applyFont="1" applyBorder="1" applyAlignment="1">
      <alignment horizontal="center"/>
    </xf>
    <xf numFmtId="0" fontId="36" fillId="25" borderId="18" xfId="197" applyFont="1" applyFill="1" applyBorder="1" applyAlignment="1">
      <alignment horizontal="center" vertical="center" wrapText="1"/>
    </xf>
    <xf numFmtId="0" fontId="39" fillId="25" borderId="10" xfId="197" applyFont="1" applyFill="1" applyBorder="1" applyAlignment="1">
      <alignment horizontal="center" vertical="center" wrapText="1"/>
    </xf>
    <xf numFmtId="0" fontId="38" fillId="25" borderId="18" xfId="197" applyFont="1" applyFill="1" applyBorder="1" applyAlignment="1">
      <alignment horizontal="center" vertical="center" wrapText="1"/>
    </xf>
    <xf numFmtId="0" fontId="40" fillId="25" borderId="10" xfId="197" applyFont="1" applyFill="1" applyBorder="1" applyAlignment="1">
      <alignment horizontal="center" vertical="center" wrapText="1"/>
    </xf>
    <xf numFmtId="0" fontId="38" fillId="25" borderId="19" xfId="197" applyFont="1" applyFill="1" applyBorder="1" applyAlignment="1">
      <alignment horizontal="center" vertical="center" wrapText="1"/>
    </xf>
    <xf numFmtId="0" fontId="40" fillId="25" borderId="14" xfId="197" applyFont="1" applyFill="1" applyBorder="1" applyAlignment="1">
      <alignment horizontal="center" vertical="center" wrapText="1"/>
    </xf>
    <xf numFmtId="0" fontId="36" fillId="25" borderId="17" xfId="197" applyFont="1" applyFill="1" applyBorder="1" applyAlignment="1">
      <alignment horizontal="center" vertical="center" wrapText="1"/>
    </xf>
    <xf numFmtId="0" fontId="36" fillId="25" borderId="12" xfId="197" applyFont="1" applyFill="1" applyBorder="1" applyAlignment="1">
      <alignment horizontal="center" vertical="center" wrapText="1"/>
    </xf>
    <xf numFmtId="0" fontId="36" fillId="25" borderId="10" xfId="197" applyFont="1" applyFill="1" applyBorder="1" applyAlignment="1">
      <alignment horizontal="center" vertical="center" wrapText="1"/>
    </xf>
    <xf numFmtId="0" fontId="50" fillId="25" borderId="18" xfId="197" applyFont="1" applyFill="1" applyBorder="1" applyAlignment="1">
      <alignment horizontal="center" vertical="center"/>
    </xf>
    <xf numFmtId="0" fontId="50" fillId="25" borderId="10" xfId="197" applyFont="1" applyFill="1" applyBorder="1" applyAlignment="1">
      <alignment horizontal="center" vertical="center"/>
    </xf>
    <xf numFmtId="0" fontId="37" fillId="25" borderId="18" xfId="197" applyFont="1" applyFill="1" applyBorder="1" applyAlignment="1">
      <alignment horizontal="center" vertical="center"/>
    </xf>
    <xf numFmtId="0" fontId="37" fillId="25" borderId="10" xfId="197" applyFont="1" applyFill="1" applyBorder="1" applyAlignment="1">
      <alignment horizontal="center" vertical="center"/>
    </xf>
    <xf numFmtId="0" fontId="36" fillId="25" borderId="24" xfId="197" applyFont="1" applyFill="1" applyBorder="1" applyAlignment="1">
      <alignment horizontal="center" vertical="center" wrapText="1"/>
    </xf>
    <xf numFmtId="0" fontId="36" fillId="25" borderId="23" xfId="197" applyFont="1" applyFill="1" applyBorder="1" applyAlignment="1">
      <alignment horizontal="center" vertical="center" wrapText="1"/>
    </xf>
    <xf numFmtId="49" fontId="39" fillId="0" borderId="12" xfId="197" applyNumberFormat="1" applyFont="1" applyBorder="1" applyAlignment="1">
      <alignment horizontal="center" vertical="center"/>
    </xf>
    <xf numFmtId="0" fontId="36" fillId="24" borderId="12" xfId="197" applyFont="1" applyFill="1" applyBorder="1" applyAlignment="1">
      <alignment horizontal="center" vertical="center"/>
    </xf>
    <xf numFmtId="0" fontId="39" fillId="0" borderId="12" xfId="197" applyFont="1" applyBorder="1" applyAlignment="1">
      <alignment horizontal="center" vertical="center"/>
    </xf>
    <xf numFmtId="9" fontId="40" fillId="0" borderId="10" xfId="197" applyNumberFormat="1" applyFont="1" applyBorder="1" applyAlignment="1">
      <alignment vertical="center" wrapText="1"/>
    </xf>
    <xf numFmtId="9" fontId="40" fillId="0" borderId="14" xfId="197" applyNumberFormat="1" applyFont="1" applyBorder="1" applyAlignment="1">
      <alignment vertical="center" wrapText="1"/>
    </xf>
  </cellXfs>
  <cellStyles count="22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64" xfId="221"/>
    <cellStyle name="Normal 165" xfId="223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3 6" xfId="222"/>
    <cellStyle name="Obično 3 7" xfId="224"/>
    <cellStyle name="Obično 4" xfId="209"/>
    <cellStyle name="Obično_12a Izvjestaji drustava za osiguranje" xfId="214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18" t="s">
        <v>38</v>
      </c>
      <c r="C2" s="119"/>
      <c r="D2" s="119"/>
      <c r="E2" s="119"/>
      <c r="F2" s="119"/>
      <c r="G2" s="119"/>
      <c r="H2" s="119"/>
      <c r="I2" s="120"/>
    </row>
    <row r="3" spans="2:9" ht="16.5" thickBot="1" x14ac:dyDescent="0.3">
      <c r="B3" s="2"/>
      <c r="C3" s="3"/>
    </row>
    <row r="4" spans="2:9" ht="15.75" customHeight="1" x14ac:dyDescent="0.25">
      <c r="B4" s="127"/>
      <c r="C4" s="121" t="s">
        <v>2</v>
      </c>
      <c r="D4" s="130" t="s">
        <v>27</v>
      </c>
      <c r="E4" s="121" t="s">
        <v>3</v>
      </c>
      <c r="F4" s="132" t="s">
        <v>28</v>
      </c>
      <c r="G4" s="121" t="s">
        <v>3</v>
      </c>
      <c r="H4" s="123" t="s">
        <v>37</v>
      </c>
      <c r="I4" s="125" t="s">
        <v>36</v>
      </c>
    </row>
    <row r="5" spans="2:9" x14ac:dyDescent="0.25">
      <c r="B5" s="128"/>
      <c r="C5" s="129"/>
      <c r="D5" s="131"/>
      <c r="E5" s="122" t="s">
        <v>0</v>
      </c>
      <c r="F5" s="133"/>
      <c r="G5" s="122" t="s">
        <v>0</v>
      </c>
      <c r="H5" s="124"/>
      <c r="I5" s="126"/>
    </row>
    <row r="6" spans="2:9" x14ac:dyDescent="0.25">
      <c r="B6" s="136" t="s">
        <v>8</v>
      </c>
      <c r="C6" s="19" t="s">
        <v>41</v>
      </c>
      <c r="D6" s="111">
        <f>'FBiH '!D6+RS!D6</f>
        <v>2385955.9</v>
      </c>
      <c r="E6" s="77">
        <f>D6/$D$29</f>
        <v>6.5265680445657226E-2</v>
      </c>
      <c r="F6" s="111">
        <f>'FBiH '!F6+RS!F6</f>
        <v>3050471.2600000002</v>
      </c>
      <c r="G6" s="40">
        <f t="shared" ref="G6:G23" si="0">F6/$F$29</f>
        <v>8.7132763280546505E-2</v>
      </c>
      <c r="H6" s="21">
        <f>(F6-D6)/D6</f>
        <v>0.27851116611166216</v>
      </c>
      <c r="I6" s="22">
        <f>(G6-E6)/E6</f>
        <v>0.33504718997140731</v>
      </c>
    </row>
    <row r="7" spans="2:9" x14ac:dyDescent="0.25">
      <c r="B7" s="136" t="s">
        <v>9</v>
      </c>
      <c r="C7" s="23" t="s">
        <v>4</v>
      </c>
      <c r="D7" s="111">
        <f>'FBiH '!D7+RS!D7</f>
        <v>254492.07</v>
      </c>
      <c r="E7" s="77">
        <f t="shared" ref="E7:E27" si="1">D7/$D$29</f>
        <v>6.961401975859584E-3</v>
      </c>
      <c r="F7" s="111">
        <f>'FBiH '!F7+RS!F7</f>
        <v>447399.95000000007</v>
      </c>
      <c r="G7" s="40">
        <f t="shared" si="0"/>
        <v>1.2779400496655833E-2</v>
      </c>
      <c r="H7" s="21">
        <f t="shared" ref="H7:H26" si="2">(F7-D7)/D7</f>
        <v>0.75801135964668787</v>
      </c>
      <c r="I7" s="22">
        <f t="shared" ref="I7:I23" si="3">(G7-E7)/E7</f>
        <v>0.83575097961181166</v>
      </c>
    </row>
    <row r="8" spans="2:9" x14ac:dyDescent="0.25">
      <c r="B8" s="136" t="s">
        <v>10</v>
      </c>
      <c r="C8" s="24" t="s">
        <v>42</v>
      </c>
      <c r="D8" s="111">
        <f>'FBiH '!D8+RS!D8</f>
        <v>6093143.0800000001</v>
      </c>
      <c r="E8" s="77">
        <f t="shared" si="1"/>
        <v>0.16667245575198925</v>
      </c>
      <c r="F8" s="111">
        <f>'FBiH '!F8+RS!F8</f>
        <v>5752639.0500000007</v>
      </c>
      <c r="G8" s="40">
        <f t="shared" si="0"/>
        <v>0.16431668875388059</v>
      </c>
      <c r="H8" s="21">
        <f t="shared" si="2"/>
        <v>-5.5883150211532423E-2</v>
      </c>
      <c r="I8" s="22">
        <f t="shared" si="3"/>
        <v>-1.4134111047203097E-2</v>
      </c>
    </row>
    <row r="9" spans="2:9" x14ac:dyDescent="0.25">
      <c r="B9" s="136" t="s">
        <v>11</v>
      </c>
      <c r="C9" s="24" t="s">
        <v>43</v>
      </c>
      <c r="D9" s="111">
        <f>'FBiH '!D9+RS!D9</f>
        <v>0</v>
      </c>
      <c r="E9" s="77">
        <f t="shared" si="1"/>
        <v>0</v>
      </c>
      <c r="F9" s="111">
        <f>'FBiH '!F9+RS!F9</f>
        <v>0</v>
      </c>
      <c r="G9" s="40">
        <f t="shared" si="0"/>
        <v>0</v>
      </c>
      <c r="H9" s="25" t="s">
        <v>1</v>
      </c>
      <c r="I9" s="26" t="s">
        <v>1</v>
      </c>
    </row>
    <row r="10" spans="2:9" x14ac:dyDescent="0.25">
      <c r="B10" s="136" t="s">
        <v>12</v>
      </c>
      <c r="C10" s="24" t="s">
        <v>44</v>
      </c>
      <c r="D10" s="111">
        <f>'FBiH '!D10+RS!D10</f>
        <v>0</v>
      </c>
      <c r="E10" s="77">
        <f t="shared" si="1"/>
        <v>0</v>
      </c>
      <c r="F10" s="111">
        <f>'FBiH '!F10+RS!F10</f>
        <v>0</v>
      </c>
      <c r="G10" s="40">
        <f t="shared" si="0"/>
        <v>0</v>
      </c>
      <c r="H10" s="25" t="s">
        <v>1</v>
      </c>
      <c r="I10" s="26" t="s">
        <v>1</v>
      </c>
    </row>
    <row r="11" spans="2:9" x14ac:dyDescent="0.25">
      <c r="B11" s="136" t="s">
        <v>13</v>
      </c>
      <c r="C11" s="24" t="s">
        <v>45</v>
      </c>
      <c r="D11" s="111">
        <f>'FBiH '!D11+RS!D11</f>
        <v>0</v>
      </c>
      <c r="E11" s="77">
        <f t="shared" si="1"/>
        <v>0</v>
      </c>
      <c r="F11" s="111">
        <f>'FBiH '!F11+RS!F11</f>
        <v>0</v>
      </c>
      <c r="G11" s="40">
        <f t="shared" si="0"/>
        <v>0</v>
      </c>
      <c r="H11" s="25" t="s">
        <v>1</v>
      </c>
      <c r="I11" s="26" t="s">
        <v>1</v>
      </c>
    </row>
    <row r="12" spans="2:9" x14ac:dyDescent="0.25">
      <c r="B12" s="136" t="s">
        <v>14</v>
      </c>
      <c r="C12" s="24" t="s">
        <v>29</v>
      </c>
      <c r="D12" s="111">
        <f>'FBiH '!D12+RS!D12</f>
        <v>36485.35</v>
      </c>
      <c r="E12" s="77">
        <f t="shared" si="1"/>
        <v>9.9802397607095758E-4</v>
      </c>
      <c r="F12" s="111">
        <f>'FBiH '!F12+RS!F12</f>
        <v>37412.35</v>
      </c>
      <c r="G12" s="40">
        <f t="shared" si="0"/>
        <v>1.0686353544989483E-3</v>
      </c>
      <c r="H12" s="21">
        <f t="shared" si="2"/>
        <v>2.5407458061934448E-2</v>
      </c>
      <c r="I12" s="22">
        <f t="shared" si="3"/>
        <v>7.0751184461494712E-2</v>
      </c>
    </row>
    <row r="13" spans="2:9" x14ac:dyDescent="0.25">
      <c r="B13" s="136" t="s">
        <v>15</v>
      </c>
      <c r="C13" s="24" t="s">
        <v>26</v>
      </c>
      <c r="D13" s="111">
        <f>'FBiH '!D13+RS!D13</f>
        <v>1104496.23</v>
      </c>
      <c r="E13" s="77">
        <f t="shared" si="1"/>
        <v>3.021250225145114E-2</v>
      </c>
      <c r="F13" s="111">
        <f>'FBiH '!F13+RS!F13</f>
        <v>447092.97</v>
      </c>
      <c r="G13" s="40">
        <f t="shared" si="0"/>
        <v>1.2770632010283707E-2</v>
      </c>
      <c r="H13" s="21">
        <f t="shared" si="2"/>
        <v>-0.59520643180466082</v>
      </c>
      <c r="I13" s="22">
        <f t="shared" si="3"/>
        <v>-0.5773063778697668</v>
      </c>
    </row>
    <row r="14" spans="2:9" x14ac:dyDescent="0.25">
      <c r="B14" s="136" t="s">
        <v>16</v>
      </c>
      <c r="C14" s="24" t="s">
        <v>46</v>
      </c>
      <c r="D14" s="111">
        <f>'FBiH '!D14+RS!D14</f>
        <v>5772733.6100000013</v>
      </c>
      <c r="E14" s="77">
        <f t="shared" si="1"/>
        <v>0.15790794250981979</v>
      </c>
      <c r="F14" s="111">
        <f>'FBiH '!F14+RS!F14</f>
        <v>1636780.2899999996</v>
      </c>
      <c r="G14" s="40">
        <f t="shared" si="0"/>
        <v>4.675251047958872E-2</v>
      </c>
      <c r="H14" s="21">
        <f t="shared" si="2"/>
        <v>-0.71646356811534917</v>
      </c>
      <c r="I14" s="22">
        <f t="shared" si="3"/>
        <v>-0.70392552941609421</v>
      </c>
    </row>
    <row r="15" spans="2:9" x14ac:dyDescent="0.25">
      <c r="B15" s="136" t="s">
        <v>17</v>
      </c>
      <c r="C15" s="24" t="s">
        <v>47</v>
      </c>
      <c r="D15" s="111">
        <f>'FBiH '!D15+RS!D15</f>
        <v>13944285.780000001</v>
      </c>
      <c r="E15" s="77">
        <f t="shared" si="1"/>
        <v>0.38143341197563724</v>
      </c>
      <c r="F15" s="111">
        <f>'FBiH '!F15+RS!F15</f>
        <v>15648489.439999999</v>
      </c>
      <c r="G15" s="40">
        <f t="shared" si="0"/>
        <v>0.44697884682698225</v>
      </c>
      <c r="H15" s="21">
        <f t="shared" si="2"/>
        <v>0.12221519889131231</v>
      </c>
      <c r="I15" s="22">
        <f t="shared" si="3"/>
        <v>0.17183978328445831</v>
      </c>
    </row>
    <row r="16" spans="2:9" x14ac:dyDescent="0.25">
      <c r="B16" s="136" t="s">
        <v>18</v>
      </c>
      <c r="C16" s="24" t="s">
        <v>48</v>
      </c>
      <c r="D16" s="111">
        <f>'FBiH '!D16+RS!D16</f>
        <v>0</v>
      </c>
      <c r="E16" s="77">
        <f t="shared" si="1"/>
        <v>0</v>
      </c>
      <c r="F16" s="111">
        <f>'FBiH '!F16+RS!F16</f>
        <v>0</v>
      </c>
      <c r="G16" s="40">
        <f t="shared" si="0"/>
        <v>0</v>
      </c>
      <c r="H16" s="25" t="s">
        <v>1</v>
      </c>
      <c r="I16" s="26" t="s">
        <v>1</v>
      </c>
    </row>
    <row r="17" spans="2:9" x14ac:dyDescent="0.25">
      <c r="B17" s="136" t="s">
        <v>19</v>
      </c>
      <c r="C17" s="24" t="s">
        <v>49</v>
      </c>
      <c r="D17" s="111">
        <f>'FBiH '!D17+RS!D17</f>
        <v>0</v>
      </c>
      <c r="E17" s="77">
        <f t="shared" si="1"/>
        <v>0</v>
      </c>
      <c r="F17" s="111">
        <f>'FBiH '!F17+RS!F17</f>
        <v>0</v>
      </c>
      <c r="G17" s="40">
        <f t="shared" si="0"/>
        <v>0</v>
      </c>
      <c r="H17" s="25" t="s">
        <v>1</v>
      </c>
      <c r="I17" s="26" t="s">
        <v>1</v>
      </c>
    </row>
    <row r="18" spans="2:9" x14ac:dyDescent="0.25">
      <c r="B18" s="136" t="s">
        <v>20</v>
      </c>
      <c r="C18" s="24" t="s">
        <v>50</v>
      </c>
      <c r="D18" s="111">
        <f>'FBiH '!D18+RS!D18</f>
        <v>73812.460000000006</v>
      </c>
      <c r="E18" s="77">
        <f t="shared" si="1"/>
        <v>2.019073540826072E-3</v>
      </c>
      <c r="F18" s="111">
        <f>'FBiH '!F18+RS!F18</f>
        <v>163661.82</v>
      </c>
      <c r="G18" s="40">
        <f t="shared" si="0"/>
        <v>4.6747880588533753E-3</v>
      </c>
      <c r="H18" s="21">
        <f t="shared" si="2"/>
        <v>1.2172654860710508</v>
      </c>
      <c r="I18" s="22">
        <f t="shared" si="3"/>
        <v>1.3153134169351552</v>
      </c>
    </row>
    <row r="19" spans="2:9" x14ac:dyDescent="0.25">
      <c r="B19" s="136" t="s">
        <v>21</v>
      </c>
      <c r="C19" s="24" t="s">
        <v>5</v>
      </c>
      <c r="D19" s="111">
        <f>'FBiH '!D19+RS!D19</f>
        <v>19225.18</v>
      </c>
      <c r="E19" s="77">
        <f t="shared" si="1"/>
        <v>5.2588752976961582E-4</v>
      </c>
      <c r="F19" s="111">
        <f>'FBiH '!F19+RS!F19</f>
        <v>5517.3600000000151</v>
      </c>
      <c r="G19" s="40">
        <f t="shared" si="0"/>
        <v>1.5759624721511302E-4</v>
      </c>
      <c r="H19" s="21">
        <f t="shared" si="2"/>
        <v>-0.71301387035127817</v>
      </c>
      <c r="I19" s="22">
        <f t="shared" si="3"/>
        <v>-0.70032328531510568</v>
      </c>
    </row>
    <row r="20" spans="2:9" x14ac:dyDescent="0.25">
      <c r="B20" s="136" t="s">
        <v>22</v>
      </c>
      <c r="C20" s="24" t="s">
        <v>51</v>
      </c>
      <c r="D20" s="111">
        <f>'FBiH '!D20+RS!D20</f>
        <v>1562.76</v>
      </c>
      <c r="E20" s="77">
        <f t="shared" si="1"/>
        <v>4.2747896041689329E-5</v>
      </c>
      <c r="F20" s="111">
        <f>'FBiH '!F20+RS!F20</f>
        <v>7519.52</v>
      </c>
      <c r="G20" s="40">
        <f t="shared" si="0"/>
        <v>2.1478535619553254E-4</v>
      </c>
      <c r="H20" s="21">
        <f t="shared" si="2"/>
        <v>3.811692134428831</v>
      </c>
      <c r="I20" s="22">
        <f t="shared" si="3"/>
        <v>4.0244661394812491</v>
      </c>
    </row>
    <row r="21" spans="2:9" x14ac:dyDescent="0.25">
      <c r="B21" s="136" t="s">
        <v>23</v>
      </c>
      <c r="C21" s="24" t="s">
        <v>30</v>
      </c>
      <c r="D21" s="111">
        <f>'FBiH '!D21+RS!D21</f>
        <v>129488.28</v>
      </c>
      <c r="E21" s="77">
        <f t="shared" si="1"/>
        <v>3.5420355857951058E-3</v>
      </c>
      <c r="F21" s="111">
        <f>'FBiH '!F21+RS!F21</f>
        <v>110567.77</v>
      </c>
      <c r="G21" s="40">
        <f t="shared" si="0"/>
        <v>3.1582252408658687E-3</v>
      </c>
      <c r="H21" s="21">
        <f t="shared" si="2"/>
        <v>-0.14611754824452061</v>
      </c>
      <c r="I21" s="22">
        <f t="shared" si="3"/>
        <v>-0.10835869251807094</v>
      </c>
    </row>
    <row r="22" spans="2:9" x14ac:dyDescent="0.25">
      <c r="B22" s="136" t="s">
        <v>24</v>
      </c>
      <c r="C22" s="24" t="s">
        <v>52</v>
      </c>
      <c r="D22" s="111">
        <f>'FBiH '!D22+RS!D22</f>
        <v>0</v>
      </c>
      <c r="E22" s="77">
        <f t="shared" si="1"/>
        <v>0</v>
      </c>
      <c r="F22" s="111">
        <f>'FBiH '!F22+RS!F22</f>
        <v>0</v>
      </c>
      <c r="G22" s="40">
        <f t="shared" si="0"/>
        <v>0</v>
      </c>
      <c r="H22" s="25" t="s">
        <v>1</v>
      </c>
      <c r="I22" s="26" t="s">
        <v>1</v>
      </c>
    </row>
    <row r="23" spans="2:9" x14ac:dyDescent="0.25">
      <c r="B23" s="136" t="s">
        <v>25</v>
      </c>
      <c r="C23" s="24" t="s">
        <v>53</v>
      </c>
      <c r="D23" s="111">
        <f>'FBiH '!D23+RS!D23</f>
        <v>1653.01</v>
      </c>
      <c r="E23" s="77">
        <f t="shared" si="1"/>
        <v>4.5216603724098947E-5</v>
      </c>
      <c r="F23" s="111">
        <f>'FBiH '!F23+RS!F23</f>
        <v>0</v>
      </c>
      <c r="G23" s="40">
        <f t="shared" si="0"/>
        <v>0</v>
      </c>
      <c r="H23" s="139">
        <f t="shared" si="2"/>
        <v>-1</v>
      </c>
      <c r="I23" s="140">
        <f t="shared" si="3"/>
        <v>-1</v>
      </c>
    </row>
    <row r="24" spans="2:9" s="3" customFormat="1" x14ac:dyDescent="0.25">
      <c r="B24" s="137"/>
      <c r="C24" s="28" t="s">
        <v>31</v>
      </c>
      <c r="D24" s="105">
        <f>SUM(D6:D23)</f>
        <v>29817333.710000008</v>
      </c>
      <c r="E24" s="78">
        <f>SUM(E6:E23)</f>
        <v>0.81562638004264176</v>
      </c>
      <c r="F24" s="105">
        <f>SUM(F6:F23)</f>
        <v>27307551.780000001</v>
      </c>
      <c r="G24" s="41">
        <f>SUM(G6:G23)</f>
        <v>0.78000487210556646</v>
      </c>
      <c r="H24" s="33">
        <f t="shared" ref="H24:I29" si="4">(F24-D24)/D24</f>
        <v>-8.4171910017503918E-2</v>
      </c>
      <c r="I24" s="34">
        <f t="shared" si="4"/>
        <v>-4.3673805566726488E-2</v>
      </c>
    </row>
    <row r="25" spans="2:9" ht="15.75" customHeight="1" x14ac:dyDescent="0.25">
      <c r="B25" s="138">
        <v>19</v>
      </c>
      <c r="C25" s="23" t="s">
        <v>6</v>
      </c>
      <c r="D25" s="111">
        <f>'FBiH '!D25+RS!D25</f>
        <v>6469159.4800000004</v>
      </c>
      <c r="E25" s="77">
        <f t="shared" si="1"/>
        <v>0.17695804661505862</v>
      </c>
      <c r="F25" s="111">
        <f>'FBiH '!F25+RS!F25</f>
        <v>7104024.0600000005</v>
      </c>
      <c r="G25" s="40">
        <f>F25/$F$29</f>
        <v>0.20291725245078587</v>
      </c>
      <c r="H25" s="21">
        <f t="shared" si="2"/>
        <v>9.8137104512996176E-2</v>
      </c>
      <c r="I25" s="22">
        <f t="shared" si="4"/>
        <v>0.14669695067439897</v>
      </c>
    </row>
    <row r="26" spans="2:9" x14ac:dyDescent="0.25">
      <c r="B26" s="18"/>
      <c r="C26" s="23" t="s">
        <v>54</v>
      </c>
      <c r="D26" s="111">
        <f>'FBiH '!D26+RS!D26</f>
        <v>271095.48</v>
      </c>
      <c r="E26" s="77">
        <f t="shared" si="1"/>
        <v>7.4155733422994361E-3</v>
      </c>
      <c r="F26" s="111">
        <f>'FBiH '!F26+RS!F26</f>
        <v>597887.25</v>
      </c>
      <c r="G26" s="40">
        <f>F26/$F$29</f>
        <v>1.7077875443647656E-2</v>
      </c>
      <c r="H26" s="21">
        <f t="shared" si="2"/>
        <v>1.2054489805584365</v>
      </c>
      <c r="I26" s="22">
        <f>(G26-E26)/E26</f>
        <v>1.3029743831448795</v>
      </c>
    </row>
    <row r="27" spans="2:9" x14ac:dyDescent="0.25">
      <c r="B27" s="18"/>
      <c r="C27" s="42" t="s">
        <v>7</v>
      </c>
      <c r="D27" s="111">
        <f>'FBiH '!D27</f>
        <v>0</v>
      </c>
      <c r="E27" s="77">
        <f t="shared" si="1"/>
        <v>0</v>
      </c>
      <c r="F27" s="111">
        <f>'FBiH '!F27</f>
        <v>0</v>
      </c>
      <c r="G27" s="40">
        <f>F27/$F$29</f>
        <v>0</v>
      </c>
      <c r="H27" s="25" t="s">
        <v>1</v>
      </c>
      <c r="I27" s="58" t="s">
        <v>1</v>
      </c>
    </row>
    <row r="28" spans="2:9" s="3" customFormat="1" x14ac:dyDescent="0.25">
      <c r="B28" s="27"/>
      <c r="C28" s="28" t="s">
        <v>32</v>
      </c>
      <c r="D28" s="105">
        <f>SUM(D25:D27)</f>
        <v>6740254.9600000009</v>
      </c>
      <c r="E28" s="78">
        <f>SUM(E25:E26)</f>
        <v>0.18437361995735807</v>
      </c>
      <c r="F28" s="105">
        <f>SUM(F25:F27)</f>
        <v>7701911.3100000005</v>
      </c>
      <c r="G28" s="41">
        <f>SUM(G25:G26)</f>
        <v>0.21999512789443354</v>
      </c>
      <c r="H28" s="33">
        <f t="shared" si="4"/>
        <v>0.14267358663833088</v>
      </c>
      <c r="I28" s="34">
        <f t="shared" si="4"/>
        <v>0.19320284509960814</v>
      </c>
    </row>
    <row r="29" spans="2:9" s="3" customFormat="1" ht="16.5" thickBot="1" x14ac:dyDescent="0.3">
      <c r="B29" s="39"/>
      <c r="C29" s="36" t="s">
        <v>33</v>
      </c>
      <c r="D29" s="102">
        <f>D24+D28</f>
        <v>36557588.670000009</v>
      </c>
      <c r="E29" s="79">
        <f>E24+E28</f>
        <v>0.99999999999999978</v>
      </c>
      <c r="F29" s="102">
        <f>SUM(F24:F27)</f>
        <v>35009463.090000004</v>
      </c>
      <c r="G29" s="50">
        <f>G24+G28</f>
        <v>1</v>
      </c>
      <c r="H29" s="37">
        <f>(F29-D29)/D29</f>
        <v>-4.2347584628042848E-2</v>
      </c>
      <c r="I29" s="38">
        <f t="shared" si="4"/>
        <v>2.2204460492503136E-16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53" t="s">
        <v>34</v>
      </c>
      <c r="C31" s="45"/>
      <c r="D31" s="7"/>
      <c r="E31" s="7"/>
      <c r="F31" s="7"/>
      <c r="G31" s="4"/>
    </row>
    <row r="32" spans="2:9" x14ac:dyDescent="0.25">
      <c r="F32" s="7"/>
    </row>
    <row r="33" spans="2:6" x14ac:dyDescent="0.25">
      <c r="B33" s="53" t="s">
        <v>35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29.02.2016.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C6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1" width="14.28515625" style="1" bestFit="1" customWidth="1"/>
    <col min="12" max="12" width="14.28515625" style="1" customWidth="1"/>
    <col min="13" max="13" width="15.42578125" style="1" bestFit="1" customWidth="1"/>
    <col min="14" max="14" width="12.7109375" style="1" bestFit="1" customWidth="1"/>
    <col min="15" max="15" width="14.5703125" style="1" customWidth="1"/>
    <col min="16" max="16" width="14.28515625" style="1" bestFit="1" customWidth="1"/>
    <col min="17" max="18" width="10.28515625" style="1"/>
    <col min="19" max="19" width="15.85546875" style="1" customWidth="1"/>
    <col min="20" max="20" width="10.28515625" style="1"/>
    <col min="21" max="21" width="12.7109375" style="1" bestFit="1" customWidth="1"/>
    <col min="22" max="23" width="10.42578125" style="1" bestFit="1" customWidth="1"/>
    <col min="24" max="24" width="12.7109375" style="1" bestFit="1" customWidth="1"/>
    <col min="25" max="25" width="11.7109375" style="1" bestFit="1" customWidth="1"/>
    <col min="26" max="27" width="10.42578125" style="1" bestFit="1" customWidth="1"/>
    <col min="28" max="28" width="11.7109375" style="1" bestFit="1" customWidth="1"/>
    <col min="29" max="29" width="13.140625" style="1" bestFit="1" customWidth="1"/>
    <col min="30" max="16384" width="10.28515625" style="1"/>
  </cols>
  <sheetData>
    <row r="2" spans="2:29" x14ac:dyDescent="0.25">
      <c r="B2" s="118" t="s">
        <v>39</v>
      </c>
      <c r="C2" s="119"/>
      <c r="D2" s="119"/>
      <c r="E2" s="119"/>
      <c r="F2" s="119"/>
      <c r="G2" s="119"/>
      <c r="H2" s="119"/>
      <c r="I2" s="120"/>
    </row>
    <row r="3" spans="2:29" ht="16.5" thickBot="1" x14ac:dyDescent="0.3">
      <c r="C3" s="3"/>
    </row>
    <row r="4" spans="2:29" ht="15.75" customHeight="1" x14ac:dyDescent="0.25">
      <c r="B4" s="134"/>
      <c r="C4" s="121" t="s">
        <v>2</v>
      </c>
      <c r="D4" s="132" t="s">
        <v>27</v>
      </c>
      <c r="E4" s="121" t="s">
        <v>3</v>
      </c>
      <c r="F4" s="132" t="s">
        <v>28</v>
      </c>
      <c r="G4" s="121" t="s">
        <v>3</v>
      </c>
      <c r="H4" s="123" t="s">
        <v>37</v>
      </c>
      <c r="I4" s="125" t="s">
        <v>36</v>
      </c>
      <c r="K4" s="63"/>
      <c r="L4" s="63"/>
      <c r="M4" s="64"/>
      <c r="N4" s="65"/>
      <c r="O4" s="65"/>
    </row>
    <row r="5" spans="2:29" x14ac:dyDescent="0.25">
      <c r="B5" s="135"/>
      <c r="C5" s="129"/>
      <c r="D5" s="133"/>
      <c r="E5" s="122" t="s">
        <v>0</v>
      </c>
      <c r="F5" s="133"/>
      <c r="G5" s="122" t="s">
        <v>0</v>
      </c>
      <c r="H5" s="124"/>
      <c r="I5" s="126"/>
      <c r="K5" s="63"/>
      <c r="L5" s="63"/>
      <c r="M5" s="64"/>
      <c r="N5" s="65"/>
      <c r="O5" s="65"/>
    </row>
    <row r="6" spans="2:29" ht="15.75" customHeight="1" x14ac:dyDescent="0.25">
      <c r="B6" s="138" t="s">
        <v>8</v>
      </c>
      <c r="C6" s="115" t="s">
        <v>41</v>
      </c>
      <c r="D6" s="107">
        <v>1865252.23</v>
      </c>
      <c r="E6" s="20">
        <f>D6/$D$29</f>
        <v>7.3198531270292563E-2</v>
      </c>
      <c r="F6" s="107">
        <v>2434115.7600000002</v>
      </c>
      <c r="G6" s="51">
        <f>F6/$F$29</f>
        <v>9.2640053554334995E-2</v>
      </c>
      <c r="H6" s="21">
        <f>(F6-D6)/D6</f>
        <v>0.30497941289152097</v>
      </c>
      <c r="I6" s="22">
        <f>(G6-E6)/E6</f>
        <v>0.26559989588114485</v>
      </c>
      <c r="K6" s="97"/>
      <c r="L6" s="97"/>
      <c r="M6" s="97"/>
      <c r="N6" s="98"/>
      <c r="O6" s="97"/>
      <c r="P6" s="97"/>
      <c r="Q6" s="97"/>
      <c r="R6" s="98"/>
      <c r="S6" s="93"/>
      <c r="T6" s="92"/>
      <c r="U6" s="99"/>
      <c r="V6" s="99"/>
      <c r="W6" s="99"/>
      <c r="X6" s="99"/>
      <c r="Y6" s="99"/>
      <c r="Z6" s="100"/>
      <c r="AA6" s="100"/>
      <c r="AB6" s="99"/>
      <c r="AC6" s="99"/>
    </row>
    <row r="7" spans="2:29" x14ac:dyDescent="0.25">
      <c r="B7" s="138" t="s">
        <v>9</v>
      </c>
      <c r="C7" s="115" t="s">
        <v>4</v>
      </c>
      <c r="D7" s="107">
        <v>144238.32</v>
      </c>
      <c r="E7" s="20">
        <f t="shared" ref="E7:E23" si="0">D7/$D$29</f>
        <v>5.6603782625658438E-3</v>
      </c>
      <c r="F7" s="107">
        <v>390856.46000000008</v>
      </c>
      <c r="G7" s="51">
        <f t="shared" ref="G7:G23" si="1">F7/$F$29</f>
        <v>1.4875612730290935E-2</v>
      </c>
      <c r="H7" s="21">
        <f t="shared" ref="H7:H21" si="2">(F7-D7)/D7</f>
        <v>1.7097962594128944</v>
      </c>
      <c r="I7" s="22">
        <f t="shared" ref="I7:I21" si="3">(G7-E7)/E7</f>
        <v>1.6280244959367494</v>
      </c>
      <c r="K7" s="97"/>
      <c r="L7" s="97"/>
      <c r="M7" s="97"/>
      <c r="N7" s="98"/>
      <c r="O7" s="97"/>
      <c r="P7" s="97"/>
      <c r="Q7" s="97"/>
      <c r="R7" s="98"/>
      <c r="S7" s="93"/>
      <c r="T7" s="92"/>
      <c r="U7" s="99"/>
      <c r="V7" s="100"/>
      <c r="W7" s="100"/>
      <c r="X7" s="99"/>
      <c r="Y7" s="99"/>
      <c r="Z7" s="100"/>
      <c r="AA7" s="100"/>
      <c r="AB7" s="99"/>
      <c r="AC7" s="99"/>
    </row>
    <row r="8" spans="2:29" x14ac:dyDescent="0.25">
      <c r="B8" s="138" t="s">
        <v>10</v>
      </c>
      <c r="C8" s="116" t="s">
        <v>42</v>
      </c>
      <c r="D8" s="107">
        <v>5248373.66</v>
      </c>
      <c r="E8" s="20">
        <f t="shared" si="0"/>
        <v>0.20596315999026568</v>
      </c>
      <c r="F8" s="107">
        <v>4805281.370000001</v>
      </c>
      <c r="G8" s="51">
        <f t="shared" si="1"/>
        <v>0.18288428626765404</v>
      </c>
      <c r="H8" s="21">
        <f t="shared" si="2"/>
        <v>-8.4424684426908564E-2</v>
      </c>
      <c r="I8" s="22">
        <f t="shared" si="3"/>
        <v>-0.11205340665632825</v>
      </c>
      <c r="K8" s="97"/>
      <c r="L8" s="97"/>
      <c r="M8" s="97"/>
      <c r="N8" s="98"/>
      <c r="O8" s="97"/>
      <c r="P8" s="97"/>
      <c r="Q8" s="97"/>
      <c r="R8" s="98"/>
      <c r="S8" s="93"/>
      <c r="T8" s="92"/>
      <c r="U8" s="99"/>
      <c r="V8" s="100"/>
      <c r="W8" s="100"/>
      <c r="X8" s="99"/>
      <c r="Y8" s="99"/>
      <c r="Z8" s="100"/>
      <c r="AA8" s="100"/>
      <c r="AB8" s="99"/>
      <c r="AC8" s="99"/>
    </row>
    <row r="9" spans="2:29" x14ac:dyDescent="0.25">
      <c r="B9" s="138" t="s">
        <v>11</v>
      </c>
      <c r="C9" s="116" t="s">
        <v>43</v>
      </c>
      <c r="D9" s="107">
        <v>0</v>
      </c>
      <c r="E9" s="20">
        <f t="shared" si="0"/>
        <v>0</v>
      </c>
      <c r="F9" s="107">
        <v>0</v>
      </c>
      <c r="G9" s="51">
        <f t="shared" si="1"/>
        <v>0</v>
      </c>
      <c r="H9" s="25" t="s">
        <v>1</v>
      </c>
      <c r="I9" s="26" t="s">
        <v>1</v>
      </c>
      <c r="K9" s="97"/>
      <c r="L9" s="97"/>
      <c r="M9" s="97"/>
      <c r="N9" s="98"/>
      <c r="O9" s="97"/>
      <c r="P9" s="97"/>
      <c r="Q9" s="97"/>
      <c r="R9" s="98"/>
      <c r="S9" s="93"/>
      <c r="T9" s="92"/>
      <c r="U9" s="100"/>
      <c r="V9" s="100"/>
      <c r="W9" s="100"/>
      <c r="X9" s="100"/>
      <c r="Y9" s="100"/>
      <c r="Z9" s="100"/>
      <c r="AA9" s="100"/>
      <c r="AB9" s="100"/>
      <c r="AC9" s="99"/>
    </row>
    <row r="10" spans="2:29" x14ac:dyDescent="0.25">
      <c r="B10" s="138" t="s">
        <v>12</v>
      </c>
      <c r="C10" s="116" t="s">
        <v>44</v>
      </c>
      <c r="D10" s="107">
        <v>0</v>
      </c>
      <c r="E10" s="20">
        <f t="shared" si="0"/>
        <v>0</v>
      </c>
      <c r="F10" s="107">
        <v>0</v>
      </c>
      <c r="G10" s="51">
        <f t="shared" si="1"/>
        <v>0</v>
      </c>
      <c r="H10" s="25" t="s">
        <v>1</v>
      </c>
      <c r="I10" s="26" t="s">
        <v>1</v>
      </c>
      <c r="K10" s="97"/>
      <c r="L10" s="97"/>
      <c r="M10" s="97"/>
      <c r="N10" s="98"/>
      <c r="O10" s="97"/>
      <c r="P10" s="97"/>
      <c r="Q10" s="97"/>
      <c r="R10" s="98"/>
      <c r="S10" s="93"/>
      <c r="T10" s="92"/>
      <c r="U10" s="100"/>
      <c r="V10" s="100"/>
      <c r="W10" s="100"/>
      <c r="X10" s="100"/>
      <c r="Y10" s="100"/>
      <c r="Z10" s="100"/>
      <c r="AA10" s="100"/>
      <c r="AB10" s="100"/>
      <c r="AC10" s="99"/>
    </row>
    <row r="11" spans="2:29" x14ac:dyDescent="0.25">
      <c r="B11" s="138" t="s">
        <v>13</v>
      </c>
      <c r="C11" s="116" t="s">
        <v>45</v>
      </c>
      <c r="D11" s="107">
        <v>0</v>
      </c>
      <c r="E11" s="20">
        <f t="shared" si="0"/>
        <v>0</v>
      </c>
      <c r="F11" s="107">
        <v>0</v>
      </c>
      <c r="G11" s="51">
        <f t="shared" si="1"/>
        <v>0</v>
      </c>
      <c r="H11" s="25" t="s">
        <v>1</v>
      </c>
      <c r="I11" s="26" t="s">
        <v>1</v>
      </c>
      <c r="K11" s="97"/>
      <c r="L11" s="97"/>
      <c r="M11" s="97"/>
      <c r="N11" s="98"/>
      <c r="O11" s="97"/>
      <c r="P11" s="97"/>
      <c r="Q11" s="97"/>
      <c r="R11" s="98"/>
      <c r="S11" s="93"/>
      <c r="T11" s="92"/>
      <c r="U11" s="100"/>
      <c r="V11" s="100"/>
      <c r="W11" s="100"/>
      <c r="X11" s="100"/>
      <c r="Y11" s="100"/>
      <c r="Z11" s="100"/>
      <c r="AA11" s="100"/>
      <c r="AB11" s="100"/>
      <c r="AC11" s="99"/>
    </row>
    <row r="12" spans="2:29" x14ac:dyDescent="0.25">
      <c r="B12" s="138" t="s">
        <v>14</v>
      </c>
      <c r="C12" s="116" t="s">
        <v>29</v>
      </c>
      <c r="D12" s="107">
        <v>14956.69</v>
      </c>
      <c r="E12" s="20">
        <f t="shared" si="0"/>
        <v>5.8694889787912067E-4</v>
      </c>
      <c r="F12" s="107">
        <v>35493.99</v>
      </c>
      <c r="G12" s="51">
        <f t="shared" si="1"/>
        <v>1.3508663755815089E-3</v>
      </c>
      <c r="H12" s="21">
        <f t="shared" si="2"/>
        <v>1.3731179826552529</v>
      </c>
      <c r="I12" s="22">
        <f t="shared" si="3"/>
        <v>1.3015059410840113</v>
      </c>
      <c r="K12" s="97"/>
      <c r="L12" s="97"/>
      <c r="M12" s="97"/>
      <c r="N12" s="98"/>
      <c r="O12" s="97"/>
      <c r="P12" s="97"/>
      <c r="Q12" s="97"/>
      <c r="R12" s="98"/>
      <c r="S12" s="93"/>
      <c r="T12" s="92"/>
      <c r="U12" s="99"/>
      <c r="V12" s="100"/>
      <c r="W12" s="99"/>
      <c r="X12" s="99"/>
      <c r="Y12" s="100"/>
      <c r="Z12" s="100"/>
      <c r="AA12" s="100"/>
      <c r="AB12" s="100"/>
      <c r="AC12" s="99"/>
    </row>
    <row r="13" spans="2:29" x14ac:dyDescent="0.25">
      <c r="B13" s="138" t="s">
        <v>15</v>
      </c>
      <c r="C13" s="116" t="s">
        <v>26</v>
      </c>
      <c r="D13" s="107">
        <v>832434.88</v>
      </c>
      <c r="E13" s="20">
        <f t="shared" si="0"/>
        <v>3.2667437472605101E-2</v>
      </c>
      <c r="F13" s="107">
        <v>233725.58000000002</v>
      </c>
      <c r="G13" s="51">
        <f t="shared" si="1"/>
        <v>8.8953658671590899E-3</v>
      </c>
      <c r="H13" s="21">
        <f t="shared" si="2"/>
        <v>-0.71922658983246834</v>
      </c>
      <c r="I13" s="22">
        <f t="shared" si="3"/>
        <v>-0.72769930685200701</v>
      </c>
      <c r="K13" s="97"/>
      <c r="L13" s="97"/>
      <c r="M13" s="97"/>
      <c r="N13" s="98"/>
      <c r="O13" s="97"/>
      <c r="P13" s="97"/>
      <c r="Q13" s="97"/>
      <c r="R13" s="98"/>
      <c r="S13" s="93"/>
      <c r="T13" s="92"/>
      <c r="U13" s="99"/>
      <c r="V13" s="99"/>
      <c r="W13" s="99"/>
      <c r="X13" s="99"/>
      <c r="Y13" s="99"/>
      <c r="Z13" s="100"/>
      <c r="AA13" s="99"/>
      <c r="AB13" s="99"/>
      <c r="AC13" s="99"/>
    </row>
    <row r="14" spans="2:29" x14ac:dyDescent="0.25">
      <c r="B14" s="138" t="s">
        <v>16</v>
      </c>
      <c r="C14" s="116" t="s">
        <v>46</v>
      </c>
      <c r="D14" s="107">
        <v>738579.14</v>
      </c>
      <c r="E14" s="20">
        <f t="shared" si="0"/>
        <v>2.8984234628083402E-2</v>
      </c>
      <c r="F14" s="107">
        <v>951776.49999999977</v>
      </c>
      <c r="G14" s="51">
        <f t="shared" si="1"/>
        <v>3.6223678175337677E-2</v>
      </c>
      <c r="H14" s="21">
        <f t="shared" si="2"/>
        <v>0.28865878881984097</v>
      </c>
      <c r="I14" s="22">
        <f t="shared" si="3"/>
        <v>0.24977176869248199</v>
      </c>
      <c r="K14" s="97"/>
      <c r="L14" s="97"/>
      <c r="M14" s="97"/>
      <c r="N14" s="98"/>
      <c r="O14" s="97"/>
      <c r="P14" s="97"/>
      <c r="Q14" s="97"/>
      <c r="R14" s="98"/>
      <c r="S14" s="93"/>
      <c r="T14" s="92"/>
      <c r="U14" s="99"/>
      <c r="V14" s="99"/>
      <c r="W14" s="99"/>
      <c r="X14" s="99"/>
      <c r="Y14" s="99"/>
      <c r="Z14" s="100"/>
      <c r="AA14" s="100"/>
      <c r="AB14" s="99"/>
      <c r="AC14" s="99"/>
    </row>
    <row r="15" spans="2:29" x14ac:dyDescent="0.25">
      <c r="B15" s="138" t="s">
        <v>17</v>
      </c>
      <c r="C15" s="116" t="s">
        <v>47</v>
      </c>
      <c r="D15" s="107">
        <v>10304888.970000001</v>
      </c>
      <c r="E15" s="20">
        <f t="shared" si="0"/>
        <v>0.40439717769828798</v>
      </c>
      <c r="F15" s="107">
        <v>10791729.109999999</v>
      </c>
      <c r="G15" s="51">
        <f t="shared" si="1"/>
        <v>0.41072260371638025</v>
      </c>
      <c r="H15" s="21">
        <f t="shared" si="2"/>
        <v>4.7243608486933431E-2</v>
      </c>
      <c r="I15" s="22">
        <f t="shared" si="3"/>
        <v>1.5641617614877461E-2</v>
      </c>
      <c r="K15" s="97"/>
      <c r="L15" s="97"/>
      <c r="M15" s="97"/>
      <c r="N15" s="98"/>
      <c r="O15" s="97"/>
      <c r="P15" s="97"/>
      <c r="Q15" s="97"/>
      <c r="R15" s="98"/>
      <c r="S15" s="93"/>
      <c r="T15" s="92"/>
      <c r="U15" s="99"/>
      <c r="V15" s="99"/>
      <c r="W15" s="100"/>
      <c r="X15" s="99"/>
      <c r="Y15" s="99"/>
      <c r="Z15" s="100"/>
      <c r="AA15" s="100"/>
      <c r="AB15" s="99"/>
      <c r="AC15" s="99"/>
    </row>
    <row r="16" spans="2:29" x14ac:dyDescent="0.25">
      <c r="B16" s="138" t="s">
        <v>18</v>
      </c>
      <c r="C16" s="116" t="s">
        <v>48</v>
      </c>
      <c r="D16" s="107">
        <v>0</v>
      </c>
      <c r="E16" s="20">
        <f t="shared" si="0"/>
        <v>0</v>
      </c>
      <c r="F16" s="107">
        <v>0</v>
      </c>
      <c r="G16" s="51">
        <f>F16/$F$29</f>
        <v>0</v>
      </c>
      <c r="H16" s="25" t="s">
        <v>1</v>
      </c>
      <c r="I16" s="26" t="s">
        <v>1</v>
      </c>
      <c r="K16" s="97"/>
      <c r="L16" s="97"/>
      <c r="M16" s="97"/>
      <c r="N16" s="98"/>
      <c r="O16" s="97"/>
      <c r="P16" s="97"/>
      <c r="Q16" s="97"/>
      <c r="R16" s="98"/>
      <c r="S16" s="93"/>
      <c r="T16" s="92"/>
      <c r="U16" s="100"/>
      <c r="V16" s="100"/>
      <c r="W16" s="100"/>
      <c r="X16" s="100"/>
      <c r="Y16" s="99"/>
      <c r="Z16" s="100"/>
      <c r="AA16" s="100"/>
      <c r="AB16" s="99"/>
      <c r="AC16" s="99"/>
    </row>
    <row r="17" spans="2:29" x14ac:dyDescent="0.25">
      <c r="B17" s="138" t="s">
        <v>19</v>
      </c>
      <c r="C17" s="116" t="s">
        <v>49</v>
      </c>
      <c r="D17" s="107">
        <v>0</v>
      </c>
      <c r="E17" s="20">
        <f t="shared" si="0"/>
        <v>0</v>
      </c>
      <c r="F17" s="107">
        <v>0</v>
      </c>
      <c r="G17" s="51">
        <f t="shared" si="1"/>
        <v>0</v>
      </c>
      <c r="H17" s="25" t="s">
        <v>1</v>
      </c>
      <c r="I17" s="26" t="s">
        <v>1</v>
      </c>
      <c r="K17" s="97"/>
      <c r="L17" s="97"/>
      <c r="M17" s="97"/>
      <c r="N17" s="98"/>
      <c r="O17" s="97"/>
      <c r="P17" s="97"/>
      <c r="Q17" s="97"/>
      <c r="R17" s="98"/>
      <c r="S17" s="93"/>
      <c r="T17" s="92"/>
      <c r="U17" s="100"/>
      <c r="V17" s="100"/>
      <c r="W17" s="100"/>
      <c r="X17" s="100"/>
      <c r="Y17" s="100"/>
      <c r="Z17" s="100"/>
      <c r="AA17" s="100"/>
      <c r="AB17" s="100"/>
      <c r="AC17" s="99"/>
    </row>
    <row r="18" spans="2:29" x14ac:dyDescent="0.25">
      <c r="B18" s="138" t="s">
        <v>20</v>
      </c>
      <c r="C18" s="116" t="s">
        <v>50</v>
      </c>
      <c r="D18" s="107">
        <v>73812.460000000006</v>
      </c>
      <c r="E18" s="20">
        <f t="shared" si="0"/>
        <v>2.8966397008125915E-3</v>
      </c>
      <c r="F18" s="107">
        <v>137243.44</v>
      </c>
      <c r="G18" s="51">
        <f t="shared" si="1"/>
        <v>5.2233504422900413E-3</v>
      </c>
      <c r="H18" s="21">
        <f t="shared" si="2"/>
        <v>0.85935328533962951</v>
      </c>
      <c r="I18" s="22">
        <f t="shared" si="3"/>
        <v>0.80324478768441243</v>
      </c>
      <c r="K18" s="97"/>
      <c r="L18" s="97"/>
      <c r="M18" s="97"/>
      <c r="N18" s="98"/>
      <c r="O18" s="97"/>
      <c r="P18" s="97"/>
      <c r="Q18" s="97"/>
      <c r="R18" s="98"/>
      <c r="S18" s="93"/>
      <c r="T18" s="92"/>
      <c r="U18" s="99"/>
      <c r="V18" s="99"/>
      <c r="W18" s="99"/>
      <c r="X18" s="99"/>
      <c r="Y18" s="99"/>
      <c r="Z18" s="100"/>
      <c r="AA18" s="100"/>
      <c r="AB18" s="99"/>
      <c r="AC18" s="99"/>
    </row>
    <row r="19" spans="2:29" x14ac:dyDescent="0.25">
      <c r="B19" s="138" t="s">
        <v>21</v>
      </c>
      <c r="C19" s="116" t="s">
        <v>5</v>
      </c>
      <c r="D19" s="107">
        <v>19225.18</v>
      </c>
      <c r="E19" s="20">
        <f t="shared" si="0"/>
        <v>7.5445825329853813E-4</v>
      </c>
      <c r="F19" s="107">
        <v>5517.3600000000151</v>
      </c>
      <c r="G19" s="51">
        <f t="shared" si="1"/>
        <v>2.099852990880545E-4</v>
      </c>
      <c r="H19" s="21">
        <f t="shared" si="2"/>
        <v>-0.71301387035127817</v>
      </c>
      <c r="I19" s="22">
        <f t="shared" si="3"/>
        <v>-0.7216740645754941</v>
      </c>
      <c r="K19" s="97"/>
      <c r="L19" s="97"/>
      <c r="M19" s="97"/>
      <c r="N19" s="98"/>
      <c r="O19" s="97"/>
      <c r="P19" s="97"/>
      <c r="Q19" s="97"/>
      <c r="R19" s="98"/>
      <c r="S19" s="93"/>
      <c r="T19" s="92"/>
      <c r="U19" s="99"/>
      <c r="V19" s="100"/>
      <c r="W19" s="99"/>
      <c r="X19" s="99"/>
      <c r="Y19" s="100"/>
      <c r="Z19" s="100"/>
      <c r="AA19" s="100"/>
      <c r="AB19" s="100"/>
      <c r="AC19" s="99"/>
    </row>
    <row r="20" spans="2:29" x14ac:dyDescent="0.25">
      <c r="B20" s="138" t="s">
        <v>22</v>
      </c>
      <c r="C20" s="116" t="s">
        <v>51</v>
      </c>
      <c r="D20" s="107">
        <v>1562.76</v>
      </c>
      <c r="E20" s="20">
        <f t="shared" si="0"/>
        <v>6.1327757655575829E-5</v>
      </c>
      <c r="F20" s="107">
        <v>7519.52</v>
      </c>
      <c r="G20" s="51">
        <f t="shared" si="1"/>
        <v>2.8618554094686646E-4</v>
      </c>
      <c r="H20" s="21">
        <f t="shared" si="2"/>
        <v>3.811692134428831</v>
      </c>
      <c r="I20" s="22">
        <f t="shared" si="3"/>
        <v>3.6664928229419274</v>
      </c>
      <c r="K20" s="97"/>
      <c r="L20" s="97"/>
      <c r="M20" s="97"/>
      <c r="N20" s="98"/>
      <c r="O20" s="97"/>
      <c r="P20" s="97"/>
      <c r="Q20" s="97"/>
      <c r="R20" s="98"/>
      <c r="S20" s="93"/>
      <c r="T20" s="92"/>
      <c r="U20" s="99"/>
      <c r="V20" s="100"/>
      <c r="W20" s="100"/>
      <c r="X20" s="99"/>
      <c r="Y20" s="100"/>
      <c r="Z20" s="100"/>
      <c r="AA20" s="100"/>
      <c r="AB20" s="100"/>
      <c r="AC20" s="99"/>
    </row>
    <row r="21" spans="2:29" x14ac:dyDescent="0.25">
      <c r="B21" s="138" t="s">
        <v>23</v>
      </c>
      <c r="C21" s="116" t="s">
        <v>30</v>
      </c>
      <c r="D21" s="107">
        <v>129488.28</v>
      </c>
      <c r="E21" s="20">
        <f t="shared" si="0"/>
        <v>5.0815389791633693E-3</v>
      </c>
      <c r="F21" s="107">
        <v>99171.42</v>
      </c>
      <c r="G21" s="51">
        <f t="shared" si="1"/>
        <v>3.7743667786200303E-3</v>
      </c>
      <c r="H21" s="21">
        <f t="shared" si="2"/>
        <v>-0.23412821608256748</v>
      </c>
      <c r="I21" s="22">
        <f t="shared" si="3"/>
        <v>-0.25723943197195615</v>
      </c>
      <c r="K21" s="97"/>
      <c r="L21" s="97"/>
      <c r="M21" s="97"/>
      <c r="N21" s="98"/>
      <c r="O21" s="97"/>
      <c r="P21" s="97"/>
      <c r="Q21" s="97"/>
      <c r="R21" s="98"/>
      <c r="S21" s="93"/>
      <c r="T21" s="92"/>
      <c r="U21" s="99"/>
      <c r="V21" s="100"/>
      <c r="W21" s="100"/>
      <c r="X21" s="99"/>
      <c r="Y21" s="100"/>
      <c r="Z21" s="100"/>
      <c r="AA21" s="100"/>
      <c r="AB21" s="100"/>
      <c r="AC21" s="99"/>
    </row>
    <row r="22" spans="2:29" x14ac:dyDescent="0.25">
      <c r="B22" s="138" t="s">
        <v>24</v>
      </c>
      <c r="C22" s="116" t="s">
        <v>52</v>
      </c>
      <c r="D22" s="107">
        <v>0</v>
      </c>
      <c r="E22" s="20">
        <f t="shared" si="0"/>
        <v>0</v>
      </c>
      <c r="F22" s="107">
        <v>0</v>
      </c>
      <c r="G22" s="51">
        <f t="shared" si="1"/>
        <v>0</v>
      </c>
      <c r="H22" s="25" t="s">
        <v>1</v>
      </c>
      <c r="I22" s="26" t="s">
        <v>1</v>
      </c>
      <c r="K22" s="97"/>
      <c r="L22" s="97"/>
      <c r="M22" s="97"/>
      <c r="N22" s="98"/>
      <c r="O22" s="97"/>
      <c r="P22" s="97"/>
      <c r="Q22" s="97"/>
      <c r="R22" s="98"/>
      <c r="S22" s="93"/>
      <c r="T22" s="92"/>
      <c r="U22" s="100"/>
      <c r="V22" s="100"/>
      <c r="W22" s="100"/>
      <c r="X22" s="100"/>
      <c r="Y22" s="100"/>
      <c r="Z22" s="100"/>
      <c r="AA22" s="100"/>
      <c r="AB22" s="100"/>
      <c r="AC22" s="99"/>
    </row>
    <row r="23" spans="2:29" x14ac:dyDescent="0.25">
      <c r="B23" s="138" t="s">
        <v>25</v>
      </c>
      <c r="C23" s="116" t="s">
        <v>53</v>
      </c>
      <c r="D23" s="107">
        <v>0</v>
      </c>
      <c r="E23" s="20">
        <f t="shared" si="0"/>
        <v>0</v>
      </c>
      <c r="F23" s="107">
        <v>0</v>
      </c>
      <c r="G23" s="51">
        <f t="shared" si="1"/>
        <v>0</v>
      </c>
      <c r="H23" s="25" t="s">
        <v>1</v>
      </c>
      <c r="I23" s="26" t="s">
        <v>1</v>
      </c>
      <c r="K23" s="97"/>
      <c r="L23" s="97"/>
      <c r="M23" s="97"/>
      <c r="N23" s="98"/>
      <c r="O23" s="97"/>
      <c r="P23" s="97"/>
      <c r="Q23" s="97"/>
      <c r="R23" s="98"/>
      <c r="S23" s="93"/>
      <c r="T23" s="92"/>
      <c r="U23" s="99"/>
      <c r="V23" s="100"/>
      <c r="W23" s="100"/>
      <c r="X23" s="99"/>
      <c r="Y23" s="100"/>
      <c r="Z23" s="100"/>
      <c r="AA23" s="100"/>
      <c r="AB23" s="100"/>
      <c r="AC23" s="99"/>
    </row>
    <row r="24" spans="2:29" s="3" customFormat="1" x14ac:dyDescent="0.25">
      <c r="B24" s="137"/>
      <c r="C24" s="117" t="s">
        <v>31</v>
      </c>
      <c r="D24" s="108">
        <f>SUM(D6:D23)</f>
        <v>19372812.570000004</v>
      </c>
      <c r="E24" s="29">
        <f>SUM(E6:E23)</f>
        <v>0.76025183291090981</v>
      </c>
      <c r="F24" s="108">
        <f>SUM(F6:F23)</f>
        <v>19892430.510000005</v>
      </c>
      <c r="G24" s="29">
        <f>SUM(G6:G23)</f>
        <v>0.75708635474768338</v>
      </c>
      <c r="H24" s="30">
        <f>(F24-D24)/D24</f>
        <v>2.6822018647135511E-2</v>
      </c>
      <c r="I24" s="31">
        <f>(G24-E24)/E24</f>
        <v>-4.1637231588198993E-3</v>
      </c>
      <c r="K24" s="94"/>
      <c r="L24" s="94"/>
      <c r="M24" s="94"/>
      <c r="N24" s="94"/>
      <c r="O24" s="94"/>
      <c r="P24" s="94"/>
      <c r="Q24" s="94"/>
      <c r="R24" s="94"/>
      <c r="S24" s="95"/>
      <c r="T24" s="96"/>
      <c r="U24" s="101"/>
      <c r="V24" s="101"/>
      <c r="W24" s="101"/>
      <c r="X24" s="101"/>
      <c r="Y24" s="101"/>
      <c r="Z24" s="101"/>
      <c r="AA24" s="101"/>
      <c r="AB24" s="101"/>
      <c r="AC24" s="101"/>
    </row>
    <row r="25" spans="2:29" s="3" customFormat="1" ht="15.75" customHeight="1" x14ac:dyDescent="0.25">
      <c r="B25" s="138">
        <v>19</v>
      </c>
      <c r="C25" s="115" t="s">
        <v>6</v>
      </c>
      <c r="D25" s="109">
        <v>5908782.3600000003</v>
      </c>
      <c r="E25" s="20">
        <f>D25/$D$29</f>
        <v>0.23187973368503256</v>
      </c>
      <c r="F25" s="107">
        <v>6046067.5600000005</v>
      </c>
      <c r="G25" s="51">
        <f>F25/$F$29</f>
        <v>0.2301073892030211</v>
      </c>
      <c r="H25" s="21">
        <f>(F25-D25)/D25</f>
        <v>2.3234093191410114E-2</v>
      </c>
      <c r="I25" s="22">
        <f>(G25-E25)/E25</f>
        <v>-7.6433781160835847E-3</v>
      </c>
      <c r="K25" s="69"/>
      <c r="L25" s="69"/>
      <c r="M25" s="67"/>
      <c r="N25" s="86"/>
      <c r="O25" s="68"/>
      <c r="P25" s="68"/>
      <c r="Q25" s="68"/>
      <c r="R25" s="68"/>
      <c r="S25" s="68"/>
      <c r="T25" s="68"/>
    </row>
    <row r="26" spans="2:29" s="3" customFormat="1" x14ac:dyDescent="0.25">
      <c r="B26" s="18"/>
      <c r="C26" s="115" t="s">
        <v>54</v>
      </c>
      <c r="D26" s="109">
        <v>200504.19999999998</v>
      </c>
      <c r="E26" s="20">
        <f t="shared" ref="E26:E27" si="4">D26/$D$29</f>
        <v>7.8684334040576339E-3</v>
      </c>
      <c r="F26" s="107">
        <v>336484.15</v>
      </c>
      <c r="G26" s="51">
        <f t="shared" ref="G26:G27" si="5">F26/$F$29</f>
        <v>1.2806256049295243E-2</v>
      </c>
      <c r="H26" s="21">
        <f>(F26-D26)/D26</f>
        <v>0.67819003292699132</v>
      </c>
      <c r="I26" s="22">
        <f t="shared" ref="I26" si="6">(G26-E26)/E26</f>
        <v>0.62754838119253165</v>
      </c>
      <c r="K26" s="69"/>
      <c r="L26" s="69"/>
      <c r="M26" s="67"/>
      <c r="N26" s="86"/>
      <c r="O26" s="81"/>
      <c r="P26" s="68"/>
      <c r="Q26" s="68"/>
      <c r="R26" s="68"/>
      <c r="S26" s="68"/>
      <c r="T26" s="68"/>
    </row>
    <row r="27" spans="2:29" s="3" customFormat="1" x14ac:dyDescent="0.25">
      <c r="B27" s="18"/>
      <c r="C27" s="23" t="s">
        <v>7</v>
      </c>
      <c r="D27" s="109">
        <v>0</v>
      </c>
      <c r="E27" s="20">
        <f t="shared" si="4"/>
        <v>0</v>
      </c>
      <c r="F27" s="107">
        <v>0</v>
      </c>
      <c r="G27" s="51">
        <f t="shared" si="5"/>
        <v>0</v>
      </c>
      <c r="H27" s="25" t="s">
        <v>1</v>
      </c>
      <c r="I27" s="26" t="s">
        <v>1</v>
      </c>
      <c r="K27" s="69"/>
      <c r="L27" s="69"/>
      <c r="M27" s="67"/>
      <c r="N27" s="86"/>
      <c r="O27" s="80"/>
      <c r="P27" s="68"/>
      <c r="Q27" s="68"/>
      <c r="R27" s="68"/>
      <c r="S27" s="68"/>
      <c r="T27" s="68"/>
    </row>
    <row r="28" spans="2:29" s="17" customFormat="1" x14ac:dyDescent="0.25">
      <c r="B28" s="27"/>
      <c r="C28" s="28" t="s">
        <v>32</v>
      </c>
      <c r="D28" s="110">
        <f>SUM(D25:D27)</f>
        <v>6109286.5600000005</v>
      </c>
      <c r="E28" s="29">
        <f>E25+E26+E27</f>
        <v>0.23974816708909019</v>
      </c>
      <c r="F28" s="110">
        <f>SUM(F25:F27)</f>
        <v>6382551.7100000009</v>
      </c>
      <c r="G28" s="32">
        <f>SUM(G25:G27)</f>
        <v>0.24291364525231635</v>
      </c>
      <c r="H28" s="33">
        <f t="shared" ref="H28" si="7">(F28-D28)/D28</f>
        <v>4.4729470015235355E-2</v>
      </c>
      <c r="I28" s="34">
        <f t="shared" ref="I28" si="8">(G28-E28)/E28</f>
        <v>1.3203346668547691E-2</v>
      </c>
      <c r="K28" s="69"/>
      <c r="L28" s="69"/>
      <c r="M28" s="67"/>
      <c r="N28" s="86"/>
      <c r="O28" s="80"/>
      <c r="P28" s="87"/>
      <c r="Q28" s="87"/>
      <c r="R28" s="87"/>
      <c r="S28" s="87"/>
      <c r="T28" s="87"/>
    </row>
    <row r="29" spans="2:29" s="3" customFormat="1" ht="16.5" thickBot="1" x14ac:dyDescent="0.3">
      <c r="B29" s="35"/>
      <c r="C29" s="36" t="s">
        <v>33</v>
      </c>
      <c r="D29" s="106">
        <f>SUM(D24:D27)</f>
        <v>25482099.130000003</v>
      </c>
      <c r="E29" s="55">
        <f>E24+E28</f>
        <v>1</v>
      </c>
      <c r="F29" s="106">
        <f>SUM(F24:F27)</f>
        <v>26274982.220000006</v>
      </c>
      <c r="G29" s="55">
        <f>G24+G28</f>
        <v>0.99999999999999978</v>
      </c>
      <c r="H29" s="37">
        <f t="shared" ref="H29" si="9">(F29-D29)/D29</f>
        <v>3.1115297289874545E-2</v>
      </c>
      <c r="I29" s="38">
        <f t="shared" ref="I29" si="10">(G29-E29)/E29</f>
        <v>-2.2204460492503131E-16</v>
      </c>
      <c r="K29" s="63"/>
      <c r="L29" s="63"/>
      <c r="M29" s="67"/>
      <c r="N29" s="68"/>
      <c r="O29" s="67"/>
    </row>
    <row r="30" spans="2:29" x14ac:dyDescent="0.25">
      <c r="B30" s="10"/>
      <c r="C30" s="11"/>
      <c r="D30" s="6"/>
      <c r="E30" s="12"/>
      <c r="F30" s="6"/>
      <c r="G30" s="12"/>
      <c r="H30" s="13"/>
    </row>
    <row r="31" spans="2:29" x14ac:dyDescent="0.25">
      <c r="B31" s="53" t="s">
        <v>34</v>
      </c>
      <c r="C31" s="45"/>
      <c r="D31" s="6"/>
      <c r="E31" s="12"/>
      <c r="F31" s="46"/>
      <c r="G31" s="12"/>
      <c r="H31" s="13"/>
    </row>
    <row r="32" spans="2:29" x14ac:dyDescent="0.25">
      <c r="D32" s="61"/>
      <c r="F32" s="46"/>
      <c r="G32" s="90"/>
      <c r="H32" s="91"/>
      <c r="I32" s="91"/>
      <c r="J32" s="91"/>
      <c r="K32" s="90"/>
    </row>
    <row r="33" spans="2:12" x14ac:dyDescent="0.25">
      <c r="B33" s="49" t="s">
        <v>35</v>
      </c>
      <c r="D33" s="61"/>
      <c r="E33" s="88"/>
      <c r="F33" s="47"/>
      <c r="G33" s="90"/>
      <c r="H33" s="91"/>
      <c r="I33" s="91"/>
      <c r="J33" s="91"/>
      <c r="K33" s="91"/>
    </row>
    <row r="34" spans="2:12" x14ac:dyDescent="0.25">
      <c r="B34" s="49"/>
      <c r="C34" s="52"/>
      <c r="D34" s="61"/>
      <c r="E34" s="88"/>
      <c r="F34" s="48"/>
      <c r="G34" s="90"/>
      <c r="H34" s="91"/>
      <c r="I34" s="91"/>
      <c r="J34" s="91"/>
      <c r="K34" s="90"/>
    </row>
    <row r="35" spans="2:12" ht="16.5" x14ac:dyDescent="0.3">
      <c r="B35" s="70"/>
      <c r="C35" s="66"/>
      <c r="D35" s="82"/>
      <c r="E35" s="89"/>
      <c r="F35" s="84"/>
      <c r="G35" s="92"/>
      <c r="H35" s="92"/>
      <c r="I35" s="92"/>
      <c r="J35" s="91"/>
      <c r="K35" s="92"/>
      <c r="L35" s="65"/>
    </row>
    <row r="36" spans="2:12" ht="16.5" x14ac:dyDescent="0.3">
      <c r="B36" s="65"/>
      <c r="C36" s="71"/>
      <c r="D36" s="63"/>
      <c r="E36" s="63"/>
      <c r="F36" s="84"/>
      <c r="G36" s="65"/>
      <c r="H36" s="69"/>
      <c r="I36" s="69"/>
      <c r="J36" s="73"/>
      <c r="K36" s="65"/>
      <c r="L36" s="65"/>
    </row>
    <row r="37" spans="2:12" ht="16.5" x14ac:dyDescent="0.3">
      <c r="B37" s="65"/>
      <c r="C37" s="74"/>
      <c r="D37" s="94"/>
      <c r="E37" s="94"/>
      <c r="F37" s="112"/>
      <c r="G37" s="92"/>
      <c r="H37" s="113"/>
      <c r="I37" s="69"/>
      <c r="J37" s="73"/>
      <c r="K37" s="64"/>
      <c r="L37" s="65"/>
    </row>
    <row r="38" spans="2:12" ht="16.5" x14ac:dyDescent="0.3">
      <c r="B38" s="65"/>
      <c r="C38" s="74"/>
      <c r="D38" s="94"/>
      <c r="E38" s="94"/>
      <c r="F38" s="112"/>
      <c r="G38" s="93"/>
      <c r="H38" s="113"/>
      <c r="I38" s="69"/>
      <c r="J38" s="73"/>
      <c r="K38" s="65"/>
      <c r="L38" s="65"/>
    </row>
    <row r="39" spans="2:12" ht="16.5" x14ac:dyDescent="0.3">
      <c r="B39" s="65"/>
      <c r="C39" s="74"/>
      <c r="D39" s="94"/>
      <c r="E39" s="94"/>
      <c r="F39" s="112"/>
      <c r="G39" s="92"/>
      <c r="H39" s="113"/>
      <c r="I39" s="69"/>
      <c r="J39" s="73"/>
      <c r="K39" s="65"/>
      <c r="L39" s="65"/>
    </row>
    <row r="40" spans="2:12" ht="16.5" x14ac:dyDescent="0.3">
      <c r="B40" s="65"/>
      <c r="C40" s="74"/>
      <c r="D40" s="94"/>
      <c r="E40" s="94"/>
      <c r="F40" s="112"/>
      <c r="G40" s="92"/>
      <c r="H40" s="114"/>
      <c r="I40" s="72"/>
      <c r="J40" s="64"/>
      <c r="K40" s="65"/>
      <c r="L40" s="65"/>
    </row>
    <row r="41" spans="2:12" ht="16.5" x14ac:dyDescent="0.3">
      <c r="B41" s="65"/>
      <c r="C41" s="74"/>
      <c r="D41" s="63"/>
      <c r="E41" s="63"/>
      <c r="F41" s="84"/>
      <c r="G41" s="65"/>
      <c r="H41" s="65"/>
      <c r="I41" s="65"/>
      <c r="J41" s="65"/>
      <c r="K41" s="65"/>
      <c r="L41" s="65"/>
    </row>
    <row r="42" spans="2:12" ht="16.5" x14ac:dyDescent="0.3">
      <c r="B42" s="65"/>
      <c r="C42" s="74"/>
      <c r="D42" s="63"/>
      <c r="E42" s="63"/>
      <c r="F42" s="84"/>
      <c r="G42" s="65"/>
      <c r="H42" s="65"/>
      <c r="I42" s="65"/>
      <c r="J42" s="65"/>
      <c r="K42" s="65"/>
      <c r="L42" s="65"/>
    </row>
    <row r="43" spans="2:12" ht="16.5" x14ac:dyDescent="0.3">
      <c r="B43" s="65"/>
      <c r="C43" s="74"/>
      <c r="D43" s="63"/>
      <c r="E43" s="63"/>
      <c r="F43" s="84"/>
      <c r="G43" s="65"/>
      <c r="H43" s="65"/>
      <c r="I43" s="65"/>
      <c r="J43" s="65"/>
      <c r="K43" s="65"/>
      <c r="L43" s="65"/>
    </row>
    <row r="44" spans="2:12" ht="16.5" x14ac:dyDescent="0.3">
      <c r="B44" s="65"/>
      <c r="C44" s="74"/>
      <c r="D44" s="63"/>
      <c r="E44" s="63"/>
      <c r="F44" s="84"/>
      <c r="G44" s="65"/>
      <c r="H44" s="65"/>
      <c r="I44" s="65"/>
      <c r="J44" s="65"/>
      <c r="K44" s="65"/>
      <c r="L44" s="65"/>
    </row>
    <row r="45" spans="2:12" ht="16.5" x14ac:dyDescent="0.3">
      <c r="B45" s="65"/>
      <c r="C45" s="74"/>
      <c r="D45" s="63"/>
      <c r="E45" s="63"/>
      <c r="F45" s="84"/>
      <c r="G45" s="65"/>
      <c r="H45" s="65"/>
      <c r="I45" s="65"/>
      <c r="J45" s="65"/>
      <c r="K45" s="65"/>
      <c r="L45" s="65"/>
    </row>
    <row r="46" spans="2:12" ht="16.5" x14ac:dyDescent="0.3">
      <c r="B46" s="65"/>
      <c r="C46" s="74"/>
      <c r="D46" s="63"/>
      <c r="E46" s="63"/>
      <c r="F46" s="84"/>
      <c r="G46" s="65"/>
      <c r="H46" s="65"/>
      <c r="I46" s="65"/>
      <c r="J46" s="65"/>
      <c r="K46" s="65"/>
      <c r="L46" s="65"/>
    </row>
    <row r="47" spans="2:12" ht="16.5" x14ac:dyDescent="0.3">
      <c r="B47" s="65"/>
      <c r="C47" s="74"/>
      <c r="D47" s="63"/>
      <c r="E47" s="63"/>
      <c r="F47" s="84"/>
      <c r="G47" s="65"/>
      <c r="H47" s="65"/>
      <c r="I47" s="65"/>
      <c r="J47" s="65"/>
      <c r="K47" s="65"/>
      <c r="L47" s="65"/>
    </row>
    <row r="48" spans="2:12" ht="16.5" x14ac:dyDescent="0.3">
      <c r="B48" s="65"/>
      <c r="C48" s="74"/>
      <c r="D48" s="63"/>
      <c r="E48" s="63"/>
      <c r="F48" s="84"/>
      <c r="G48" s="65"/>
      <c r="H48" s="65"/>
      <c r="I48" s="65"/>
      <c r="J48" s="65"/>
      <c r="K48" s="65"/>
      <c r="L48" s="65"/>
    </row>
    <row r="49" spans="2:12" ht="16.5" x14ac:dyDescent="0.3">
      <c r="B49" s="65"/>
      <c r="C49" s="74"/>
      <c r="D49" s="63"/>
      <c r="E49" s="63"/>
      <c r="F49" s="84"/>
      <c r="G49" s="65"/>
      <c r="H49" s="65"/>
      <c r="I49" s="65"/>
      <c r="J49" s="65"/>
      <c r="K49" s="65"/>
      <c r="L49" s="65"/>
    </row>
    <row r="50" spans="2:12" ht="16.5" x14ac:dyDescent="0.3">
      <c r="B50" s="65"/>
      <c r="C50" s="74"/>
      <c r="D50" s="63"/>
      <c r="E50" s="63"/>
      <c r="F50" s="84"/>
      <c r="G50" s="65"/>
      <c r="H50" s="65"/>
      <c r="I50" s="65"/>
      <c r="J50" s="65"/>
      <c r="K50" s="65"/>
      <c r="L50" s="65"/>
    </row>
    <row r="51" spans="2:12" ht="16.5" x14ac:dyDescent="0.3">
      <c r="B51" s="65"/>
      <c r="C51" s="74"/>
      <c r="D51" s="63"/>
      <c r="E51" s="63"/>
      <c r="F51" s="84"/>
      <c r="G51" s="65"/>
      <c r="H51" s="65"/>
      <c r="I51" s="65"/>
      <c r="J51" s="65"/>
      <c r="K51" s="65"/>
      <c r="L51" s="65"/>
    </row>
    <row r="52" spans="2:12" ht="16.5" x14ac:dyDescent="0.3">
      <c r="B52" s="65"/>
      <c r="C52" s="74"/>
      <c r="D52" s="63"/>
      <c r="E52" s="63"/>
      <c r="F52" s="84"/>
      <c r="G52" s="65"/>
      <c r="H52" s="65"/>
      <c r="I52" s="65"/>
      <c r="J52" s="65"/>
      <c r="K52" s="65"/>
      <c r="L52" s="65"/>
    </row>
    <row r="53" spans="2:12" ht="16.5" x14ac:dyDescent="0.3">
      <c r="B53" s="65"/>
      <c r="C53" s="74"/>
      <c r="D53" s="63"/>
      <c r="E53" s="63"/>
      <c r="F53" s="72"/>
      <c r="G53" s="65"/>
      <c r="H53" s="65"/>
      <c r="I53" s="65"/>
      <c r="J53" s="65"/>
      <c r="K53" s="65"/>
      <c r="L53" s="65"/>
    </row>
    <row r="54" spans="2:12" x14ac:dyDescent="0.25">
      <c r="B54" s="65"/>
      <c r="C54" s="65"/>
      <c r="D54" s="65"/>
      <c r="E54" s="65"/>
      <c r="F54" s="75"/>
      <c r="G54" s="65"/>
      <c r="H54" s="65"/>
      <c r="I54" s="65"/>
      <c r="J54" s="65"/>
      <c r="K54" s="65"/>
      <c r="L54" s="65"/>
    </row>
    <row r="55" spans="2:12" x14ac:dyDescent="0.25">
      <c r="B55" s="65"/>
      <c r="C55" s="83"/>
      <c r="D55" s="65"/>
      <c r="E55" s="65"/>
      <c r="F55" s="85"/>
      <c r="G55" s="65"/>
      <c r="H55" s="65"/>
      <c r="I55" s="65"/>
      <c r="J55" s="65"/>
      <c r="K55" s="65"/>
      <c r="L55" s="65"/>
    </row>
    <row r="56" spans="2:12" x14ac:dyDescent="0.25">
      <c r="B56" s="65"/>
      <c r="C56" s="83"/>
      <c r="D56" s="65"/>
      <c r="E56" s="65"/>
      <c r="F56" s="85"/>
      <c r="G56" s="85"/>
      <c r="H56" s="65"/>
      <c r="I56" s="65"/>
      <c r="J56" s="65"/>
      <c r="K56" s="65"/>
      <c r="L56" s="65"/>
    </row>
    <row r="57" spans="2:12" x14ac:dyDescent="0.25">
      <c r="B57" s="65"/>
      <c r="C57" s="83"/>
      <c r="D57" s="65"/>
      <c r="E57" s="65"/>
      <c r="F57" s="85"/>
      <c r="G57" s="65"/>
      <c r="H57" s="65"/>
      <c r="I57" s="65"/>
      <c r="J57" s="65"/>
      <c r="K57" s="65"/>
      <c r="L57" s="65"/>
    </row>
    <row r="58" spans="2:12" x14ac:dyDescent="0.25">
      <c r="B58" s="65"/>
      <c r="C58" s="83"/>
      <c r="D58" s="65"/>
      <c r="E58" s="65"/>
      <c r="F58" s="85"/>
      <c r="G58" s="65"/>
      <c r="H58" s="65"/>
      <c r="I58" s="65"/>
      <c r="J58" s="65"/>
      <c r="K58" s="65"/>
      <c r="L58" s="65"/>
    </row>
    <row r="59" spans="2:12" x14ac:dyDescent="0.25">
      <c r="B59" s="65"/>
      <c r="C59" s="76"/>
      <c r="D59" s="65"/>
      <c r="E59" s="65"/>
      <c r="F59" s="65"/>
      <c r="G59" s="65"/>
      <c r="H59" s="65"/>
      <c r="I59" s="65"/>
      <c r="J59" s="65"/>
      <c r="K59" s="65"/>
      <c r="L59" s="65"/>
    </row>
    <row r="60" spans="2:12" x14ac:dyDescent="0.25">
      <c r="B60" s="65"/>
      <c r="C60" s="76"/>
      <c r="D60" s="65"/>
      <c r="E60" s="65"/>
      <c r="F60" s="65"/>
      <c r="G60" s="65"/>
      <c r="H60" s="65"/>
      <c r="I60" s="65"/>
      <c r="J60" s="65"/>
      <c r="K60" s="65"/>
      <c r="L60" s="65"/>
    </row>
    <row r="61" spans="2:12" x14ac:dyDescent="0.25">
      <c r="B61" s="65"/>
      <c r="C61" s="76"/>
      <c r="D61" s="65"/>
      <c r="E61" s="65"/>
      <c r="F61" s="65"/>
      <c r="G61" s="65"/>
      <c r="H61" s="65"/>
      <c r="I61" s="65"/>
      <c r="J61" s="65"/>
      <c r="K61" s="65"/>
      <c r="L61" s="65"/>
    </row>
    <row r="62" spans="2:12" x14ac:dyDescent="0.25"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9" type="noConversion"/>
  <dataValidations disablePrompts="1" count="2">
    <dataValidation type="decimal" allowBlank="1" showInputMessage="1" showErrorMessage="1" errorTitle="Microsoft Excel" error="Neočekivana vrsta podatka!_x000a_Mollimo unesite broj." sqref="N6:N23 R6:R23">
      <formula1>-100000000000</formula1>
      <formula2>100000000000</formula2>
    </dataValidation>
    <dataValidation type="decimal" allowBlank="1" showInputMessage="1" showErrorMessage="1" errorTitle="Microsoft Excel" error="Neočekivana vrsta podatka!_x000a_Molimo unesite cijeli broj." sqref="K6:M23 O6:Q23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29.02.2016.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5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18" t="s">
        <v>40</v>
      </c>
      <c r="C2" s="119"/>
      <c r="D2" s="119"/>
      <c r="E2" s="119"/>
      <c r="F2" s="119"/>
      <c r="G2" s="119"/>
      <c r="H2" s="119"/>
      <c r="I2" s="120"/>
    </row>
    <row r="3" spans="2:9" ht="16.5" thickBot="1" x14ac:dyDescent="0.3">
      <c r="B3" s="2"/>
      <c r="C3" s="3"/>
    </row>
    <row r="4" spans="2:9" ht="15.75" customHeight="1" x14ac:dyDescent="0.25">
      <c r="B4" s="127"/>
      <c r="C4" s="121" t="s">
        <v>2</v>
      </c>
      <c r="D4" s="132" t="s">
        <v>27</v>
      </c>
      <c r="E4" s="121" t="s">
        <v>3</v>
      </c>
      <c r="F4" s="132" t="s">
        <v>28</v>
      </c>
      <c r="G4" s="121" t="s">
        <v>3</v>
      </c>
      <c r="H4" s="123" t="s">
        <v>37</v>
      </c>
      <c r="I4" s="125" t="s">
        <v>36</v>
      </c>
    </row>
    <row r="5" spans="2:9" x14ac:dyDescent="0.25">
      <c r="B5" s="128"/>
      <c r="C5" s="129"/>
      <c r="D5" s="133"/>
      <c r="E5" s="122" t="s">
        <v>0</v>
      </c>
      <c r="F5" s="133"/>
      <c r="G5" s="122" t="s">
        <v>0</v>
      </c>
      <c r="H5" s="124"/>
      <c r="I5" s="126"/>
    </row>
    <row r="6" spans="2:9" x14ac:dyDescent="0.25">
      <c r="B6" s="138" t="s">
        <v>8</v>
      </c>
      <c r="C6" s="115" t="s">
        <v>41</v>
      </c>
      <c r="D6" s="103">
        <v>520703.67000000004</v>
      </c>
      <c r="E6" s="59">
        <f t="shared" ref="E6:E23" si="0">D6/$D$28</f>
        <v>4.7014054604036931E-2</v>
      </c>
      <c r="F6" s="103">
        <v>616355.5</v>
      </c>
      <c r="G6" s="20">
        <f t="shared" ref="G6:G26" si="1">F6/$F$28</f>
        <v>7.0565785096281294E-2</v>
      </c>
      <c r="H6" s="21">
        <f>(F6-D6)/D6</f>
        <v>0.18369724569062468</v>
      </c>
      <c r="I6" s="22">
        <f>(G6-E6)/E6</f>
        <v>0.50095084737111906</v>
      </c>
    </row>
    <row r="7" spans="2:9" x14ac:dyDescent="0.25">
      <c r="B7" s="138" t="s">
        <v>9</v>
      </c>
      <c r="C7" s="115" t="s">
        <v>4</v>
      </c>
      <c r="D7" s="103">
        <v>110253.75</v>
      </c>
      <c r="E7" s="59">
        <f t="shared" si="0"/>
        <v>9.9547518510861212E-3</v>
      </c>
      <c r="F7" s="103">
        <v>56543.49</v>
      </c>
      <c r="G7" s="20">
        <f t="shared" si="1"/>
        <v>6.4735948067855811E-3</v>
      </c>
      <c r="H7" s="21">
        <f t="shared" ref="H7:H15" si="2">(F7-D7)/D7</f>
        <v>-0.48715132138362643</v>
      </c>
      <c r="I7" s="22">
        <f t="shared" ref="I7:I23" si="3">(G7-E7)/E7</f>
        <v>-0.3496980232531588</v>
      </c>
    </row>
    <row r="8" spans="2:9" x14ac:dyDescent="0.25">
      <c r="B8" s="138" t="s">
        <v>10</v>
      </c>
      <c r="C8" s="116" t="s">
        <v>42</v>
      </c>
      <c r="D8" s="103">
        <v>844769.42</v>
      </c>
      <c r="E8" s="59">
        <f t="shared" si="0"/>
        <v>7.6273777059609763E-2</v>
      </c>
      <c r="F8" s="103">
        <v>947357.68</v>
      </c>
      <c r="G8" s="20">
        <f t="shared" si="1"/>
        <v>0.10846181863582238</v>
      </c>
      <c r="H8" s="21">
        <f t="shared" si="2"/>
        <v>0.12143936270799197</v>
      </c>
      <c r="I8" s="22">
        <f t="shared" si="3"/>
        <v>0.42200665572201707</v>
      </c>
    </row>
    <row r="9" spans="2:9" x14ac:dyDescent="0.25">
      <c r="B9" s="138" t="s">
        <v>11</v>
      </c>
      <c r="C9" s="116" t="s">
        <v>43</v>
      </c>
      <c r="D9" s="103">
        <v>0</v>
      </c>
      <c r="E9" s="59">
        <f t="shared" si="0"/>
        <v>0</v>
      </c>
      <c r="F9" s="103">
        <v>0</v>
      </c>
      <c r="G9" s="20">
        <f t="shared" si="1"/>
        <v>0</v>
      </c>
      <c r="H9" s="25" t="s">
        <v>1</v>
      </c>
      <c r="I9" s="26" t="s">
        <v>1</v>
      </c>
    </row>
    <row r="10" spans="2:9" x14ac:dyDescent="0.25">
      <c r="B10" s="138" t="s">
        <v>12</v>
      </c>
      <c r="C10" s="116" t="s">
        <v>44</v>
      </c>
      <c r="D10" s="103">
        <v>0</v>
      </c>
      <c r="E10" s="59">
        <f t="shared" si="0"/>
        <v>0</v>
      </c>
      <c r="F10" s="103">
        <v>0</v>
      </c>
      <c r="G10" s="20">
        <f t="shared" si="1"/>
        <v>0</v>
      </c>
      <c r="H10" s="25" t="s">
        <v>1</v>
      </c>
      <c r="I10" s="26" t="s">
        <v>1</v>
      </c>
    </row>
    <row r="11" spans="2:9" x14ac:dyDescent="0.25">
      <c r="B11" s="138" t="s">
        <v>13</v>
      </c>
      <c r="C11" s="116" t="s">
        <v>45</v>
      </c>
      <c r="D11" s="103">
        <v>0</v>
      </c>
      <c r="E11" s="59">
        <f t="shared" si="0"/>
        <v>0</v>
      </c>
      <c r="F11" s="103">
        <v>0</v>
      </c>
      <c r="G11" s="20">
        <f t="shared" si="1"/>
        <v>0</v>
      </c>
      <c r="H11" s="25" t="s">
        <v>1</v>
      </c>
      <c r="I11" s="26" t="s">
        <v>1</v>
      </c>
    </row>
    <row r="12" spans="2:9" x14ac:dyDescent="0.25">
      <c r="B12" s="138" t="s">
        <v>14</v>
      </c>
      <c r="C12" s="116" t="s">
        <v>29</v>
      </c>
      <c r="D12" s="103">
        <v>21528.66</v>
      </c>
      <c r="E12" s="59">
        <f t="shared" si="0"/>
        <v>1.9438111446223255E-3</v>
      </c>
      <c r="F12" s="103">
        <v>1918.36</v>
      </c>
      <c r="G12" s="20">
        <f t="shared" si="1"/>
        <v>2.1963068309977305E-4</v>
      </c>
      <c r="H12" s="21">
        <f t="shared" si="2"/>
        <v>-0.91089273554415362</v>
      </c>
      <c r="I12" s="22">
        <f t="shared" si="3"/>
        <v>-0.88701027684330602</v>
      </c>
    </row>
    <row r="13" spans="2:9" x14ac:dyDescent="0.25">
      <c r="B13" s="138" t="s">
        <v>15</v>
      </c>
      <c r="C13" s="116" t="s">
        <v>26</v>
      </c>
      <c r="D13" s="103">
        <v>272061.34999999998</v>
      </c>
      <c r="E13" s="59">
        <f t="shared" si="0"/>
        <v>2.4564273120156809E-2</v>
      </c>
      <c r="F13" s="103">
        <v>213367.38999999998</v>
      </c>
      <c r="G13" s="20">
        <f t="shared" si="1"/>
        <v>2.4428170737982279E-2</v>
      </c>
      <c r="H13" s="21">
        <f t="shared" si="2"/>
        <v>-0.21573795763345288</v>
      </c>
      <c r="I13" s="22">
        <f t="shared" si="3"/>
        <v>-5.5406639353333259E-3</v>
      </c>
    </row>
    <row r="14" spans="2:9" x14ac:dyDescent="0.25">
      <c r="B14" s="138" t="s">
        <v>16</v>
      </c>
      <c r="C14" s="116" t="s">
        <v>46</v>
      </c>
      <c r="D14" s="103">
        <v>5034154.4700000016</v>
      </c>
      <c r="E14" s="59">
        <f t="shared" si="0"/>
        <v>0.45453110237870353</v>
      </c>
      <c r="F14" s="103">
        <v>685003.78999999992</v>
      </c>
      <c r="G14" s="20">
        <f t="shared" si="1"/>
        <v>7.8425243605805731E-2</v>
      </c>
      <c r="H14" s="21">
        <f t="shared" si="2"/>
        <v>-0.86392873041895357</v>
      </c>
      <c r="I14" s="22">
        <f t="shared" si="3"/>
        <v>-0.82745901612588912</v>
      </c>
    </row>
    <row r="15" spans="2:9" x14ac:dyDescent="0.25">
      <c r="B15" s="138" t="s">
        <v>17</v>
      </c>
      <c r="C15" s="116" t="s">
        <v>47</v>
      </c>
      <c r="D15" s="103">
        <v>3639396.81</v>
      </c>
      <c r="E15" s="59">
        <f t="shared" si="0"/>
        <v>0.32859918262357901</v>
      </c>
      <c r="F15" s="103">
        <v>4856760.33</v>
      </c>
      <c r="G15" s="20">
        <f t="shared" si="1"/>
        <v>0.5560445322722426</v>
      </c>
      <c r="H15" s="21">
        <f t="shared" si="2"/>
        <v>0.33449595731222287</v>
      </c>
      <c r="I15" s="22">
        <f t="shared" si="3"/>
        <v>0.69216651067939383</v>
      </c>
    </row>
    <row r="16" spans="2:9" x14ac:dyDescent="0.25">
      <c r="B16" s="138" t="s">
        <v>18</v>
      </c>
      <c r="C16" s="116" t="s">
        <v>48</v>
      </c>
      <c r="D16" s="103">
        <v>0</v>
      </c>
      <c r="E16" s="59">
        <f t="shared" si="0"/>
        <v>0</v>
      </c>
      <c r="F16" s="103">
        <v>0</v>
      </c>
      <c r="G16" s="20">
        <f t="shared" si="1"/>
        <v>0</v>
      </c>
      <c r="H16" s="25" t="s">
        <v>1</v>
      </c>
      <c r="I16" s="26" t="s">
        <v>1</v>
      </c>
    </row>
    <row r="17" spans="2:9" x14ac:dyDescent="0.25">
      <c r="B17" s="138" t="s">
        <v>19</v>
      </c>
      <c r="C17" s="116" t="s">
        <v>49</v>
      </c>
      <c r="D17" s="103">
        <v>0</v>
      </c>
      <c r="E17" s="59">
        <f t="shared" si="0"/>
        <v>0</v>
      </c>
      <c r="F17" s="103">
        <v>0</v>
      </c>
      <c r="G17" s="20">
        <f t="shared" si="1"/>
        <v>0</v>
      </c>
      <c r="H17" s="25" t="s">
        <v>1</v>
      </c>
      <c r="I17" s="26" t="s">
        <v>1</v>
      </c>
    </row>
    <row r="18" spans="2:9" x14ac:dyDescent="0.25">
      <c r="B18" s="138" t="s">
        <v>20</v>
      </c>
      <c r="C18" s="116" t="s">
        <v>50</v>
      </c>
      <c r="D18" s="103">
        <v>0</v>
      </c>
      <c r="E18" s="59">
        <f t="shared" si="0"/>
        <v>0</v>
      </c>
      <c r="F18" s="103">
        <v>26418.38</v>
      </c>
      <c r="G18" s="20">
        <f t="shared" si="1"/>
        <v>3.0246079181120242E-3</v>
      </c>
      <c r="H18" s="25" t="s">
        <v>1</v>
      </c>
      <c r="I18" s="26" t="s">
        <v>1</v>
      </c>
    </row>
    <row r="19" spans="2:9" x14ac:dyDescent="0.25">
      <c r="B19" s="138" t="s">
        <v>21</v>
      </c>
      <c r="C19" s="116" t="s">
        <v>5</v>
      </c>
      <c r="D19" s="103">
        <v>0</v>
      </c>
      <c r="E19" s="59">
        <f t="shared" si="0"/>
        <v>0</v>
      </c>
      <c r="F19" s="103">
        <v>0</v>
      </c>
      <c r="G19" s="20">
        <f t="shared" si="1"/>
        <v>0</v>
      </c>
      <c r="H19" s="25" t="s">
        <v>1</v>
      </c>
      <c r="I19" s="26" t="s">
        <v>1</v>
      </c>
    </row>
    <row r="20" spans="2:9" x14ac:dyDescent="0.25">
      <c r="B20" s="138" t="s">
        <v>22</v>
      </c>
      <c r="C20" s="116" t="s">
        <v>51</v>
      </c>
      <c r="D20" s="103">
        <v>0</v>
      </c>
      <c r="E20" s="59">
        <f t="shared" si="0"/>
        <v>0</v>
      </c>
      <c r="F20" s="103">
        <v>0</v>
      </c>
      <c r="G20" s="20">
        <f t="shared" si="1"/>
        <v>0</v>
      </c>
      <c r="H20" s="25" t="s">
        <v>1</v>
      </c>
      <c r="I20" s="26" t="s">
        <v>1</v>
      </c>
    </row>
    <row r="21" spans="2:9" x14ac:dyDescent="0.25">
      <c r="B21" s="138" t="s">
        <v>23</v>
      </c>
      <c r="C21" s="116" t="s">
        <v>30</v>
      </c>
      <c r="D21" s="103">
        <v>0</v>
      </c>
      <c r="E21" s="59">
        <f t="shared" si="0"/>
        <v>0</v>
      </c>
      <c r="F21" s="103">
        <v>11396.35</v>
      </c>
      <c r="G21" s="20">
        <f t="shared" si="1"/>
        <v>1.3047541313122141E-3</v>
      </c>
      <c r="H21" s="25" t="s">
        <v>1</v>
      </c>
      <c r="I21" s="26" t="s">
        <v>1</v>
      </c>
    </row>
    <row r="22" spans="2:9" x14ac:dyDescent="0.25">
      <c r="B22" s="138" t="s">
        <v>24</v>
      </c>
      <c r="C22" s="116" t="s">
        <v>52</v>
      </c>
      <c r="D22" s="103">
        <v>0</v>
      </c>
      <c r="E22" s="59">
        <f t="shared" si="0"/>
        <v>0</v>
      </c>
      <c r="F22" s="103">
        <v>0</v>
      </c>
      <c r="G22" s="20">
        <f t="shared" si="1"/>
        <v>0</v>
      </c>
      <c r="H22" s="25" t="s">
        <v>1</v>
      </c>
      <c r="I22" s="26" t="s">
        <v>1</v>
      </c>
    </row>
    <row r="23" spans="2:9" x14ac:dyDescent="0.25">
      <c r="B23" s="138" t="s">
        <v>25</v>
      </c>
      <c r="C23" s="116" t="s">
        <v>53</v>
      </c>
      <c r="D23" s="103">
        <v>1653.01</v>
      </c>
      <c r="E23" s="59">
        <f t="shared" si="0"/>
        <v>1.4924938478159581E-4</v>
      </c>
      <c r="F23" s="103">
        <v>0</v>
      </c>
      <c r="G23" s="20">
        <f t="shared" si="1"/>
        <v>0</v>
      </c>
      <c r="H23" s="139">
        <f>(F23-D23)/D23</f>
        <v>-1</v>
      </c>
      <c r="I23" s="140">
        <f t="shared" si="3"/>
        <v>-1</v>
      </c>
    </row>
    <row r="24" spans="2:9" s="3" customFormat="1" x14ac:dyDescent="0.25">
      <c r="B24" s="137"/>
      <c r="C24" s="117" t="s">
        <v>31</v>
      </c>
      <c r="D24" s="104">
        <f>SUM(D6:D23)</f>
        <v>10444521.140000002</v>
      </c>
      <c r="E24" s="60">
        <f>SUM(E6:E23)</f>
        <v>0.94303020216657607</v>
      </c>
      <c r="F24" s="104">
        <f>SUM(F6:F23)</f>
        <v>7415121.2699999996</v>
      </c>
      <c r="G24" s="29">
        <f>SUM(G6:G23)</f>
        <v>0.84894813788744394</v>
      </c>
      <c r="H24" s="33">
        <f t="shared" ref="H24:H28" si="4">(F24-D24)/D24</f>
        <v>-0.2900467938542563</v>
      </c>
      <c r="I24" s="34">
        <f t="shared" ref="I24:I28" si="5">(G24-E24)/E24</f>
        <v>-9.9765695799542961E-2</v>
      </c>
    </row>
    <row r="25" spans="2:9" ht="15.75" customHeight="1" x14ac:dyDescent="0.25">
      <c r="B25" s="138">
        <v>19</v>
      </c>
      <c r="C25" s="115" t="s">
        <v>6</v>
      </c>
      <c r="D25" s="103">
        <v>560377.12</v>
      </c>
      <c r="E25" s="59">
        <f>D25/$D$28</f>
        <v>5.0596149089045125E-2</v>
      </c>
      <c r="F25" s="103">
        <v>1057956.5</v>
      </c>
      <c r="G25" s="20">
        <f t="shared" si="1"/>
        <v>0.12112414186328169</v>
      </c>
      <c r="H25" s="21">
        <f>(F25-D25)/D25</f>
        <v>0.88793664523633653</v>
      </c>
      <c r="I25" s="22">
        <f t="shared" si="5"/>
        <v>1.393939935035629</v>
      </c>
    </row>
    <row r="26" spans="2:9" x14ac:dyDescent="0.25">
      <c r="B26" s="18"/>
      <c r="C26" s="115" t="s">
        <v>54</v>
      </c>
      <c r="D26" s="103">
        <v>70591.28</v>
      </c>
      <c r="E26" s="59">
        <f>D26/$D$28</f>
        <v>6.3736487443786603E-3</v>
      </c>
      <c r="F26" s="103">
        <v>261403.10000000003</v>
      </c>
      <c r="G26" s="20">
        <f t="shared" si="1"/>
        <v>2.9927720249274536E-2</v>
      </c>
      <c r="H26" s="21">
        <f>(F26-D26)/D26</f>
        <v>2.703050858406308</v>
      </c>
      <c r="I26" s="22">
        <f t="shared" si="5"/>
        <v>3.6955396272299694</v>
      </c>
    </row>
    <row r="27" spans="2:9" s="3" customFormat="1" x14ac:dyDescent="0.25">
      <c r="B27" s="27"/>
      <c r="C27" s="28" t="s">
        <v>32</v>
      </c>
      <c r="D27" s="105">
        <f>D25+D26</f>
        <v>630968.4</v>
      </c>
      <c r="E27" s="60">
        <f>E25+E26</f>
        <v>5.6969797833423784E-2</v>
      </c>
      <c r="F27" s="105">
        <f>F25+F26</f>
        <v>1319359.6000000001</v>
      </c>
      <c r="G27" s="29">
        <f>G25+G26</f>
        <v>0.15105186211255622</v>
      </c>
      <c r="H27" s="33">
        <f t="shared" si="4"/>
        <v>1.0910074101967706</v>
      </c>
      <c r="I27" s="34">
        <f t="shared" si="5"/>
        <v>1.651437566168352</v>
      </c>
    </row>
    <row r="28" spans="2:9" s="3" customFormat="1" ht="16.5" thickBot="1" x14ac:dyDescent="0.3">
      <c r="B28" s="39"/>
      <c r="C28" s="36" t="s">
        <v>33</v>
      </c>
      <c r="D28" s="102">
        <f>D24+D27</f>
        <v>11075489.540000003</v>
      </c>
      <c r="E28" s="54">
        <f>E24+E27</f>
        <v>0.99999999999999989</v>
      </c>
      <c r="F28" s="102">
        <f>SUM(F24:F26)</f>
        <v>8734480.8699999992</v>
      </c>
      <c r="G28" s="54">
        <f>G24+G27</f>
        <v>1.0000000000000002</v>
      </c>
      <c r="H28" s="37">
        <f t="shared" si="4"/>
        <v>-0.21136841505246937</v>
      </c>
      <c r="I28" s="38">
        <f t="shared" si="5"/>
        <v>3.3306690738754701E-16</v>
      </c>
    </row>
    <row r="29" spans="2:9" x14ac:dyDescent="0.25">
      <c r="B29" s="14"/>
      <c r="C29" s="15"/>
      <c r="D29" s="6"/>
      <c r="E29" s="16"/>
      <c r="F29" s="6"/>
      <c r="G29" s="16"/>
      <c r="H29" s="13"/>
    </row>
    <row r="30" spans="2:9" x14ac:dyDescent="0.25">
      <c r="B30" s="53" t="s">
        <v>34</v>
      </c>
      <c r="C30" s="45"/>
      <c r="D30" s="6"/>
      <c r="E30" s="16"/>
      <c r="F30" s="44"/>
      <c r="G30" s="16"/>
      <c r="H30" s="44"/>
    </row>
    <row r="31" spans="2:9" x14ac:dyDescent="0.25">
      <c r="D31" s="62"/>
      <c r="G31" s="4"/>
      <c r="H31" s="44"/>
    </row>
    <row r="32" spans="2:9" x14ac:dyDescent="0.25">
      <c r="B32" s="53" t="s">
        <v>35</v>
      </c>
      <c r="G32" s="56"/>
      <c r="H32" s="44"/>
    </row>
    <row r="33" spans="7:8" x14ac:dyDescent="0.25">
      <c r="G33" s="57"/>
      <c r="H33" s="43"/>
    </row>
    <row r="34" spans="7:8" x14ac:dyDescent="0.25">
      <c r="G34" s="56"/>
    </row>
    <row r="35" spans="7:8" x14ac:dyDescent="0.25">
      <c r="G35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29.02.2016. godine.</oddFooter>
  </headerFooter>
  <ignoredErrors>
    <ignoredError sqref="G24 E24 F28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2020-02-25T09:12:43Z</cp:lastPrinted>
  <dcterms:created xsi:type="dcterms:W3CDTF">2011-07-19T08:09:31Z</dcterms:created>
  <dcterms:modified xsi:type="dcterms:W3CDTF">2020-02-25T09:14:41Z</dcterms:modified>
</cp:coreProperties>
</file>