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9" i="4" l="1"/>
  <c r="D29" i="5" l="1"/>
  <c r="H26" i="5" l="1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6" i="6"/>
  <c r="I26" i="6"/>
  <c r="H7" i="6"/>
  <c r="I7" i="6"/>
  <c r="H8" i="6"/>
  <c r="I8" i="6"/>
  <c r="H11" i="6"/>
  <c r="I11" i="6"/>
  <c r="H12" i="6"/>
  <c r="I12" i="6"/>
  <c r="H13" i="6"/>
  <c r="I13" i="6"/>
  <c r="H14" i="6"/>
  <c r="I14" i="6"/>
  <c r="H15" i="6"/>
  <c r="I15" i="6"/>
  <c r="H16" i="6"/>
  <c r="I16" i="6"/>
  <c r="H18" i="6"/>
  <c r="I18" i="6"/>
  <c r="H19" i="6"/>
  <c r="I19" i="6"/>
  <c r="H20" i="6"/>
  <c r="I20" i="6"/>
  <c r="H21" i="6"/>
  <c r="I21" i="6"/>
  <c r="H23" i="6"/>
  <c r="I23" i="6"/>
  <c r="G27" i="6"/>
  <c r="D28" i="5" l="1"/>
  <c r="F24" i="5" l="1"/>
  <c r="F29" i="5" s="1"/>
  <c r="F27" i="4" l="1"/>
  <c r="F29" i="6"/>
  <c r="F28" i="6"/>
  <c r="F24" i="6"/>
  <c r="D27" i="4" l="1"/>
  <c r="D26" i="4"/>
  <c r="D25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24" i="4" l="1"/>
  <c r="D28" i="4"/>
  <c r="D29" i="4" l="1"/>
  <c r="F26" i="4"/>
  <c r="H26" i="4" s="1"/>
  <c r="F25" i="4"/>
  <c r="F7" i="4"/>
  <c r="H7" i="4" s="1"/>
  <c r="F8" i="4"/>
  <c r="H8" i="4" s="1"/>
  <c r="F9" i="4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6" i="4"/>
  <c r="F28" i="5" l="1"/>
  <c r="H25" i="6" l="1"/>
  <c r="H6" i="5"/>
  <c r="D24" i="5"/>
  <c r="E27" i="5" l="1"/>
  <c r="E7" i="5"/>
  <c r="E9" i="5"/>
  <c r="E11" i="5"/>
  <c r="E13" i="5"/>
  <c r="E15" i="5"/>
  <c r="E17" i="5"/>
  <c r="E19" i="5"/>
  <c r="E21" i="5"/>
  <c r="E26" i="5"/>
  <c r="E25" i="5"/>
  <c r="E8" i="5"/>
  <c r="E10" i="5"/>
  <c r="E12" i="5"/>
  <c r="E14" i="5"/>
  <c r="E16" i="5"/>
  <c r="E18" i="5"/>
  <c r="E20" i="5"/>
  <c r="E22" i="5"/>
  <c r="E6" i="5"/>
  <c r="E23" i="5"/>
  <c r="D28" i="6" l="1"/>
  <c r="D24" i="6"/>
  <c r="H6" i="4" l="1"/>
  <c r="F24" i="4"/>
  <c r="D29" i="6"/>
  <c r="E26" i="4" l="1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E17" i="6" l="1"/>
  <c r="E21" i="6"/>
  <c r="E25" i="6"/>
  <c r="E23" i="6"/>
  <c r="E15" i="6"/>
  <c r="E7" i="6"/>
  <c r="H28" i="6"/>
  <c r="H24" i="5"/>
  <c r="E22" i="6"/>
  <c r="E20" i="6"/>
  <c r="E18" i="6"/>
  <c r="E16" i="6"/>
  <c r="E14" i="6"/>
  <c r="E12" i="6"/>
  <c r="E10" i="6"/>
  <c r="E8" i="6"/>
  <c r="E24" i="5" l="1"/>
  <c r="E11" i="6"/>
  <c r="E19" i="6"/>
  <c r="E9" i="6"/>
  <c r="E6" i="6"/>
  <c r="E26" i="6"/>
  <c r="E28" i="6" s="1"/>
  <c r="E13" i="6"/>
  <c r="H29" i="6"/>
  <c r="G7" i="6"/>
  <c r="G9" i="6"/>
  <c r="G11" i="6"/>
  <c r="G13" i="6"/>
  <c r="G15" i="6"/>
  <c r="G17" i="6"/>
  <c r="G19" i="6"/>
  <c r="G21" i="6"/>
  <c r="G23" i="6"/>
  <c r="G6" i="6"/>
  <c r="G8" i="6"/>
  <c r="G10" i="6"/>
  <c r="G12" i="6"/>
  <c r="G14" i="6"/>
  <c r="G16" i="6"/>
  <c r="G18" i="6"/>
  <c r="G20" i="6"/>
  <c r="G22" i="6"/>
  <c r="H24" i="4"/>
  <c r="G24" i="6" l="1"/>
  <c r="G29" i="6" s="1"/>
  <c r="E24" i="6"/>
  <c r="E29" i="6" s="1"/>
  <c r="E28" i="5"/>
  <c r="I25" i="6"/>
  <c r="I28" i="6"/>
  <c r="I6" i="6"/>
  <c r="E24" i="4"/>
  <c r="E28" i="4"/>
  <c r="E29" i="5" l="1"/>
  <c r="E29" i="4"/>
  <c r="I24" i="6"/>
  <c r="I29" i="6"/>
  <c r="H25" i="5" l="1"/>
  <c r="H29" i="5"/>
  <c r="H25" i="4" l="1"/>
  <c r="F28" i="4"/>
  <c r="G6" i="5"/>
  <c r="G19" i="5"/>
  <c r="I19" i="5" s="1"/>
  <c r="G23" i="5"/>
  <c r="I23" i="5" s="1"/>
  <c r="G18" i="5"/>
  <c r="I18" i="5" s="1"/>
  <c r="G10" i="5"/>
  <c r="I10" i="5" s="1"/>
  <c r="G16" i="5"/>
  <c r="I16" i="5" s="1"/>
  <c r="G13" i="5"/>
  <c r="I13" i="5" s="1"/>
  <c r="G25" i="5"/>
  <c r="G26" i="5"/>
  <c r="I26" i="5" s="1"/>
  <c r="G27" i="5"/>
  <c r="G14" i="5"/>
  <c r="I14" i="5" s="1"/>
  <c r="G20" i="5"/>
  <c r="I20" i="5" s="1"/>
  <c r="G17" i="5"/>
  <c r="I17" i="5" s="1"/>
  <c r="G8" i="5"/>
  <c r="I8" i="5" s="1"/>
  <c r="G15" i="5"/>
  <c r="I15" i="5" s="1"/>
  <c r="G11" i="5"/>
  <c r="I11" i="5" s="1"/>
  <c r="G7" i="5"/>
  <c r="I7" i="5" s="1"/>
  <c r="G12" i="5"/>
  <c r="I12" i="5" s="1"/>
  <c r="G9" i="5"/>
  <c r="G22" i="5"/>
  <c r="I22" i="5" s="1"/>
  <c r="G21" i="5"/>
  <c r="I21" i="5" s="1"/>
  <c r="G26" i="4" l="1"/>
  <c r="I26" i="4" s="1"/>
  <c r="H28" i="4"/>
  <c r="G25" i="4"/>
  <c r="I25" i="5"/>
  <c r="G28" i="5"/>
  <c r="I28" i="5" s="1"/>
  <c r="G20" i="4"/>
  <c r="I20" i="4" s="1"/>
  <c r="G12" i="4"/>
  <c r="I12" i="4" s="1"/>
  <c r="G15" i="4"/>
  <c r="I15" i="4" s="1"/>
  <c r="G7" i="4"/>
  <c r="I7" i="4" s="1"/>
  <c r="G14" i="4"/>
  <c r="I14" i="4" s="1"/>
  <c r="G21" i="4"/>
  <c r="I21" i="4" s="1"/>
  <c r="G13" i="4"/>
  <c r="I13" i="4" s="1"/>
  <c r="G17" i="4"/>
  <c r="I17" i="4" s="1"/>
  <c r="G16" i="4"/>
  <c r="I16" i="4" s="1"/>
  <c r="G19" i="4"/>
  <c r="I19" i="4" s="1"/>
  <c r="G22" i="4"/>
  <c r="I22" i="4" s="1"/>
  <c r="G18" i="4"/>
  <c r="I18" i="4" s="1"/>
  <c r="G10" i="4"/>
  <c r="I10" i="4" s="1"/>
  <c r="G23" i="4"/>
  <c r="I23" i="4" s="1"/>
  <c r="H29" i="4"/>
  <c r="G9" i="4"/>
  <c r="G11" i="4"/>
  <c r="I11" i="4" s="1"/>
  <c r="G8" i="4"/>
  <c r="I8" i="4" s="1"/>
  <c r="G6" i="4"/>
  <c r="I6" i="5"/>
  <c r="G24" i="5"/>
  <c r="G24" i="4" l="1"/>
  <c r="I25" i="4"/>
  <c r="G28" i="4"/>
  <c r="G27" i="4"/>
  <c r="I28" i="4"/>
  <c r="I24" i="5"/>
  <c r="G29" i="5"/>
  <c r="I29" i="5" s="1"/>
  <c r="I6" i="4"/>
  <c r="I24" i="4" l="1"/>
  <c r="G29" i="4"/>
  <c r="I29" i="4" s="1"/>
</calcChain>
</file>

<file path=xl/sharedStrings.xml><?xml version="1.0" encoding="utf-8"?>
<sst xmlns="http://schemas.openxmlformats.org/spreadsheetml/2006/main" count="180" uniqueCount="55">
  <si>
    <t xml:space="preserve">(%)      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</si>
  <si>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</si>
  <si>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</si>
  <si>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</si>
  <si>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</si>
  <si>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</si>
  <si>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</si>
  <si>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</si>
  <si>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Promjena udjela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</si>
  <si>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</si>
  <si>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</si>
  <si>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</si>
  <si>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</si>
  <si>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</si>
  <si>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</si>
  <si>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</si>
  <si>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</si>
  <si>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</si>
  <si>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</si>
  <si>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</si>
  <si>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</si>
  <si>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</si>
  <si>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</si>
  <si>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</si>
  <si>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</si>
  <si>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</si>
  <si>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</si>
  <si>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cestovnih vozila</t>
  </si>
  <si>
    <t>Osiguranje tračnih vozila</t>
  </si>
  <si>
    <t>Osiguranje zračnih letjelica</t>
  </si>
  <si>
    <t>Osiguranje plovila</t>
  </si>
  <si>
    <t>Osiguranje pomoći</t>
  </si>
  <si>
    <t>-</t>
  </si>
  <si>
    <t>2015.*</t>
  </si>
  <si>
    <t>2016.**</t>
  </si>
  <si>
    <t>Osiguranje od nezgode</t>
  </si>
  <si>
    <t>Ukupno (neživotna osiguranja - skupine osiguranja)</t>
  </si>
  <si>
    <t>Dodatna osiguranja uz osiguranje života</t>
  </si>
  <si>
    <t>Ukupno (životna osiguranja - skupine osiguranja)</t>
  </si>
  <si>
    <t xml:space="preserve">Osiguranje robe u prijevozu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</si>
  <si>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</si>
  <si>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</si>
  <si>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</si>
  <si>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</si>
  <si>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</si>
  <si>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</si>
  <si>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jamstva</t>
  </si>
  <si>
    <t>Osiguranje raznih financijskih gubitaka</t>
  </si>
  <si>
    <t xml:space="preserve">Osiguranje troškova pravne zaštite </t>
  </si>
  <si>
    <t>Sveukupno (skupine osiguranja 1-19)</t>
  </si>
  <si>
    <t>Premije po skupinama/vrstama osiguranja u BiH (u KM)</t>
  </si>
  <si>
    <t>Premije po skupinama/vrstama osiguranja u FBiH (u KM)</t>
  </si>
  <si>
    <t>Premije po skupinama/vrstama osiguranja u RS (u KM)</t>
  </si>
  <si>
    <t>*Podatci se odnose na razdoblje od 01.01. do 31.12.2015. godine.</t>
  </si>
  <si>
    <t>**Podatci se odnose na razdoblje od 01.01. do 31.12.2016.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</si>
</sst>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2" fillId="0" borderId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21" fillId="0" borderId="0"/>
    <xf numFmtId="0" fontId="10" fillId="23" borderId="7" applyNumberFormat="0" applyFont="0" applyAlignment="0" applyProtection="0"/>
    <xf numFmtId="0" fontId="22" fillId="20" borderId="8" applyNumberFormat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6" fillId="0" borderId="0"/>
    <xf numFmtId="0" fontId="36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2" fillId="0" borderId="0"/>
  </cellStyleXfs>
  <cellXfs count="94">
    <xf numFmtId="0" fontId="0" fillId="0" borderId="0" xfId="0"/>
    <xf numFmtId="0" fontId="27" fillId="0" borderId="0" xfId="197" applyFont="1"/>
    <xf numFmtId="0" fontId="29" fillId="0" borderId="0" xfId="197" applyFont="1"/>
    <xf numFmtId="0" fontId="28" fillId="0" borderId="0" xfId="197" applyFont="1"/>
    <xf numFmtId="0" fontId="27" fillId="0" borderId="0" xfId="197" applyFont="1" applyBorder="1"/>
    <xf numFmtId="0" fontId="30" fillId="0" borderId="0" xfId="197" applyFont="1" applyFill="1" applyBorder="1"/>
    <xf numFmtId="3" fontId="28" fillId="0" borderId="0" xfId="197" applyNumberFormat="1" applyFont="1" applyBorder="1" applyAlignment="1">
      <alignment horizontal="right"/>
    </xf>
    <xf numFmtId="3" fontId="27" fillId="0" borderId="0" xfId="197" applyNumberFormat="1" applyFont="1" applyBorder="1"/>
    <xf numFmtId="3" fontId="31" fillId="0" borderId="0" xfId="197" applyNumberFormat="1" applyFont="1" applyBorder="1" applyAlignment="1">
      <alignment horizontal="right"/>
    </xf>
    <xf numFmtId="3" fontId="27" fillId="0" borderId="0" xfId="197" applyNumberFormat="1" applyFont="1"/>
    <xf numFmtId="0" fontId="27" fillId="0" borderId="0" xfId="197" applyFont="1" applyBorder="1" applyAlignment="1">
      <alignment horizontal="justify"/>
    </xf>
    <xf numFmtId="0" fontId="28" fillId="0" borderId="0" xfId="197" applyFont="1" applyBorder="1" applyAlignment="1">
      <alignment horizontal="left" wrapText="1"/>
    </xf>
    <xf numFmtId="0" fontId="28" fillId="0" borderId="0" xfId="197" applyFont="1" applyBorder="1" applyAlignment="1">
      <alignment horizontal="right" wrapText="1"/>
    </xf>
    <xf numFmtId="0" fontId="27" fillId="0" borderId="0" xfId="197" applyFont="1" applyAlignment="1">
      <alignment wrapText="1"/>
    </xf>
    <xf numFmtId="0" fontId="27" fillId="0" borderId="0" xfId="197" applyFont="1" applyBorder="1" applyAlignment="1"/>
    <xf numFmtId="0" fontId="28" fillId="0" borderId="0" xfId="197" applyFont="1" applyBorder="1" applyAlignment="1">
      <alignment wrapText="1"/>
    </xf>
    <xf numFmtId="0" fontId="28" fillId="0" borderId="0" xfId="197" applyFont="1" applyBorder="1" applyAlignment="1"/>
    <xf numFmtId="0" fontId="32" fillId="0" borderId="0" xfId="197" applyFont="1"/>
    <xf numFmtId="4" fontId="0" fillId="0" borderId="0" xfId="0" applyNumberFormat="1" applyBorder="1"/>
    <xf numFmtId="0" fontId="33" fillId="0" borderId="0" xfId="197" applyFont="1" applyBorder="1" applyAlignment="1">
      <alignment wrapText="1"/>
    </xf>
    <xf numFmtId="4" fontId="34" fillId="0" borderId="0" xfId="0" applyNumberFormat="1" applyFont="1"/>
    <xf numFmtId="0" fontId="35" fillId="0" borderId="0" xfId="197" applyFont="1"/>
    <xf numFmtId="0" fontId="35" fillId="0" borderId="0" xfId="197" applyFont="1" applyBorder="1"/>
    <xf numFmtId="3" fontId="37" fillId="0" borderId="10" xfId="197" applyNumberFormat="1" applyFont="1" applyFill="1" applyBorder="1" applyAlignment="1">
      <alignment horizontal="right" vertical="center"/>
    </xf>
    <xf numFmtId="0" fontId="37" fillId="0" borderId="11" xfId="197" applyFont="1" applyBorder="1" applyAlignment="1">
      <alignment horizontal="right" vertical="center"/>
    </xf>
    <xf numFmtId="10" fontId="37" fillId="0" borderId="10" xfId="197" applyNumberFormat="1" applyFont="1" applyFill="1" applyBorder="1" applyAlignment="1">
      <alignment horizontal="right" vertical="center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0" fontId="38" fillId="24" borderId="11" xfId="197" applyFont="1" applyFill="1" applyBorder="1" applyAlignment="1">
      <alignment horizontal="right" vertical="center"/>
    </xf>
    <xf numFmtId="3" fontId="38" fillId="24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right" vertical="center"/>
    </xf>
    <xf numFmtId="0" fontId="38" fillId="25" borderId="12" xfId="197" applyFont="1" applyFill="1" applyBorder="1" applyAlignment="1">
      <alignment horizontal="right" vertical="center" wrapText="1"/>
    </xf>
    <xf numFmtId="9" fontId="38" fillId="25" borderId="12" xfId="197" applyNumberFormat="1" applyFont="1" applyFill="1" applyBorder="1" applyAlignment="1">
      <alignment horizontal="right" vertical="center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10" fontId="37" fillId="0" borderId="10" xfId="197" applyNumberFormat="1" applyFont="1" applyBorder="1" applyAlignment="1">
      <alignment horizontal="right" vertical="center" wrapText="1"/>
    </xf>
    <xf numFmtId="10" fontId="37" fillId="0" borderId="24" xfId="197" applyNumberFormat="1" applyFont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3" fontId="38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justify"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9" fontId="38" fillId="25" borderId="12" xfId="197" applyNumberFormat="1" applyFont="1" applyFill="1" applyBorder="1" applyAlignment="1">
      <alignment vertical="center"/>
    </xf>
    <xf numFmtId="0" fontId="28" fillId="0" borderId="0" xfId="197" applyFont="1" applyFill="1" applyBorder="1"/>
    <xf numFmtId="0" fontId="27" fillId="0" borderId="0" xfId="197" applyFont="1" applyFill="1" applyBorder="1"/>
    <xf numFmtId="4" fontId="41" fillId="0" borderId="0" xfId="205" applyNumberFormat="1" applyFont="1" applyFill="1" applyBorder="1" applyAlignment="1"/>
    <xf numFmtId="4" fontId="28" fillId="0" borderId="0" xfId="197" applyNumberFormat="1" applyFont="1" applyFill="1" applyBorder="1"/>
    <xf numFmtId="0" fontId="32" fillId="0" borderId="0" xfId="197" applyFont="1" applyFill="1" applyBorder="1"/>
    <xf numFmtId="49" fontId="37" fillId="0" borderId="11" xfId="197" applyNumberFormat="1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3" fontId="43" fillId="0" borderId="0" xfId="211" applyNumberFormat="1" applyFont="1" applyFill="1" applyBorder="1" applyAlignment="1" applyProtection="1">
      <alignment horizontal="right" vertical="center"/>
    </xf>
    <xf numFmtId="3" fontId="44" fillId="0" borderId="0" xfId="211" applyNumberFormat="1" applyFont="1" applyFill="1" applyBorder="1" applyAlignment="1" applyProtection="1">
      <alignment horizontal="right" vertical="center"/>
    </xf>
    <xf numFmtId="3" fontId="44" fillId="0" borderId="0" xfId="218" applyNumberFormat="1" applyFont="1" applyFill="1" applyBorder="1" applyAlignment="1" applyProtection="1">
      <alignment horizontal="right" vertical="center"/>
    </xf>
    <xf numFmtId="3" fontId="45" fillId="0" borderId="0" xfId="197" applyNumberFormat="1" applyFont="1" applyFill="1" applyBorder="1"/>
    <xf numFmtId="3" fontId="42" fillId="0" borderId="0" xfId="197" applyNumberFormat="1" applyFont="1" applyFill="1" applyBorder="1"/>
    <xf numFmtId="3" fontId="32" fillId="0" borderId="0" xfId="197" applyNumberFormat="1" applyFont="1" applyFill="1" applyBorder="1"/>
    <xf numFmtId="4" fontId="0" fillId="0" borderId="0" xfId="0" applyNumberFormat="1" applyFill="1" applyBorder="1"/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3" fontId="37" fillId="0" borderId="10" xfId="205" applyNumberFormat="1" applyFont="1" applyBorder="1" applyAlignment="1">
      <alignment vertical="center"/>
    </xf>
    <xf numFmtId="3" fontId="37" fillId="0" borderId="10" xfId="0" applyNumberFormat="1" applyFont="1" applyBorder="1" applyAlignment="1">
      <alignment vertical="center"/>
    </xf>
    <xf numFmtId="3" fontId="38" fillId="24" borderId="10" xfId="197" applyNumberFormat="1" applyFont="1" applyFill="1" applyBorder="1" applyAlignment="1">
      <alignment horizontal="right" vertical="center" wrapText="1"/>
    </xf>
    <xf numFmtId="0" fontId="45" fillId="0" borderId="0" xfId="197" applyFont="1" applyFill="1" applyBorder="1"/>
    <xf numFmtId="1" fontId="27" fillId="0" borderId="0" xfId="197" applyNumberFormat="1" applyFont="1" applyFill="1" applyBorder="1"/>
    <xf numFmtId="3" fontId="38" fillId="25" borderId="12" xfId="197" applyNumberFormat="1" applyFont="1" applyFill="1" applyBorder="1" applyAlignment="1">
      <alignment horizontal="right" vertical="center"/>
    </xf>
    <xf numFmtId="0" fontId="28" fillId="0" borderId="19" xfId="197" applyFont="1" applyBorder="1" applyAlignment="1">
      <alignment horizontal="center"/>
    </xf>
    <xf numFmtId="0" fontId="28" fillId="0" borderId="20" xfId="197" applyFont="1" applyBorder="1" applyAlignment="1">
      <alignment horizontal="center"/>
    </xf>
    <xf numFmtId="0" fontId="28" fillId="0" borderId="21" xfId="197" applyFont="1" applyBorder="1" applyAlignment="1">
      <alignment horizontal="center"/>
    </xf>
    <xf numFmtId="0" fontId="38" fillId="25" borderId="25" xfId="197" applyFont="1" applyFill="1" applyBorder="1" applyAlignment="1">
      <alignment horizontal="center" vertical="center" wrapText="1"/>
    </xf>
    <xf numFmtId="0" fontId="38" fillId="25" borderId="26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8" fillId="25" borderId="25" xfId="197" applyFont="1" applyFill="1" applyBorder="1" applyAlignment="1">
      <alignment horizontal="center" vertical="center"/>
    </xf>
    <xf numFmtId="0" fontId="38" fillId="25" borderId="26" xfId="197" applyFont="1" applyFill="1" applyBorder="1" applyAlignment="1">
      <alignment horizontal="center" vertical="center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  <xf numFmtId="0" fontId="46" fillId="0" borderId="10" xfId="197" applyFont="1" applyBorder="1" applyAlignment="1">
      <alignment horizontal="left" vertical="center" wrapText="1"/>
    </xf>
    <xf numFmtId="0" fontId="45" fillId="0" borderId="10" xfId="197" applyFont="1" applyBorder="1" applyAlignment="1">
      <alignment horizontal="left" vertical="center" wrapText="1"/>
    </xf>
    <xf numFmtId="0" fontId="45" fillId="0" borderId="10" xfId="197" applyFont="1" applyFill="1" applyBorder="1" applyAlignment="1">
      <alignment horizontal="left" vertical="center" wrapText="1"/>
    </xf>
    <xf numFmtId="0" fontId="47" fillId="24" borderId="10" xfId="197" applyFont="1" applyFill="1" applyBorder="1" applyAlignment="1">
      <alignment horizontal="right" vertical="center" wrapText="1"/>
    </xf>
    <xf numFmtId="0" fontId="45" fillId="0" borderId="27" xfId="197" applyFont="1" applyBorder="1" applyAlignment="1">
      <alignment horizontal="left" vertical="center" wrapText="1"/>
    </xf>
  </cellXfs>
  <cellStyles count="22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20"/>
    <cellStyle name="Normal 17" xfId="106"/>
    <cellStyle name="Normal 18" xfId="107"/>
    <cellStyle name="Normal 19" xfId="108"/>
    <cellStyle name="Normal 2" xfId="109"/>
    <cellStyle name="Normal 2 2" xfId="224"/>
    <cellStyle name="Normal 2 3" xfId="222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 2" xfId="223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18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21"/>
    <cellStyle name="Obično 4" xfId="209"/>
    <cellStyle name="Obično 4 2" xfId="219"/>
    <cellStyle name="Obično_12a Izvjestaji drustava za osiguranje" xfId="214"/>
    <cellStyle name="Output" xfId="200" builtinId="21" customBuiltin="1"/>
    <cellStyle name="Percent 2" xfId="217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71" t="s">
        <v>50</v>
      </c>
      <c r="C2" s="72"/>
      <c r="D2" s="72"/>
      <c r="E2" s="72"/>
      <c r="F2" s="72"/>
      <c r="G2" s="72"/>
      <c r="H2" s="72"/>
      <c r="I2" s="73"/>
    </row>
    <row r="3" spans="2:9" ht="16.5" thickBot="1" x14ac:dyDescent="0.3">
      <c r="B3" s="2"/>
      <c r="C3" s="3"/>
    </row>
    <row r="4" spans="2:9" x14ac:dyDescent="0.25">
      <c r="B4" s="82"/>
      <c r="C4" s="76" t="s">
        <v>1</v>
      </c>
      <c r="D4" s="85" t="s">
        <v>33</v>
      </c>
      <c r="E4" s="74" t="s">
        <v>2</v>
      </c>
      <c r="F4" s="85" t="s">
        <v>34</v>
      </c>
      <c r="G4" s="76" t="s">
        <v>2</v>
      </c>
      <c r="H4" s="78" t="s">
        <v>7</v>
      </c>
      <c r="I4" s="80" t="s">
        <v>8</v>
      </c>
    </row>
    <row r="5" spans="2:9" x14ac:dyDescent="0.25">
      <c r="B5" s="83"/>
      <c r="C5" s="84"/>
      <c r="D5" s="86"/>
      <c r="E5" s="75" t="s">
        <v>0</v>
      </c>
      <c r="F5" s="86"/>
      <c r="G5" s="77" t="s">
        <v>0</v>
      </c>
      <c r="H5" s="79"/>
      <c r="I5" s="81"/>
    </row>
    <row r="6" spans="2:9" x14ac:dyDescent="0.25">
      <c r="B6" s="53" t="s">
        <v>9</v>
      </c>
      <c r="C6" s="89" t="s">
        <v>35</v>
      </c>
      <c r="D6" s="23">
        <f>'FBiH '!D6+RS!D6</f>
        <v>39002956</v>
      </c>
      <c r="E6" s="25">
        <f>D6/$D$29</f>
        <v>6.5462827386017039E-2</v>
      </c>
      <c r="F6" s="23">
        <f>'FBiH '!F6+RS!F6</f>
        <v>42436666.923000008</v>
      </c>
      <c r="G6" s="25">
        <f t="shared" ref="G6:G23" si="0">F6/$F$29</f>
        <v>6.6940749965235927E-2</v>
      </c>
      <c r="H6" s="26">
        <f>(F6-D6)/D6</f>
        <v>8.8037197052449251E-2</v>
      </c>
      <c r="I6" s="27">
        <f>(G6-E6)/E6</f>
        <v>2.2576516142573062E-2</v>
      </c>
    </row>
    <row r="7" spans="2:9" x14ac:dyDescent="0.25">
      <c r="B7" s="53" t="s">
        <v>10</v>
      </c>
      <c r="C7" s="90" t="s">
        <v>3</v>
      </c>
      <c r="D7" s="23">
        <f>'FBiH '!D7+RS!D7</f>
        <v>7160261</v>
      </c>
      <c r="E7" s="25">
        <f t="shared" ref="E7:E27" si="1">D7/$D$29</f>
        <v>1.2017830901889327E-2</v>
      </c>
      <c r="F7" s="23">
        <f>'FBiH '!F7+RS!F7</f>
        <v>8003116.1299999971</v>
      </c>
      <c r="G7" s="25">
        <f t="shared" si="0"/>
        <v>1.2624332555927398E-2</v>
      </c>
      <c r="H7" s="26">
        <f t="shared" ref="H7:H23" si="2">(F7-D7)/D7</f>
        <v>0.11771290599602405</v>
      </c>
      <c r="I7" s="27">
        <f t="shared" ref="I7:I23" si="3">(G7-E7)/E7</f>
        <v>5.0466815433617265E-2</v>
      </c>
    </row>
    <row r="8" spans="2:9" x14ac:dyDescent="0.25">
      <c r="B8" s="53" t="s">
        <v>11</v>
      </c>
      <c r="C8" s="91" t="s">
        <v>27</v>
      </c>
      <c r="D8" s="23">
        <f>'FBiH '!D8+RS!D8</f>
        <v>55881490</v>
      </c>
      <c r="E8" s="25">
        <f t="shared" si="1"/>
        <v>9.3791873978562992E-2</v>
      </c>
      <c r="F8" s="23">
        <f>'FBiH '!F8+RS!F8</f>
        <v>57566636.820000008</v>
      </c>
      <c r="G8" s="25">
        <f t="shared" si="0"/>
        <v>9.0807175047449326E-2</v>
      </c>
      <c r="H8" s="26">
        <f t="shared" si="2"/>
        <v>3.0155724552083485E-2</v>
      </c>
      <c r="I8" s="27">
        <f t="shared" si="3"/>
        <v>-3.1822574861824882E-2</v>
      </c>
    </row>
    <row r="9" spans="2:9" x14ac:dyDescent="0.25">
      <c r="B9" s="53" t="s">
        <v>12</v>
      </c>
      <c r="C9" s="91" t="s">
        <v>28</v>
      </c>
      <c r="D9" s="23">
        <f>'FBiH '!D9+RS!D9</f>
        <v>0</v>
      </c>
      <c r="E9" s="25">
        <f t="shared" si="1"/>
        <v>0</v>
      </c>
      <c r="F9" s="23">
        <f>'FBiH '!F9+RS!F9</f>
        <v>6000</v>
      </c>
      <c r="G9" s="25">
        <f t="shared" si="0"/>
        <v>9.4645628159296012E-6</v>
      </c>
      <c r="H9" s="63" t="s">
        <v>32</v>
      </c>
      <c r="I9" s="64" t="s">
        <v>32</v>
      </c>
    </row>
    <row r="10" spans="2:9" x14ac:dyDescent="0.25">
      <c r="B10" s="53" t="s">
        <v>13</v>
      </c>
      <c r="C10" s="91" t="s">
        <v>29</v>
      </c>
      <c r="D10" s="23">
        <f>'FBiH '!D10+RS!D10</f>
        <v>96896</v>
      </c>
      <c r="E10" s="25">
        <f t="shared" si="1"/>
        <v>1.6263090731880698E-4</v>
      </c>
      <c r="F10" s="23">
        <f>'FBiH '!F10+RS!F10</f>
        <v>4898.96</v>
      </c>
      <c r="G10" s="25">
        <f t="shared" si="0"/>
        <v>7.7277524421210808E-6</v>
      </c>
      <c r="H10" s="26">
        <f t="shared" si="2"/>
        <v>-0.9494410501981505</v>
      </c>
      <c r="I10" s="27">
        <f t="shared" si="3"/>
        <v>-0.95248287936454612</v>
      </c>
    </row>
    <row r="11" spans="2:9" x14ac:dyDescent="0.25">
      <c r="B11" s="53" t="s">
        <v>14</v>
      </c>
      <c r="C11" s="91" t="s">
        <v>30</v>
      </c>
      <c r="D11" s="23">
        <f>'FBiH '!D11+RS!D11</f>
        <v>22861.25</v>
      </c>
      <c r="E11" s="25">
        <f t="shared" si="1"/>
        <v>3.8370477934507888E-5</v>
      </c>
      <c r="F11" s="23">
        <f>'FBiH '!F11+RS!F11</f>
        <v>10330.440000000002</v>
      </c>
      <c r="G11" s="25">
        <f t="shared" si="0"/>
        <v>1.6295516382698637E-5</v>
      </c>
      <c r="H11" s="26">
        <f t="shared" si="2"/>
        <v>-0.54812444638853941</v>
      </c>
      <c r="I11" s="27">
        <f t="shared" si="3"/>
        <v>-0.5753110917588149</v>
      </c>
    </row>
    <row r="12" spans="2:9" x14ac:dyDescent="0.25">
      <c r="B12" s="53" t="s">
        <v>15</v>
      </c>
      <c r="C12" s="91" t="s">
        <v>39</v>
      </c>
      <c r="D12" s="23">
        <f>'FBiH '!D12+RS!D12</f>
        <v>3985537.37</v>
      </c>
      <c r="E12" s="25">
        <f t="shared" si="1"/>
        <v>6.689353106796068E-3</v>
      </c>
      <c r="F12" s="23">
        <f>'FBiH '!F12+RS!F12</f>
        <v>3743929.5900000003</v>
      </c>
      <c r="G12" s="25">
        <f t="shared" si="0"/>
        <v>5.9057761304954267E-3</v>
      </c>
      <c r="H12" s="26">
        <f t="shared" si="2"/>
        <v>-6.0621130244225961E-2</v>
      </c>
      <c r="I12" s="27">
        <f t="shared" si="3"/>
        <v>-0.11713793004955352</v>
      </c>
    </row>
    <row r="13" spans="2:9" x14ac:dyDescent="0.25">
      <c r="B13" s="53" t="s">
        <v>16</v>
      </c>
      <c r="C13" s="91" t="s">
        <v>40</v>
      </c>
      <c r="D13" s="23">
        <f>'FBiH '!D13+RS!D13</f>
        <v>27722256</v>
      </c>
      <c r="E13" s="25">
        <f t="shared" si="1"/>
        <v>4.6529223561387889E-2</v>
      </c>
      <c r="F13" s="23">
        <f>'FBiH '!F13+RS!F13</f>
        <v>26021174.390100002</v>
      </c>
      <c r="G13" s="25">
        <f t="shared" si="0"/>
        <v>4.1046506593226686E-2</v>
      </c>
      <c r="H13" s="26">
        <f t="shared" si="2"/>
        <v>-6.1361586513738194E-2</v>
      </c>
      <c r="I13" s="27">
        <f t="shared" si="3"/>
        <v>-0.11783383750058997</v>
      </c>
    </row>
    <row r="14" spans="2:9" x14ac:dyDescent="0.25">
      <c r="B14" s="53" t="s">
        <v>17</v>
      </c>
      <c r="C14" s="91" t="s">
        <v>41</v>
      </c>
      <c r="D14" s="23">
        <f>'FBiH '!D14+RS!D14</f>
        <v>30508607.48</v>
      </c>
      <c r="E14" s="25">
        <f t="shared" si="1"/>
        <v>5.1205854890870026E-2</v>
      </c>
      <c r="F14" s="23">
        <f>'FBiH '!F14+RS!F14</f>
        <v>27111609.800000004</v>
      </c>
      <c r="G14" s="25">
        <f t="shared" si="0"/>
        <v>4.2766588998845438E-2</v>
      </c>
      <c r="H14" s="26">
        <f t="shared" si="2"/>
        <v>-0.11134555001328418</v>
      </c>
      <c r="I14" s="27">
        <f t="shared" si="3"/>
        <v>-0.16481056531543825</v>
      </c>
    </row>
    <row r="15" spans="2:9" ht="15.75" customHeight="1" x14ac:dyDescent="0.25">
      <c r="B15" s="53" t="s">
        <v>18</v>
      </c>
      <c r="C15" s="91" t="s">
        <v>42</v>
      </c>
      <c r="D15" s="23">
        <f>'FBiH '!D15+RS!D15</f>
        <v>290653111</v>
      </c>
      <c r="E15" s="25">
        <f t="shared" si="1"/>
        <v>0.48783416402084628</v>
      </c>
      <c r="F15" s="23">
        <f>'FBiH '!F15+RS!F15</f>
        <v>319041706.89999998</v>
      </c>
      <c r="G15" s="25">
        <f t="shared" si="0"/>
        <v>0.50326504597607502</v>
      </c>
      <c r="H15" s="26">
        <f t="shared" si="2"/>
        <v>9.76717427944543E-2</v>
      </c>
      <c r="I15" s="27">
        <f t="shared" si="3"/>
        <v>3.1631408977271507E-2</v>
      </c>
    </row>
    <row r="16" spans="2:9" ht="15.75" customHeight="1" x14ac:dyDescent="0.25">
      <c r="B16" s="53" t="s">
        <v>19</v>
      </c>
      <c r="C16" s="91" t="s">
        <v>43</v>
      </c>
      <c r="D16" s="23">
        <f>'FBiH '!D16+RS!D16</f>
        <v>127241.99</v>
      </c>
      <c r="E16" s="25">
        <f t="shared" si="1"/>
        <v>2.1356382392204596E-4</v>
      </c>
      <c r="F16" s="23">
        <f>'FBiH '!F16+RS!F16</f>
        <v>54389.109999999993</v>
      </c>
      <c r="G16" s="25">
        <f t="shared" si="0"/>
        <v>8.5794858016250794E-5</v>
      </c>
      <c r="H16" s="26">
        <f t="shared" si="2"/>
        <v>-0.5725537615373667</v>
      </c>
      <c r="I16" s="27">
        <f t="shared" si="3"/>
        <v>-0.59827064134435426</v>
      </c>
    </row>
    <row r="17" spans="2:9" x14ac:dyDescent="0.25">
      <c r="B17" s="53" t="s">
        <v>20</v>
      </c>
      <c r="C17" s="91" t="s">
        <v>44</v>
      </c>
      <c r="D17" s="23">
        <f>'FBiH '!D17+RS!D17</f>
        <v>21797.11</v>
      </c>
      <c r="E17" s="25">
        <f t="shared" si="1"/>
        <v>3.6584418100105692E-5</v>
      </c>
      <c r="F17" s="23">
        <f>'FBiH '!F17+RS!F17</f>
        <v>28920.429999999997</v>
      </c>
      <c r="G17" s="25">
        <f t="shared" si="0"/>
        <v>4.5619871066449153E-5</v>
      </c>
      <c r="H17" s="26">
        <f t="shared" si="2"/>
        <v>0.32680112180009163</v>
      </c>
      <c r="I17" s="27">
        <f t="shared" si="3"/>
        <v>0.24697544571078903</v>
      </c>
    </row>
    <row r="18" spans="2:9" x14ac:dyDescent="0.25">
      <c r="B18" s="53" t="s">
        <v>21</v>
      </c>
      <c r="C18" s="91" t="s">
        <v>45</v>
      </c>
      <c r="D18" s="23">
        <f>'FBiH '!D18+RS!D18</f>
        <v>7209685.1699999999</v>
      </c>
      <c r="E18" s="25">
        <f t="shared" si="1"/>
        <v>1.2100784765935098E-2</v>
      </c>
      <c r="F18" s="23">
        <f>'FBiH '!F18+RS!F18</f>
        <v>7323944.629999999</v>
      </c>
      <c r="G18" s="25">
        <f t="shared" si="0"/>
        <v>1.1552989001837545E-2</v>
      </c>
      <c r="H18" s="26">
        <f t="shared" si="2"/>
        <v>1.5848051240217889E-2</v>
      </c>
      <c r="I18" s="27">
        <f t="shared" si="3"/>
        <v>-4.5269441172084299E-2</v>
      </c>
    </row>
    <row r="19" spans="2:9" x14ac:dyDescent="0.25">
      <c r="B19" s="53" t="s">
        <v>22</v>
      </c>
      <c r="C19" s="91" t="s">
        <v>4</v>
      </c>
      <c r="D19" s="23">
        <f>'FBiH '!D19+RS!D19</f>
        <v>7579537</v>
      </c>
      <c r="E19" s="25">
        <f t="shared" si="1"/>
        <v>1.2721546600132807E-2</v>
      </c>
      <c r="F19" s="23">
        <f>'FBiH '!F19+RS!F19</f>
        <v>10375781.609999999</v>
      </c>
      <c r="G19" s="25">
        <f t="shared" si="0"/>
        <v>1.6367039468702028E-2</v>
      </c>
      <c r="H19" s="26">
        <f t="shared" si="2"/>
        <v>0.36892024011493041</v>
      </c>
      <c r="I19" s="27">
        <f t="shared" si="3"/>
        <v>0.28656050896603757</v>
      </c>
    </row>
    <row r="20" spans="2:9" x14ac:dyDescent="0.25">
      <c r="B20" s="53" t="s">
        <v>23</v>
      </c>
      <c r="C20" s="91" t="s">
        <v>46</v>
      </c>
      <c r="D20" s="23">
        <f>'FBiH '!D20+RS!D20</f>
        <v>217195.12</v>
      </c>
      <c r="E20" s="25">
        <f t="shared" si="1"/>
        <v>3.6454177087616788E-4</v>
      </c>
      <c r="F20" s="23">
        <f>'FBiH '!F20+RS!F20</f>
        <v>223725.63</v>
      </c>
      <c r="G20" s="25">
        <f t="shared" si="0"/>
        <v>3.5291087977807071E-4</v>
      </c>
      <c r="H20" s="26">
        <f t="shared" si="2"/>
        <v>3.0067480337495657E-2</v>
      </c>
      <c r="I20" s="27">
        <f t="shared" si="3"/>
        <v>-3.1905509950595178E-2</v>
      </c>
    </row>
    <row r="21" spans="2:9" x14ac:dyDescent="0.25">
      <c r="B21" s="53" t="s">
        <v>24</v>
      </c>
      <c r="C21" s="91" t="s">
        <v>47</v>
      </c>
      <c r="D21" s="23">
        <f>'FBiH '!D21+RS!D21</f>
        <v>2041401.18</v>
      </c>
      <c r="E21" s="25">
        <f t="shared" si="1"/>
        <v>3.4263016647238607E-3</v>
      </c>
      <c r="F21" s="23">
        <f>'FBiH '!F21+RS!F21</f>
        <v>2431475.21</v>
      </c>
      <c r="G21" s="25">
        <f t="shared" si="0"/>
        <v>3.8354749767367698E-3</v>
      </c>
      <c r="H21" s="26">
        <f t="shared" si="2"/>
        <v>0.19108151490340572</v>
      </c>
      <c r="I21" s="27">
        <f t="shared" si="3"/>
        <v>0.11942127461385861</v>
      </c>
    </row>
    <row r="22" spans="2:9" x14ac:dyDescent="0.25">
      <c r="B22" s="53" t="s">
        <v>25</v>
      </c>
      <c r="C22" s="91" t="s">
        <v>48</v>
      </c>
      <c r="D22" s="23">
        <f>'FBiH '!D22+RS!D22</f>
        <v>2776</v>
      </c>
      <c r="E22" s="25">
        <f t="shared" si="1"/>
        <v>4.6592573348436279E-6</v>
      </c>
      <c r="F22" s="23">
        <f>'FBiH '!F22+RS!F22</f>
        <v>2145</v>
      </c>
      <c r="G22" s="25">
        <f t="shared" si="0"/>
        <v>3.3835812066948325E-6</v>
      </c>
      <c r="H22" s="26">
        <f t="shared" si="2"/>
        <v>-0.22730547550432276</v>
      </c>
      <c r="I22" s="27">
        <f t="shared" si="3"/>
        <v>-0.27379387667833316</v>
      </c>
    </row>
    <row r="23" spans="2:9" x14ac:dyDescent="0.25">
      <c r="B23" s="53" t="s">
        <v>26</v>
      </c>
      <c r="C23" s="91" t="s">
        <v>31</v>
      </c>
      <c r="D23" s="23">
        <f>'FBiH '!D23+RS!D23</f>
        <v>36072.28</v>
      </c>
      <c r="E23" s="25">
        <f t="shared" si="1"/>
        <v>6.0543960797742473E-5</v>
      </c>
      <c r="F23" s="23">
        <f>'FBiH '!F23+RS!F23</f>
        <v>291834.58</v>
      </c>
      <c r="G23" s="25">
        <f t="shared" si="0"/>
        <v>4.6034778571173878E-4</v>
      </c>
      <c r="H23" s="26">
        <f t="shared" si="2"/>
        <v>7.0902726414853738</v>
      </c>
      <c r="I23" s="27">
        <f t="shared" si="3"/>
        <v>6.6035293965918394</v>
      </c>
    </row>
    <row r="24" spans="2:9" s="3" customFormat="1" x14ac:dyDescent="0.25">
      <c r="B24" s="54"/>
      <c r="C24" s="92" t="s">
        <v>36</v>
      </c>
      <c r="D24" s="29">
        <f>SUM(D6:D23)</f>
        <v>472269681.95000005</v>
      </c>
      <c r="E24" s="30">
        <f>SUM(E6:E23)</f>
        <v>0.79266065549344566</v>
      </c>
      <c r="F24" s="29">
        <f>SUM(F6:F23)</f>
        <v>504678286.15309995</v>
      </c>
      <c r="G24" s="30">
        <f>SUM(G6:G23)</f>
        <v>0.79609322352195133</v>
      </c>
      <c r="H24" s="31">
        <f t="shared" ref="H24:I29" si="4">(F24-D24)/D24</f>
        <v>6.8623088548231348E-2</v>
      </c>
      <c r="I24" s="32">
        <f t="shared" si="4"/>
        <v>4.3304382584358637E-3</v>
      </c>
    </row>
    <row r="25" spans="2:9" ht="15.75" customHeight="1" x14ac:dyDescent="0.25">
      <c r="B25" s="55">
        <v>19</v>
      </c>
      <c r="C25" s="90" t="s">
        <v>5</v>
      </c>
      <c r="D25" s="23">
        <f>'FBiH '!D25+RS!D25</f>
        <v>114169546.50000024</v>
      </c>
      <c r="E25" s="25">
        <f t="shared" si="1"/>
        <v>0.1916229455856977</v>
      </c>
      <c r="F25" s="23">
        <f>'FBiH '!F25+RS!F25</f>
        <v>119740942.58100049</v>
      </c>
      <c r="G25" s="25">
        <f>F25/$F$29</f>
        <v>0.18888261211608312</v>
      </c>
      <c r="H25" s="26">
        <f t="shared" ref="H25" si="5">(F25-D25)/D25</f>
        <v>4.8799318660692426E-2</v>
      </c>
      <c r="I25" s="27">
        <f t="shared" si="4"/>
        <v>-1.4300654137419298E-2</v>
      </c>
    </row>
    <row r="26" spans="2:9" x14ac:dyDescent="0.25">
      <c r="B26" s="24"/>
      <c r="C26" s="90" t="s">
        <v>37</v>
      </c>
      <c r="D26" s="23">
        <f>'FBiH '!D26+RS!D26</f>
        <v>9363879.3199994024</v>
      </c>
      <c r="E26" s="25">
        <f t="shared" si="1"/>
        <v>1.571639892085655E-2</v>
      </c>
      <c r="F26" s="23">
        <f>'FBiH '!F26+RS!F26</f>
        <v>9301415.5619995035</v>
      </c>
      <c r="G26" s="25">
        <f>F26/$F$29</f>
        <v>1.4672305310601574E-2</v>
      </c>
      <c r="H26" s="26">
        <f t="shared" ref="H26" si="6">(F26-D26)/D26</f>
        <v>-6.6707136930405095E-3</v>
      </c>
      <c r="I26" s="27">
        <f t="shared" ref="I26" si="7">(G26-E26)/E26</f>
        <v>-6.6433386904515696E-2</v>
      </c>
    </row>
    <row r="27" spans="2:9" x14ac:dyDescent="0.25">
      <c r="B27" s="24"/>
      <c r="C27" s="93" t="s">
        <v>6</v>
      </c>
      <c r="D27" s="23">
        <f>'FBiH '!D27</f>
        <v>0</v>
      </c>
      <c r="E27" s="25">
        <f t="shared" si="1"/>
        <v>0</v>
      </c>
      <c r="F27" s="23">
        <f>'FBiH '!F27+RS!F27</f>
        <v>223058.83000000002</v>
      </c>
      <c r="G27" s="25">
        <f>F27/$F$29</f>
        <v>3.5185905136379375E-4</v>
      </c>
      <c r="H27" s="63" t="s">
        <v>32</v>
      </c>
      <c r="I27" s="64" t="s">
        <v>32</v>
      </c>
    </row>
    <row r="28" spans="2:9" s="3" customFormat="1" x14ac:dyDescent="0.25">
      <c r="B28" s="28"/>
      <c r="C28" s="92" t="s">
        <v>38</v>
      </c>
      <c r="D28" s="29">
        <f>SUM(D25:D27)</f>
        <v>123533425.81999964</v>
      </c>
      <c r="E28" s="30">
        <f>SUM(E25:E26)</f>
        <v>0.20733934450655425</v>
      </c>
      <c r="F28" s="29">
        <f>SUM(F25:F27)</f>
        <v>129265416.97299999</v>
      </c>
      <c r="G28" s="30">
        <f>SUM(G25:G27)</f>
        <v>0.20390677647804847</v>
      </c>
      <c r="H28" s="31">
        <f t="shared" si="4"/>
        <v>4.6400325377136634E-2</v>
      </c>
      <c r="I28" s="32">
        <f t="shared" si="4"/>
        <v>-1.655531436483957E-2</v>
      </c>
    </row>
    <row r="29" spans="2:9" s="3" customFormat="1" ht="16.5" thickBot="1" x14ac:dyDescent="0.3">
      <c r="B29" s="33"/>
      <c r="C29" s="34" t="s">
        <v>49</v>
      </c>
      <c r="D29" s="70">
        <f>D24+D28</f>
        <v>595803107.76999974</v>
      </c>
      <c r="E29" s="35">
        <f>E24+E28</f>
        <v>0.99999999999999989</v>
      </c>
      <c r="F29" s="70">
        <f>F24+F28</f>
        <v>633943703.12609994</v>
      </c>
      <c r="G29" s="35">
        <f>G24+G28</f>
        <v>0.99999999999999978</v>
      </c>
      <c r="H29" s="36">
        <f>(F29-D29)/D29</f>
        <v>6.4015435399212062E-2</v>
      </c>
      <c r="I29" s="37">
        <f t="shared" si="4"/>
        <v>-1.1102230246251565E-16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22" t="s">
        <v>53</v>
      </c>
      <c r="C31" s="19"/>
      <c r="D31" s="7"/>
      <c r="E31" s="7"/>
      <c r="F31" s="7"/>
      <c r="G31" s="4"/>
    </row>
    <row r="32" spans="2:9" x14ac:dyDescent="0.25">
      <c r="F32" s="7"/>
    </row>
    <row r="33" spans="2:6" x14ac:dyDescent="0.25">
      <c r="B33" s="22" t="s">
        <v>54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ignoredErrors>
    <ignoredError sqref="E24 E28 F28" formula="1"/>
    <ignoredError sqref="B6 B7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2.7109375" style="1" bestFit="1" customWidth="1"/>
    <col min="15" max="15" width="10.28515625" style="1"/>
    <col min="16" max="16" width="12.42578125" style="1" bestFit="1" customWidth="1"/>
    <col min="17" max="16384" width="10.28515625" style="1"/>
  </cols>
  <sheetData>
    <row r="2" spans="2:16" x14ac:dyDescent="0.25">
      <c r="B2" s="71" t="s">
        <v>51</v>
      </c>
      <c r="C2" s="72"/>
      <c r="D2" s="72"/>
      <c r="E2" s="72"/>
      <c r="F2" s="72"/>
      <c r="G2" s="72"/>
      <c r="H2" s="72"/>
      <c r="I2" s="73"/>
    </row>
    <row r="3" spans="2:16" ht="16.5" thickBot="1" x14ac:dyDescent="0.3">
      <c r="C3" s="3"/>
    </row>
    <row r="4" spans="2:16" ht="15.75" customHeight="1" x14ac:dyDescent="0.25">
      <c r="B4" s="87"/>
      <c r="C4" s="76" t="s">
        <v>1</v>
      </c>
      <c r="D4" s="85" t="s">
        <v>33</v>
      </c>
      <c r="E4" s="74" t="s">
        <v>2</v>
      </c>
      <c r="F4" s="85" t="s">
        <v>34</v>
      </c>
      <c r="G4" s="76" t="s">
        <v>2</v>
      </c>
      <c r="H4" s="78" t="s">
        <v>7</v>
      </c>
      <c r="I4" s="80" t="s">
        <v>8</v>
      </c>
    </row>
    <row r="5" spans="2:16" x14ac:dyDescent="0.25">
      <c r="B5" s="88"/>
      <c r="C5" s="84"/>
      <c r="D5" s="86"/>
      <c r="E5" s="75" t="s">
        <v>0</v>
      </c>
      <c r="F5" s="86"/>
      <c r="G5" s="77" t="s">
        <v>0</v>
      </c>
      <c r="H5" s="79"/>
      <c r="I5" s="81"/>
    </row>
    <row r="6" spans="2:16" x14ac:dyDescent="0.25">
      <c r="B6" s="55" t="s">
        <v>9</v>
      </c>
      <c r="C6" s="89" t="s">
        <v>35</v>
      </c>
      <c r="D6" s="65">
        <v>27803081</v>
      </c>
      <c r="E6" s="38">
        <f>D6/$D$29</f>
        <v>6.5499216336069435E-2</v>
      </c>
      <c r="F6" s="65">
        <v>30639371.64300001</v>
      </c>
      <c r="G6" s="39">
        <f>F6/$F$29</f>
        <v>6.8613496027810375E-2</v>
      </c>
      <c r="H6" s="26">
        <f>(F6-D6)/D6</f>
        <v>0.10201353738458016</v>
      </c>
      <c r="I6" s="27">
        <f>(G6-E6)/E6</f>
        <v>4.7546823701857831E-2</v>
      </c>
      <c r="K6" s="68"/>
      <c r="L6" s="56"/>
      <c r="M6" s="69"/>
      <c r="N6" s="56"/>
      <c r="O6" s="49"/>
      <c r="P6" s="59"/>
    </row>
    <row r="7" spans="2:16" x14ac:dyDescent="0.25">
      <c r="B7" s="55" t="s">
        <v>10</v>
      </c>
      <c r="C7" s="90" t="s">
        <v>3</v>
      </c>
      <c r="D7" s="65">
        <v>6004249</v>
      </c>
      <c r="E7" s="38">
        <f t="shared" ref="E7:E23" si="0">D7/$D$29</f>
        <v>1.4144964875893739E-2</v>
      </c>
      <c r="F7" s="65">
        <v>6660124.1199999973</v>
      </c>
      <c r="G7" s="39">
        <f t="shared" ref="G7:G23" si="1">F7/$F$29</f>
        <v>1.4914613954126113E-2</v>
      </c>
      <c r="H7" s="26">
        <f t="shared" ref="H7:H23" si="2">(F7-D7)/D7</f>
        <v>0.10923516329852365</v>
      </c>
      <c r="I7" s="27">
        <f t="shared" ref="I7:I23" si="3">(G7-E7)/E7</f>
        <v>5.4411522756343693E-2</v>
      </c>
      <c r="K7" s="68"/>
      <c r="L7" s="56"/>
      <c r="M7" s="69"/>
      <c r="N7" s="56"/>
      <c r="O7" s="49"/>
      <c r="P7" s="59"/>
    </row>
    <row r="8" spans="2:16" x14ac:dyDescent="0.25">
      <c r="B8" s="55" t="s">
        <v>11</v>
      </c>
      <c r="C8" s="91" t="s">
        <v>27</v>
      </c>
      <c r="D8" s="65">
        <v>46060096</v>
      </c>
      <c r="E8" s="38">
        <f t="shared" si="0"/>
        <v>0.10850956382726527</v>
      </c>
      <c r="F8" s="65">
        <v>47488886.770000003</v>
      </c>
      <c r="G8" s="39">
        <f t="shared" si="1"/>
        <v>0.10634612816881817</v>
      </c>
      <c r="H8" s="26">
        <f t="shared" si="2"/>
        <v>3.1020143119111242E-2</v>
      </c>
      <c r="I8" s="27">
        <f t="shared" si="3"/>
        <v>-1.993774172653618E-2</v>
      </c>
      <c r="K8" s="68"/>
      <c r="L8" s="56"/>
      <c r="M8" s="69"/>
      <c r="N8" s="56"/>
      <c r="O8" s="49"/>
      <c r="P8" s="59"/>
    </row>
    <row r="9" spans="2:16" x14ac:dyDescent="0.25">
      <c r="B9" s="55" t="s">
        <v>12</v>
      </c>
      <c r="C9" s="91" t="s">
        <v>28</v>
      </c>
      <c r="D9" s="65">
        <v>0</v>
      </c>
      <c r="E9" s="38">
        <f t="shared" si="0"/>
        <v>0</v>
      </c>
      <c r="F9" s="65">
        <v>6000</v>
      </c>
      <c r="G9" s="39">
        <f t="shared" si="1"/>
        <v>1.3436338739698551E-5</v>
      </c>
      <c r="H9" s="63" t="s">
        <v>32</v>
      </c>
      <c r="I9" s="64" t="s">
        <v>32</v>
      </c>
      <c r="K9" s="68"/>
      <c r="L9" s="56"/>
      <c r="M9" s="69"/>
      <c r="N9" s="56"/>
      <c r="O9" s="49"/>
      <c r="P9" s="59"/>
    </row>
    <row r="10" spans="2:16" x14ac:dyDescent="0.25">
      <c r="B10" s="55" t="s">
        <v>13</v>
      </c>
      <c r="C10" s="91" t="s">
        <v>29</v>
      </c>
      <c r="D10" s="65">
        <v>96896</v>
      </c>
      <c r="E10" s="38">
        <f t="shared" si="0"/>
        <v>2.2827009949364185E-4</v>
      </c>
      <c r="F10" s="65">
        <v>4898.96</v>
      </c>
      <c r="G10" s="39">
        <f t="shared" si="1"/>
        <v>1.0970681005372269E-5</v>
      </c>
      <c r="H10" s="26">
        <f t="shared" si="2"/>
        <v>-0.9494410501981505</v>
      </c>
      <c r="I10" s="27">
        <f t="shared" si="3"/>
        <v>-0.95193991228063646</v>
      </c>
      <c r="K10" s="68"/>
      <c r="L10" s="56"/>
      <c r="M10" s="69"/>
      <c r="N10" s="56"/>
      <c r="O10" s="49"/>
      <c r="P10" s="59"/>
    </row>
    <row r="11" spans="2:16" x14ac:dyDescent="0.25">
      <c r="B11" s="55" t="s">
        <v>14</v>
      </c>
      <c r="C11" s="91" t="s">
        <v>30</v>
      </c>
      <c r="D11" s="65">
        <v>20910</v>
      </c>
      <c r="E11" s="38">
        <f t="shared" si="0"/>
        <v>4.9260318077237983E-5</v>
      </c>
      <c r="F11" s="65">
        <v>10199.190000000002</v>
      </c>
      <c r="G11" s="39">
        <f t="shared" si="1"/>
        <v>2.2839961951757683E-5</v>
      </c>
      <c r="H11" s="26">
        <f t="shared" si="2"/>
        <v>-0.51223385939741739</v>
      </c>
      <c r="I11" s="27">
        <f t="shared" si="3"/>
        <v>-0.53634156572140601</v>
      </c>
      <c r="K11" s="68"/>
      <c r="L11" s="56"/>
      <c r="M11" s="69"/>
      <c r="N11" s="56"/>
      <c r="O11" s="49"/>
      <c r="P11" s="59"/>
    </row>
    <row r="12" spans="2:16" x14ac:dyDescent="0.25">
      <c r="B12" s="55" t="s">
        <v>15</v>
      </c>
      <c r="C12" s="91" t="s">
        <v>39</v>
      </c>
      <c r="D12" s="65">
        <v>3036567</v>
      </c>
      <c r="E12" s="38">
        <f t="shared" si="0"/>
        <v>7.1536229690504207E-3</v>
      </c>
      <c r="F12" s="65">
        <v>2795724.1700000004</v>
      </c>
      <c r="G12" s="39">
        <f t="shared" si="1"/>
        <v>6.2607161618137633E-3</v>
      </c>
      <c r="H12" s="26">
        <f t="shared" si="2"/>
        <v>-7.9314182759675514E-2</v>
      </c>
      <c r="I12" s="27">
        <f t="shared" si="3"/>
        <v>-0.12481882412586567</v>
      </c>
      <c r="K12" s="68"/>
      <c r="L12" s="56"/>
      <c r="M12" s="69"/>
      <c r="N12" s="56"/>
      <c r="O12" s="49"/>
      <c r="P12" s="59"/>
    </row>
    <row r="13" spans="2:16" x14ac:dyDescent="0.25">
      <c r="B13" s="55" t="s">
        <v>16</v>
      </c>
      <c r="C13" s="91" t="s">
        <v>40</v>
      </c>
      <c r="D13" s="65">
        <v>21215163</v>
      </c>
      <c r="E13" s="38">
        <f t="shared" si="0"/>
        <v>4.9979228954588728E-2</v>
      </c>
      <c r="F13" s="65">
        <v>19700650.4001</v>
      </c>
      <c r="G13" s="39">
        <f t="shared" si="1"/>
        <v>4.4117435361353562E-2</v>
      </c>
      <c r="H13" s="26">
        <f t="shared" si="2"/>
        <v>-7.1388214170214001E-2</v>
      </c>
      <c r="I13" s="27">
        <f t="shared" si="3"/>
        <v>-0.11728459433740382</v>
      </c>
      <c r="K13" s="68"/>
      <c r="L13" s="56"/>
      <c r="M13" s="69"/>
      <c r="N13" s="56"/>
      <c r="O13" s="49"/>
      <c r="P13" s="59"/>
    </row>
    <row r="14" spans="2:16" x14ac:dyDescent="0.25">
      <c r="B14" s="55" t="s">
        <v>17</v>
      </c>
      <c r="C14" s="91" t="s">
        <v>41</v>
      </c>
      <c r="D14" s="65">
        <v>17731867</v>
      </c>
      <c r="E14" s="38">
        <f t="shared" si="0"/>
        <v>4.1773190268927764E-2</v>
      </c>
      <c r="F14" s="65">
        <v>15510025.360000001</v>
      </c>
      <c r="G14" s="39">
        <f t="shared" si="1"/>
        <v>3.4732992433045833E-2</v>
      </c>
      <c r="H14" s="26">
        <f t="shared" si="2"/>
        <v>-0.12530218278763305</v>
      </c>
      <c r="I14" s="27">
        <f t="shared" si="3"/>
        <v>-0.16853387999715827</v>
      </c>
      <c r="K14" s="68"/>
      <c r="L14" s="56"/>
      <c r="M14" s="69"/>
      <c r="N14" s="56"/>
      <c r="O14" s="49"/>
      <c r="P14" s="59"/>
    </row>
    <row r="15" spans="2:16" ht="15.75" customHeight="1" x14ac:dyDescent="0.25">
      <c r="B15" s="55" t="s">
        <v>18</v>
      </c>
      <c r="C15" s="91" t="s">
        <v>42</v>
      </c>
      <c r="D15" s="65">
        <v>181610850</v>
      </c>
      <c r="E15" s="38">
        <f t="shared" si="0"/>
        <v>0.42784353119452678</v>
      </c>
      <c r="F15" s="65">
        <v>196494818.65999997</v>
      </c>
      <c r="G15" s="39">
        <f t="shared" si="1"/>
        <v>0.4400284906852332</v>
      </c>
      <c r="H15" s="26">
        <f t="shared" si="2"/>
        <v>8.1955283288415684E-2</v>
      </c>
      <c r="I15" s="27">
        <f t="shared" si="3"/>
        <v>2.8479943255625157E-2</v>
      </c>
      <c r="K15" s="68"/>
      <c r="L15" s="56"/>
      <c r="M15" s="69"/>
      <c r="N15" s="56"/>
      <c r="O15" s="49"/>
      <c r="P15" s="59"/>
    </row>
    <row r="16" spans="2:16" ht="15.75" customHeight="1" x14ac:dyDescent="0.25">
      <c r="B16" s="55" t="s">
        <v>19</v>
      </c>
      <c r="C16" s="91" t="s">
        <v>43</v>
      </c>
      <c r="D16" s="65">
        <v>121444</v>
      </c>
      <c r="E16" s="38">
        <f t="shared" si="0"/>
        <v>2.8610091193553752E-4</v>
      </c>
      <c r="F16" s="65">
        <v>48708.459999999992</v>
      </c>
      <c r="G16" s="39">
        <f>F16/$F$29</f>
        <v>1.090772280081762E-4</v>
      </c>
      <c r="H16" s="26">
        <f t="shared" si="2"/>
        <v>-0.59892246632192625</v>
      </c>
      <c r="I16" s="27">
        <f t="shared" si="3"/>
        <v>-0.61874561227280245</v>
      </c>
      <c r="K16" s="68"/>
      <c r="L16" s="56"/>
      <c r="M16" s="69"/>
      <c r="N16" s="56"/>
      <c r="O16" s="49"/>
      <c r="P16" s="59"/>
    </row>
    <row r="17" spans="2:16" x14ac:dyDescent="0.25">
      <c r="B17" s="55" t="s">
        <v>20</v>
      </c>
      <c r="C17" s="91" t="s">
        <v>44</v>
      </c>
      <c r="D17" s="65">
        <v>21797.11</v>
      </c>
      <c r="E17" s="38">
        <f t="shared" si="0"/>
        <v>5.1350194728098746E-5</v>
      </c>
      <c r="F17" s="65">
        <v>27725.42</v>
      </c>
      <c r="G17" s="39">
        <f t="shared" si="1"/>
        <v>6.2088022470068821E-5</v>
      </c>
      <c r="H17" s="26">
        <f t="shared" si="2"/>
        <v>0.27197688133885628</v>
      </c>
      <c r="I17" s="27">
        <f t="shared" si="3"/>
        <v>0.20910977648336654</v>
      </c>
      <c r="K17" s="68"/>
      <c r="L17" s="56"/>
      <c r="M17" s="69"/>
      <c r="N17" s="56"/>
      <c r="O17" s="49"/>
      <c r="P17" s="59"/>
    </row>
    <row r="18" spans="2:16" x14ac:dyDescent="0.25">
      <c r="B18" s="55" t="s">
        <v>21</v>
      </c>
      <c r="C18" s="91" t="s">
        <v>45</v>
      </c>
      <c r="D18" s="65">
        <v>6154917</v>
      </c>
      <c r="E18" s="38">
        <f t="shared" si="0"/>
        <v>1.4499912441845977E-2</v>
      </c>
      <c r="F18" s="65">
        <v>6064128.3299999991</v>
      </c>
      <c r="G18" s="39">
        <f t="shared" si="1"/>
        <v>1.3579947067147078E-2</v>
      </c>
      <c r="H18" s="26">
        <f t="shared" si="2"/>
        <v>-1.4750592087594497E-2</v>
      </c>
      <c r="I18" s="27">
        <f t="shared" si="3"/>
        <v>-6.3446271030156529E-2</v>
      </c>
      <c r="K18" s="68"/>
      <c r="L18" s="56"/>
      <c r="M18" s="69"/>
      <c r="N18" s="56"/>
      <c r="O18" s="49"/>
      <c r="P18" s="59"/>
    </row>
    <row r="19" spans="2:16" x14ac:dyDescent="0.25">
      <c r="B19" s="55" t="s">
        <v>22</v>
      </c>
      <c r="C19" s="91" t="s">
        <v>4</v>
      </c>
      <c r="D19" s="65">
        <v>7515502</v>
      </c>
      <c r="E19" s="38">
        <f t="shared" si="0"/>
        <v>1.7705213726930569E-2</v>
      </c>
      <c r="F19" s="65">
        <v>10313881.609999999</v>
      </c>
      <c r="G19" s="39">
        <f t="shared" si="1"/>
        <v>2.3096801172184576E-2</v>
      </c>
      <c r="H19" s="26">
        <f t="shared" si="2"/>
        <v>0.37234766353598192</v>
      </c>
      <c r="I19" s="27">
        <f t="shared" si="3"/>
        <v>0.30451976058629082</v>
      </c>
      <c r="K19" s="68"/>
      <c r="L19" s="56"/>
      <c r="M19" s="69"/>
      <c r="N19" s="56"/>
      <c r="O19" s="49"/>
      <c r="P19" s="59"/>
    </row>
    <row r="20" spans="2:16" x14ac:dyDescent="0.25">
      <c r="B20" s="55" t="s">
        <v>23</v>
      </c>
      <c r="C20" s="91" t="s">
        <v>46</v>
      </c>
      <c r="D20" s="65">
        <v>214287</v>
      </c>
      <c r="E20" s="38">
        <f t="shared" si="0"/>
        <v>5.048228493456287E-4</v>
      </c>
      <c r="F20" s="65">
        <v>213029.51</v>
      </c>
      <c r="G20" s="39">
        <f t="shared" si="1"/>
        <v>4.77056109652E-4</v>
      </c>
      <c r="H20" s="26">
        <f t="shared" si="2"/>
        <v>-5.8682514571578807E-3</v>
      </c>
      <c r="I20" s="27">
        <f t="shared" si="3"/>
        <v>-5.5002937623804163E-2</v>
      </c>
      <c r="K20" s="68"/>
      <c r="L20" s="56"/>
      <c r="M20" s="69"/>
      <c r="N20" s="56"/>
      <c r="O20" s="49"/>
      <c r="P20" s="59"/>
    </row>
    <row r="21" spans="2:16" x14ac:dyDescent="0.25">
      <c r="B21" s="55" t="s">
        <v>24</v>
      </c>
      <c r="C21" s="91" t="s">
        <v>47</v>
      </c>
      <c r="D21" s="65">
        <v>1598093</v>
      </c>
      <c r="E21" s="38">
        <f t="shared" si="0"/>
        <v>3.7648287659974881E-3</v>
      </c>
      <c r="F21" s="65">
        <v>1882215.96</v>
      </c>
      <c r="G21" s="39">
        <f t="shared" si="1"/>
        <v>4.2150152033044825E-3</v>
      </c>
      <c r="H21" s="26">
        <f t="shared" si="2"/>
        <v>0.17778875196875274</v>
      </c>
      <c r="I21" s="27">
        <f t="shared" si="3"/>
        <v>0.11957686930489597</v>
      </c>
      <c r="K21" s="68"/>
      <c r="L21" s="56"/>
      <c r="M21" s="69"/>
      <c r="N21" s="56"/>
      <c r="O21" s="49"/>
      <c r="P21" s="59"/>
    </row>
    <row r="22" spans="2:16" x14ac:dyDescent="0.25">
      <c r="B22" s="55" t="s">
        <v>25</v>
      </c>
      <c r="C22" s="91" t="s">
        <v>48</v>
      </c>
      <c r="D22" s="65">
        <v>2776</v>
      </c>
      <c r="E22" s="38">
        <f t="shared" si="0"/>
        <v>6.5397725003545022E-6</v>
      </c>
      <c r="F22" s="65">
        <v>2145</v>
      </c>
      <c r="G22" s="39">
        <f t="shared" si="1"/>
        <v>4.8034910994422315E-6</v>
      </c>
      <c r="H22" s="26">
        <f t="shared" si="2"/>
        <v>-0.22730547550432276</v>
      </c>
      <c r="I22" s="27">
        <f t="shared" si="3"/>
        <v>-0.26549568823963704</v>
      </c>
      <c r="K22" s="68"/>
      <c r="L22" s="56"/>
      <c r="M22" s="69"/>
      <c r="N22" s="56"/>
      <c r="O22" s="49"/>
      <c r="P22" s="59"/>
    </row>
    <row r="23" spans="2:16" x14ac:dyDescent="0.25">
      <c r="B23" s="55" t="s">
        <v>26</v>
      </c>
      <c r="C23" s="91" t="s">
        <v>31</v>
      </c>
      <c r="D23" s="65">
        <v>33153</v>
      </c>
      <c r="E23" s="38">
        <f t="shared" si="0"/>
        <v>7.8102693697497399E-5</v>
      </c>
      <c r="F23" s="65">
        <v>288081.92000000004</v>
      </c>
      <c r="G23" s="39">
        <f t="shared" si="1"/>
        <v>6.4512771031712316E-4</v>
      </c>
      <c r="H23" s="26">
        <f t="shared" si="2"/>
        <v>7.6894676198232448</v>
      </c>
      <c r="I23" s="27">
        <f t="shared" si="3"/>
        <v>7.2599930908374626</v>
      </c>
      <c r="K23" s="68"/>
      <c r="L23" s="56"/>
      <c r="M23" s="69"/>
      <c r="N23" s="56"/>
      <c r="O23" s="49"/>
      <c r="P23" s="59"/>
    </row>
    <row r="24" spans="2:16" s="3" customFormat="1" x14ac:dyDescent="0.25">
      <c r="B24" s="54"/>
      <c r="C24" s="92" t="s">
        <v>36</v>
      </c>
      <c r="D24" s="29">
        <f>SUM(D6:D23)</f>
        <v>319241648.11000001</v>
      </c>
      <c r="E24" s="40">
        <f>SUM(E6:E23)</f>
        <v>0.75207772020087404</v>
      </c>
      <c r="F24" s="29">
        <f>SUM(F6:F23)</f>
        <v>338150615.48309994</v>
      </c>
      <c r="G24" s="40">
        <f>SUM(G6:G23)</f>
        <v>0.75725103577808073</v>
      </c>
      <c r="H24" s="41">
        <f>(F24-D24)/D24</f>
        <v>5.9230891348438737E-2</v>
      </c>
      <c r="I24" s="42">
        <f>(G24-E24)/E24</f>
        <v>6.878698089640165E-3</v>
      </c>
      <c r="K24" s="48"/>
      <c r="L24" s="57"/>
      <c r="M24" s="48"/>
      <c r="N24" s="58"/>
      <c r="O24" s="48"/>
      <c r="P24" s="60"/>
    </row>
    <row r="25" spans="2:16" s="3" customFormat="1" ht="15.75" customHeight="1" x14ac:dyDescent="0.25">
      <c r="B25" s="55">
        <v>19</v>
      </c>
      <c r="C25" s="90" t="s">
        <v>5</v>
      </c>
      <c r="D25" s="65">
        <v>97667826.740000248</v>
      </c>
      <c r="E25" s="38">
        <f>D25/$D$29</f>
        <v>0.23008838886298333</v>
      </c>
      <c r="F25" s="65">
        <v>100990944.6210005</v>
      </c>
      <c r="G25" s="39">
        <f>F25/$F$29</f>
        <v>0.22615809026164999</v>
      </c>
      <c r="H25" s="26">
        <f>(F25-D25)/D25</f>
        <v>3.4024693616319143E-2</v>
      </c>
      <c r="I25" s="27">
        <f>(G25-E25)/E25</f>
        <v>-1.7081690304997614E-2</v>
      </c>
      <c r="K25" s="56"/>
      <c r="L25" s="50"/>
      <c r="M25" s="56"/>
      <c r="N25" s="50"/>
      <c r="O25" s="48"/>
      <c r="P25" s="59"/>
    </row>
    <row r="26" spans="2:16" s="3" customFormat="1" x14ac:dyDescent="0.25">
      <c r="B26" s="24"/>
      <c r="C26" s="90" t="s">
        <v>37</v>
      </c>
      <c r="D26" s="65">
        <v>7570122.8499994017</v>
      </c>
      <c r="E26" s="38">
        <f t="shared" ref="E26:E27" si="4">D26/$D$29</f>
        <v>1.7833890936142412E-2</v>
      </c>
      <c r="F26" s="65">
        <v>7408658.3919995027</v>
      </c>
      <c r="G26" s="39">
        <f t="shared" ref="G26:G27" si="5">F26/$F$29</f>
        <v>1.659087396026928E-2</v>
      </c>
      <c r="H26" s="26">
        <f t="shared" ref="H26" si="6">(F26-D26)/D26</f>
        <v>-2.1329172749146575E-2</v>
      </c>
      <c r="I26" s="27">
        <f t="shared" ref="I26" si="7">(G26-E26)/E26</f>
        <v>-6.9699707165642485E-2</v>
      </c>
      <c r="K26" s="56"/>
      <c r="L26" s="56"/>
      <c r="M26" s="56"/>
      <c r="N26" s="56"/>
      <c r="O26" s="48"/>
      <c r="P26" s="59"/>
    </row>
    <row r="27" spans="2:16" s="3" customFormat="1" x14ac:dyDescent="0.25">
      <c r="B27" s="24"/>
      <c r="C27" s="93" t="s">
        <v>6</v>
      </c>
      <c r="D27" s="65">
        <v>0</v>
      </c>
      <c r="E27" s="38">
        <f t="shared" si="4"/>
        <v>0</v>
      </c>
      <c r="F27" s="65">
        <v>0</v>
      </c>
      <c r="G27" s="39">
        <f t="shared" si="5"/>
        <v>0</v>
      </c>
      <c r="H27" s="63" t="s">
        <v>32</v>
      </c>
      <c r="I27" s="64" t="s">
        <v>32</v>
      </c>
      <c r="K27" s="56"/>
      <c r="L27" s="56"/>
      <c r="M27" s="56"/>
      <c r="N27" s="56"/>
      <c r="O27" s="48"/>
      <c r="P27" s="59"/>
    </row>
    <row r="28" spans="2:16" s="17" customFormat="1" x14ac:dyDescent="0.25">
      <c r="B28" s="28"/>
      <c r="C28" s="92" t="s">
        <v>38</v>
      </c>
      <c r="D28" s="43">
        <f>SUM(D25:D27)</f>
        <v>105237949.58999965</v>
      </c>
      <c r="E28" s="44">
        <f>E25+E26+E27</f>
        <v>0.24792227979912573</v>
      </c>
      <c r="F28" s="43">
        <f>SUM(F25:F27)</f>
        <v>108399603.013</v>
      </c>
      <c r="G28" s="44">
        <f>SUM(G25:G27)</f>
        <v>0.24274896422191927</v>
      </c>
      <c r="H28" s="31">
        <f t="shared" ref="H28" si="8">(F28-D28)/D28</f>
        <v>3.0042902159515186E-2</v>
      </c>
      <c r="I28" s="32">
        <f t="shared" ref="I28" si="9">(G28-E28)/E28</f>
        <v>-2.0866682822528255E-2</v>
      </c>
      <c r="K28" s="56"/>
      <c r="L28" s="50"/>
      <c r="M28" s="56"/>
      <c r="N28" s="52"/>
      <c r="O28" s="52"/>
      <c r="P28" s="61"/>
    </row>
    <row r="29" spans="2:16" s="3" customFormat="1" ht="16.5" thickBot="1" x14ac:dyDescent="0.3">
      <c r="B29" s="45"/>
      <c r="C29" s="34" t="s">
        <v>49</v>
      </c>
      <c r="D29" s="70">
        <f>SUM(D24:D27)</f>
        <v>424479597.69999969</v>
      </c>
      <c r="E29" s="46">
        <f>E24+E28</f>
        <v>0.99999999999999978</v>
      </c>
      <c r="F29" s="70">
        <f>SUM(F24:F27)</f>
        <v>446550218.49609995</v>
      </c>
      <c r="G29" s="46">
        <f>G24+G28</f>
        <v>1</v>
      </c>
      <c r="H29" s="36">
        <f t="shared" ref="H29" si="10">(F29-D29)/D29</f>
        <v>5.1994538525968532E-2</v>
      </c>
      <c r="I29" s="37">
        <f t="shared" ref="I29" si="11">(G29-E29)/E29</f>
        <v>2.2204460492503136E-16</v>
      </c>
      <c r="K29" s="49"/>
      <c r="L29" s="48"/>
      <c r="M29" s="51"/>
    </row>
    <row r="30" spans="2:16" x14ac:dyDescent="0.25">
      <c r="B30" s="10"/>
      <c r="C30" s="11"/>
      <c r="D30" s="6"/>
      <c r="E30" s="12"/>
      <c r="F30" s="6"/>
      <c r="G30" s="12"/>
      <c r="H30" s="13"/>
    </row>
    <row r="31" spans="2:16" x14ac:dyDescent="0.25">
      <c r="B31" s="22" t="s">
        <v>53</v>
      </c>
      <c r="C31" s="19"/>
      <c r="D31" s="6"/>
      <c r="E31" s="12"/>
      <c r="F31" s="20"/>
      <c r="G31" s="12"/>
      <c r="H31" s="13"/>
    </row>
    <row r="33" spans="2:2" x14ac:dyDescent="0.25">
      <c r="B33" s="22" t="s">
        <v>54</v>
      </c>
    </row>
    <row r="34" spans="2:2" x14ac:dyDescent="0.25">
      <c r="B34" s="21"/>
    </row>
    <row r="35" spans="2:2" x14ac:dyDescent="0.25">
      <c r="B35" s="21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6" type="noConversion"/>
  <dataValidations disablePrompts="1" count="1">
    <dataValidation type="decimal" allowBlank="1" showInputMessage="1" showErrorMessage="1" errorTitle="Microsoft Excel" error="Neočekivana vrsta podatka!_x000a_Mollimo unesite broj." sqref="L6:L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71" t="s">
        <v>52</v>
      </c>
      <c r="C2" s="72"/>
      <c r="D2" s="72"/>
      <c r="E2" s="72"/>
      <c r="F2" s="72"/>
      <c r="G2" s="72"/>
      <c r="H2" s="72"/>
      <c r="I2" s="73"/>
    </row>
    <row r="3" spans="2:9" ht="16.5" thickBot="1" x14ac:dyDescent="0.3">
      <c r="B3" s="2"/>
      <c r="C3" s="3"/>
    </row>
    <row r="4" spans="2:9" ht="15.75" customHeight="1" x14ac:dyDescent="0.25">
      <c r="B4" s="82"/>
      <c r="C4" s="76" t="s">
        <v>1</v>
      </c>
      <c r="D4" s="85" t="s">
        <v>33</v>
      </c>
      <c r="E4" s="74" t="s">
        <v>2</v>
      </c>
      <c r="F4" s="85" t="s">
        <v>34</v>
      </c>
      <c r="G4" s="76" t="s">
        <v>2</v>
      </c>
      <c r="H4" s="78" t="s">
        <v>7</v>
      </c>
      <c r="I4" s="80" t="s">
        <v>8</v>
      </c>
    </row>
    <row r="5" spans="2:9" x14ac:dyDescent="0.25">
      <c r="B5" s="83"/>
      <c r="C5" s="84"/>
      <c r="D5" s="86"/>
      <c r="E5" s="75" t="s">
        <v>0</v>
      </c>
      <c r="F5" s="86"/>
      <c r="G5" s="77" t="s">
        <v>0</v>
      </c>
      <c r="H5" s="79"/>
      <c r="I5" s="81"/>
    </row>
    <row r="6" spans="2:9" x14ac:dyDescent="0.25">
      <c r="B6" s="55" t="s">
        <v>9</v>
      </c>
      <c r="C6" s="89" t="s">
        <v>35</v>
      </c>
      <c r="D6" s="66">
        <v>11199875</v>
      </c>
      <c r="E6" s="38">
        <f t="shared" ref="E6:E23" si="0">D6/$D$29</f>
        <v>6.5372668324527747E-2</v>
      </c>
      <c r="F6" s="66">
        <v>11797295.280000001</v>
      </c>
      <c r="G6" s="38">
        <f t="shared" ref="G6:G23" si="1">F6/$F$29</f>
        <v>6.2954671574058332E-2</v>
      </c>
      <c r="H6" s="26">
        <f>(F6-D6)/D6</f>
        <v>5.3341691759952785E-2</v>
      </c>
      <c r="I6" s="27">
        <f>(G6-E6)/E6</f>
        <v>-3.6987885188743089E-2</v>
      </c>
    </row>
    <row r="7" spans="2:9" x14ac:dyDescent="0.25">
      <c r="B7" s="55" t="s">
        <v>10</v>
      </c>
      <c r="C7" s="90" t="s">
        <v>3</v>
      </c>
      <c r="D7" s="66">
        <v>1156012</v>
      </c>
      <c r="E7" s="38">
        <f t="shared" si="0"/>
        <v>6.7475386158482994E-3</v>
      </c>
      <c r="F7" s="66">
        <v>1342992.0100000002</v>
      </c>
      <c r="G7" s="38">
        <f t="shared" si="1"/>
        <v>7.1666953237551302E-3</v>
      </c>
      <c r="H7" s="26">
        <f t="shared" ref="H7:H23" si="2">(F7-D7)/D7</f>
        <v>0.16174573447334478</v>
      </c>
      <c r="I7" s="27">
        <f t="shared" ref="I7:I23" si="3">(G7-E7)/E7</f>
        <v>6.2119942066331466E-2</v>
      </c>
    </row>
    <row r="8" spans="2:9" x14ac:dyDescent="0.25">
      <c r="B8" s="55" t="s">
        <v>11</v>
      </c>
      <c r="C8" s="91" t="s">
        <v>27</v>
      </c>
      <c r="D8" s="66">
        <v>9821394</v>
      </c>
      <c r="E8" s="38">
        <f t="shared" si="0"/>
        <v>5.7326598059934321E-2</v>
      </c>
      <c r="F8" s="66">
        <v>10077750.050000001</v>
      </c>
      <c r="G8" s="38">
        <f t="shared" si="1"/>
        <v>5.377855089198038E-2</v>
      </c>
      <c r="H8" s="26">
        <f t="shared" si="2"/>
        <v>2.6101798787422716E-2</v>
      </c>
      <c r="I8" s="27">
        <f t="shared" si="3"/>
        <v>-6.189181441125282E-2</v>
      </c>
    </row>
    <row r="9" spans="2:9" x14ac:dyDescent="0.25">
      <c r="B9" s="55" t="s">
        <v>12</v>
      </c>
      <c r="C9" s="91" t="s">
        <v>28</v>
      </c>
      <c r="D9" s="66">
        <v>0</v>
      </c>
      <c r="E9" s="38">
        <f t="shared" si="0"/>
        <v>0</v>
      </c>
      <c r="F9" s="66">
        <v>0</v>
      </c>
      <c r="G9" s="38">
        <f t="shared" si="1"/>
        <v>0</v>
      </c>
      <c r="H9" s="63" t="s">
        <v>32</v>
      </c>
      <c r="I9" s="64" t="s">
        <v>32</v>
      </c>
    </row>
    <row r="10" spans="2:9" x14ac:dyDescent="0.25">
      <c r="B10" s="55" t="s">
        <v>13</v>
      </c>
      <c r="C10" s="91" t="s">
        <v>29</v>
      </c>
      <c r="D10" s="66">
        <v>0</v>
      </c>
      <c r="E10" s="38">
        <f t="shared" si="0"/>
        <v>0</v>
      </c>
      <c r="F10" s="66">
        <v>0</v>
      </c>
      <c r="G10" s="38">
        <f t="shared" si="1"/>
        <v>0</v>
      </c>
      <c r="H10" s="63" t="s">
        <v>32</v>
      </c>
      <c r="I10" s="64" t="s">
        <v>32</v>
      </c>
    </row>
    <row r="11" spans="2:9" x14ac:dyDescent="0.25">
      <c r="B11" s="55" t="s">
        <v>14</v>
      </c>
      <c r="C11" s="91" t="s">
        <v>30</v>
      </c>
      <c r="D11" s="66">
        <v>1951.25</v>
      </c>
      <c r="E11" s="38">
        <f t="shared" si="0"/>
        <v>1.1389271672070874E-5</v>
      </c>
      <c r="F11" s="66">
        <v>131.25</v>
      </c>
      <c r="G11" s="38">
        <f t="shared" si="1"/>
        <v>7.0039788341172678E-7</v>
      </c>
      <c r="H11" s="26">
        <f t="shared" si="2"/>
        <v>-0.93273542600896864</v>
      </c>
      <c r="I11" s="27">
        <f t="shared" si="3"/>
        <v>-0.93850371616569095</v>
      </c>
    </row>
    <row r="12" spans="2:9" x14ac:dyDescent="0.25">
      <c r="B12" s="55" t="s">
        <v>15</v>
      </c>
      <c r="C12" s="91" t="s">
        <v>39</v>
      </c>
      <c r="D12" s="66">
        <v>948970.37</v>
      </c>
      <c r="E12" s="38">
        <f t="shared" si="0"/>
        <v>5.5390551455096046E-3</v>
      </c>
      <c r="F12" s="66">
        <v>948205.42</v>
      </c>
      <c r="G12" s="38">
        <f t="shared" si="1"/>
        <v>5.0599700511049714E-3</v>
      </c>
      <c r="H12" s="26">
        <f t="shared" si="2"/>
        <v>-8.0608417731731013E-4</v>
      </c>
      <c r="I12" s="27">
        <f t="shared" si="3"/>
        <v>-8.6492205226195912E-2</v>
      </c>
    </row>
    <row r="13" spans="2:9" x14ac:dyDescent="0.25">
      <c r="B13" s="55" t="s">
        <v>16</v>
      </c>
      <c r="C13" s="91" t="s">
        <v>40</v>
      </c>
      <c r="D13" s="66">
        <v>6507093</v>
      </c>
      <c r="E13" s="38">
        <f t="shared" si="0"/>
        <v>3.7981319652751151E-2</v>
      </c>
      <c r="F13" s="66">
        <v>6320523.9900000002</v>
      </c>
      <c r="G13" s="38">
        <f t="shared" si="1"/>
        <v>3.3728621902087946E-2</v>
      </c>
      <c r="H13" s="26">
        <f t="shared" si="2"/>
        <v>-2.8671637242621211E-2</v>
      </c>
      <c r="I13" s="27">
        <f t="shared" si="3"/>
        <v>-0.11196814090568766</v>
      </c>
    </row>
    <row r="14" spans="2:9" x14ac:dyDescent="0.25">
      <c r="B14" s="55" t="s">
        <v>17</v>
      </c>
      <c r="C14" s="91" t="s">
        <v>41</v>
      </c>
      <c r="D14" s="66">
        <v>12776740.48</v>
      </c>
      <c r="E14" s="38">
        <f t="shared" si="0"/>
        <v>7.4576691049463281E-2</v>
      </c>
      <c r="F14" s="66">
        <v>11601584.440000001</v>
      </c>
      <c r="G14" s="38">
        <f t="shared" si="1"/>
        <v>6.1910287131416573E-2</v>
      </c>
      <c r="H14" s="26">
        <f t="shared" si="2"/>
        <v>-9.1976200177151843E-2</v>
      </c>
      <c r="I14" s="27">
        <f t="shared" si="3"/>
        <v>-0.16984400540975553</v>
      </c>
    </row>
    <row r="15" spans="2:9" ht="15.75" customHeight="1" x14ac:dyDescent="0.25">
      <c r="B15" s="55" t="s">
        <v>18</v>
      </c>
      <c r="C15" s="91" t="s">
        <v>42</v>
      </c>
      <c r="D15" s="66">
        <v>109042261</v>
      </c>
      <c r="E15" s="38">
        <f t="shared" si="0"/>
        <v>0.6364699214687296</v>
      </c>
      <c r="F15" s="66">
        <v>122546888.24000002</v>
      </c>
      <c r="G15" s="38">
        <f t="shared" si="1"/>
        <v>0.65395490393896727</v>
      </c>
      <c r="H15" s="26">
        <f t="shared" si="2"/>
        <v>0.12384764508872413</v>
      </c>
      <c r="I15" s="27">
        <f t="shared" si="3"/>
        <v>2.7471812697588284E-2</v>
      </c>
    </row>
    <row r="16" spans="2:9" ht="15.75" customHeight="1" x14ac:dyDescent="0.25">
      <c r="B16" s="55" t="s">
        <v>19</v>
      </c>
      <c r="C16" s="91" t="s">
        <v>43</v>
      </c>
      <c r="D16" s="66">
        <v>5797.99</v>
      </c>
      <c r="E16" s="38">
        <f t="shared" si="0"/>
        <v>3.3842348885048149E-5</v>
      </c>
      <c r="F16" s="66">
        <v>5680.65</v>
      </c>
      <c r="G16" s="38">
        <f t="shared" si="1"/>
        <v>3.0314020848783435E-5</v>
      </c>
      <c r="H16" s="26">
        <f t="shared" si="2"/>
        <v>-2.0238048013190804E-2</v>
      </c>
      <c r="I16" s="27">
        <f t="shared" si="3"/>
        <v>-0.10425777620369492</v>
      </c>
    </row>
    <row r="17" spans="2:9" x14ac:dyDescent="0.25">
      <c r="B17" s="55" t="s">
        <v>20</v>
      </c>
      <c r="C17" s="91" t="s">
        <v>44</v>
      </c>
      <c r="D17" s="66">
        <v>0</v>
      </c>
      <c r="E17" s="38">
        <f t="shared" si="0"/>
        <v>0</v>
      </c>
      <c r="F17" s="66">
        <v>1195.01</v>
      </c>
      <c r="G17" s="38">
        <f t="shared" si="1"/>
        <v>6.3770093307112204E-6</v>
      </c>
      <c r="H17" s="63" t="s">
        <v>32</v>
      </c>
      <c r="I17" s="64" t="s">
        <v>32</v>
      </c>
    </row>
    <row r="18" spans="2:9" x14ac:dyDescent="0.25">
      <c r="B18" s="55" t="s">
        <v>21</v>
      </c>
      <c r="C18" s="91" t="s">
        <v>45</v>
      </c>
      <c r="D18" s="66">
        <v>1054768.1700000002</v>
      </c>
      <c r="E18" s="38">
        <f t="shared" si="0"/>
        <v>6.1565874384025814E-3</v>
      </c>
      <c r="F18" s="66">
        <v>1259816.2999999998</v>
      </c>
      <c r="G18" s="38">
        <f t="shared" si="1"/>
        <v>6.7228393905340413E-3</v>
      </c>
      <c r="H18" s="26">
        <f t="shared" si="2"/>
        <v>0.19440113555948471</v>
      </c>
      <c r="I18" s="27">
        <f t="shared" si="3"/>
        <v>9.1974971166556257E-2</v>
      </c>
    </row>
    <row r="19" spans="2:9" x14ac:dyDescent="0.25">
      <c r="B19" s="55" t="s">
        <v>22</v>
      </c>
      <c r="C19" s="91" t="s">
        <v>4</v>
      </c>
      <c r="D19" s="66">
        <v>64035</v>
      </c>
      <c r="E19" s="38">
        <f t="shared" si="0"/>
        <v>3.7376656580195177E-4</v>
      </c>
      <c r="F19" s="66">
        <v>61900</v>
      </c>
      <c r="G19" s="38">
        <f t="shared" si="1"/>
        <v>3.3032098272903535E-4</v>
      </c>
      <c r="H19" s="26">
        <f t="shared" si="2"/>
        <v>-3.3341141563207624E-2</v>
      </c>
      <c r="I19" s="27">
        <f t="shared" si="3"/>
        <v>-0.11623721072991049</v>
      </c>
    </row>
    <row r="20" spans="2:9" x14ac:dyDescent="0.25">
      <c r="B20" s="55" t="s">
        <v>23</v>
      </c>
      <c r="C20" s="91" t="s">
        <v>46</v>
      </c>
      <c r="D20" s="66">
        <v>2908.12</v>
      </c>
      <c r="E20" s="38">
        <f t="shared" si="0"/>
        <v>1.6974436251112234E-5</v>
      </c>
      <c r="F20" s="66">
        <v>10696.12</v>
      </c>
      <c r="G20" s="38">
        <f t="shared" si="1"/>
        <v>5.7078398542612111E-5</v>
      </c>
      <c r="H20" s="26">
        <f t="shared" si="2"/>
        <v>2.6780187887707525</v>
      </c>
      <c r="I20" s="27">
        <f t="shared" si="3"/>
        <v>2.3626093790815648</v>
      </c>
    </row>
    <row r="21" spans="2:9" x14ac:dyDescent="0.25">
      <c r="B21" s="55" t="s">
        <v>24</v>
      </c>
      <c r="C21" s="91" t="s">
        <v>47</v>
      </c>
      <c r="D21" s="66">
        <v>443308.18</v>
      </c>
      <c r="E21" s="38">
        <f t="shared" si="0"/>
        <v>2.5875501839699145E-3</v>
      </c>
      <c r="F21" s="66">
        <v>549259.25</v>
      </c>
      <c r="G21" s="38">
        <f t="shared" si="1"/>
        <v>2.9310477420519047E-3</v>
      </c>
      <c r="H21" s="26">
        <f t="shared" si="2"/>
        <v>0.23900093609822406</v>
      </c>
      <c r="I21" s="27">
        <f t="shared" si="3"/>
        <v>0.13275010479409666</v>
      </c>
    </row>
    <row r="22" spans="2:9" x14ac:dyDescent="0.25">
      <c r="B22" s="55" t="s">
        <v>25</v>
      </c>
      <c r="C22" s="91" t="s">
        <v>48</v>
      </c>
      <c r="D22" s="66">
        <v>0</v>
      </c>
      <c r="E22" s="38">
        <f t="shared" si="0"/>
        <v>0</v>
      </c>
      <c r="F22" s="66">
        <v>0</v>
      </c>
      <c r="G22" s="38">
        <f t="shared" si="1"/>
        <v>0</v>
      </c>
      <c r="H22" s="63" t="s">
        <v>32</v>
      </c>
      <c r="I22" s="64" t="s">
        <v>32</v>
      </c>
    </row>
    <row r="23" spans="2:9" x14ac:dyDescent="0.25">
      <c r="B23" s="55" t="s">
        <v>26</v>
      </c>
      <c r="C23" s="91" t="s">
        <v>31</v>
      </c>
      <c r="D23" s="66">
        <v>2919.2799999999997</v>
      </c>
      <c r="E23" s="38">
        <f t="shared" si="0"/>
        <v>1.703957617262937E-5</v>
      </c>
      <c r="F23" s="66">
        <v>3752.66</v>
      </c>
      <c r="G23" s="38">
        <f t="shared" si="1"/>
        <v>2.0025562827915054E-5</v>
      </c>
      <c r="H23" s="26">
        <f t="shared" si="2"/>
        <v>0.28547450056178242</v>
      </c>
      <c r="I23" s="27">
        <f t="shared" si="3"/>
        <v>0.17523831725827002</v>
      </c>
    </row>
    <row r="24" spans="2:9" s="3" customFormat="1" x14ac:dyDescent="0.25">
      <c r="B24" s="54"/>
      <c r="C24" s="92" t="s">
        <v>36</v>
      </c>
      <c r="D24" s="67">
        <f>SUM(D6:D23)</f>
        <v>153028033.84</v>
      </c>
      <c r="E24" s="40">
        <f>SUM(E6:E23)</f>
        <v>0.89321094213791929</v>
      </c>
      <c r="F24" s="67">
        <f>SUM(F6:F23)</f>
        <v>166527670.67000005</v>
      </c>
      <c r="G24" s="40">
        <f>SUM(G6:G23)</f>
        <v>0.88865240431811898</v>
      </c>
      <c r="H24" s="31">
        <f t="shared" ref="H24:H29" si="4">(F24-D24)/D24</f>
        <v>8.8216756702988966E-2</v>
      </c>
      <c r="I24" s="32">
        <f t="shared" ref="I24:I29" si="5">(G24-E24)/E24</f>
        <v>-5.1035400539198002E-3</v>
      </c>
    </row>
    <row r="25" spans="2:9" ht="15.75" customHeight="1" x14ac:dyDescent="0.25">
      <c r="B25" s="55">
        <v>19</v>
      </c>
      <c r="C25" s="90" t="s">
        <v>5</v>
      </c>
      <c r="D25" s="66">
        <v>16501719.759999998</v>
      </c>
      <c r="E25" s="38">
        <f>D25/$D$29</f>
        <v>9.6319061833706671E-2</v>
      </c>
      <c r="F25" s="66">
        <v>18749997.959999997</v>
      </c>
      <c r="G25" s="38">
        <f>F25/$F$29</f>
        <v>0.10005682960120528</v>
      </c>
      <c r="H25" s="26">
        <f>(F25-D25)/D25</f>
        <v>0.13624508431235166</v>
      </c>
      <c r="I25" s="27">
        <f t="shared" si="5"/>
        <v>3.880610645846827E-2</v>
      </c>
    </row>
    <row r="26" spans="2:9" x14ac:dyDescent="0.25">
      <c r="B26" s="24"/>
      <c r="C26" s="90" t="s">
        <v>37</v>
      </c>
      <c r="D26" s="66">
        <v>1793756.47</v>
      </c>
      <c r="E26" s="38">
        <f t="shared" ref="E26" si="6">D26/$D$29</f>
        <v>1.0469996028374041E-2</v>
      </c>
      <c r="F26" s="66">
        <v>1892757.17</v>
      </c>
      <c r="G26" s="38">
        <f>F26/$F$29</f>
        <v>1.0100442786136152E-2</v>
      </c>
      <c r="H26" s="26">
        <f t="shared" ref="H26" si="7">(F26-D26)/D26</f>
        <v>5.5191828799368708E-2</v>
      </c>
      <c r="I26" s="27">
        <f t="shared" ref="I26" si="8">(G26-E26)/E26</f>
        <v>-3.5296407108119966E-2</v>
      </c>
    </row>
    <row r="27" spans="2:9" x14ac:dyDescent="0.25">
      <c r="B27" s="24"/>
      <c r="C27" s="93" t="s">
        <v>6</v>
      </c>
      <c r="D27" s="66">
        <v>0</v>
      </c>
      <c r="E27" s="38"/>
      <c r="F27" s="66">
        <v>223058.83000000002</v>
      </c>
      <c r="G27" s="38">
        <f>F27/$F$29</f>
        <v>1.1903232945393997E-3</v>
      </c>
      <c r="H27" s="63" t="s">
        <v>32</v>
      </c>
      <c r="I27" s="64" t="s">
        <v>32</v>
      </c>
    </row>
    <row r="28" spans="2:9" s="3" customFormat="1" x14ac:dyDescent="0.25">
      <c r="B28" s="28"/>
      <c r="C28" s="92" t="s">
        <v>38</v>
      </c>
      <c r="D28" s="29">
        <f>D25+D26</f>
        <v>18295476.229999997</v>
      </c>
      <c r="E28" s="40">
        <f>E25+E26</f>
        <v>0.10678905786208071</v>
      </c>
      <c r="F28" s="29">
        <f>SUM(F25:F27)</f>
        <v>20865813.959999993</v>
      </c>
      <c r="G28" s="40">
        <f>G25+G26</f>
        <v>0.11015727238734144</v>
      </c>
      <c r="H28" s="31">
        <f t="shared" si="4"/>
        <v>0.14049034295075014</v>
      </c>
      <c r="I28" s="32">
        <f t="shared" si="5"/>
        <v>3.1540820686055869E-2</v>
      </c>
    </row>
    <row r="29" spans="2:9" s="3" customFormat="1" ht="16.5" thickBot="1" x14ac:dyDescent="0.3">
      <c r="B29" s="33"/>
      <c r="C29" s="34" t="s">
        <v>49</v>
      </c>
      <c r="D29" s="70">
        <f>D24+D28</f>
        <v>171323510.06999999</v>
      </c>
      <c r="E29" s="47">
        <f>E24+E28</f>
        <v>1</v>
      </c>
      <c r="F29" s="70">
        <f>F24+F28</f>
        <v>187393484.63000005</v>
      </c>
      <c r="G29" s="47">
        <f>G24+G28</f>
        <v>0.99880967670546039</v>
      </c>
      <c r="H29" s="36">
        <f t="shared" si="4"/>
        <v>9.3799003729459735E-2</v>
      </c>
      <c r="I29" s="37">
        <f t="shared" si="5"/>
        <v>-1.1903232945396081E-3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22" t="s">
        <v>53</v>
      </c>
      <c r="C31" s="19"/>
      <c r="D31" s="6"/>
      <c r="E31" s="16"/>
      <c r="F31" s="18"/>
      <c r="G31" s="16"/>
      <c r="H31" s="18"/>
    </row>
    <row r="32" spans="2:9" x14ac:dyDescent="0.25">
      <c r="F32" s="62"/>
      <c r="G32" s="62"/>
      <c r="H32" s="62"/>
    </row>
    <row r="33" spans="2:8" x14ac:dyDescent="0.25">
      <c r="B33" s="22" t="s">
        <v>54</v>
      </c>
      <c r="F33" s="62"/>
      <c r="G33" s="49"/>
      <c r="H33" s="62"/>
    </row>
    <row r="34" spans="2:8" x14ac:dyDescent="0.25">
      <c r="F34" s="62"/>
      <c r="G34" s="49"/>
      <c r="H34" s="62"/>
    </row>
    <row r="37" spans="2:8" x14ac:dyDescent="0.25">
      <c r="F37" s="9"/>
    </row>
    <row r="39" spans="2:8" x14ac:dyDescent="0.25">
      <c r="F39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ignoredErrors>
    <ignoredError sqref="E24 G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2017-03-03T13:30:11Z</cp:lastPrinted>
  <dcterms:created xsi:type="dcterms:W3CDTF">2011-07-19T08:09:31Z</dcterms:created>
  <dcterms:modified xsi:type="dcterms:W3CDTF">2020-11-06T15:37:59Z</dcterms:modified>
</cp:coreProperties>
</file>