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120" windowWidth="15480" windowHeight="4455"/>
  </bookViews>
  <sheets>
    <sheet name="Tržišni udjeli" sheetId="2" r:id="rId1"/>
  </sheets>
  <calcPr calcId="145621"/>
</workbook>
</file>

<file path=xl/calcChain.xml><?xml version="1.0" encoding="utf-8"?>
<calcChain xmlns="http://schemas.openxmlformats.org/spreadsheetml/2006/main">
  <c r="G20" i="2" l="1"/>
  <c r="D20" i="2"/>
  <c r="G36" i="2"/>
  <c r="D36" i="2"/>
  <c r="C36" i="2" l="1"/>
  <c r="C20" i="2"/>
  <c r="C37" i="2" l="1"/>
  <c r="I11" i="2" l="1"/>
  <c r="I12" i="2"/>
  <c r="D27" i="2"/>
  <c r="F36" i="2"/>
  <c r="I30" i="2"/>
  <c r="I31" i="2"/>
  <c r="I32" i="2"/>
  <c r="I34" i="2"/>
  <c r="I27" i="2"/>
  <c r="I22" i="2"/>
  <c r="F20" i="2" l="1"/>
  <c r="F37" i="2" s="1"/>
  <c r="H20" i="2" s="1"/>
  <c r="G11" i="2" l="1"/>
  <c r="G10" i="2"/>
  <c r="D32" i="2"/>
  <c r="D22" i="2"/>
  <c r="G27" i="2"/>
  <c r="G33" i="2"/>
  <c r="G26" i="2"/>
  <c r="G22" i="2"/>
  <c r="G34" i="2"/>
  <c r="G32" i="2"/>
  <c r="G8" i="2" l="1"/>
  <c r="G13" i="2"/>
  <c r="G15" i="2"/>
  <c r="G17" i="2"/>
  <c r="G19" i="2"/>
  <c r="G7" i="2"/>
  <c r="G9" i="2"/>
  <c r="G12" i="2"/>
  <c r="G14" i="2"/>
  <c r="G16" i="2"/>
  <c r="G18" i="2"/>
  <c r="G23" i="2" l="1"/>
  <c r="G25" i="2"/>
  <c r="G35" i="2"/>
  <c r="G29" i="2"/>
  <c r="G31" i="2"/>
  <c r="G24" i="2"/>
  <c r="G28" i="2"/>
  <c r="G30" i="2"/>
  <c r="H10" i="2"/>
  <c r="I29" i="2"/>
  <c r="I28" i="2"/>
  <c r="I23" i="2"/>
  <c r="I24" i="2"/>
  <c r="I25" i="2"/>
  <c r="I35" i="2"/>
  <c r="I19" i="2"/>
  <c r="I7" i="2"/>
  <c r="I9" i="2"/>
  <c r="I14" i="2"/>
  <c r="I18" i="2"/>
  <c r="I13" i="2"/>
  <c r="I16" i="2"/>
  <c r="I17" i="2"/>
  <c r="I8" i="2"/>
  <c r="I15" i="2"/>
  <c r="H32" i="2" l="1"/>
  <c r="H33" i="2"/>
  <c r="H26" i="2"/>
  <c r="H28" i="2"/>
  <c r="H34" i="2"/>
  <c r="H27" i="2"/>
  <c r="H29" i="2"/>
  <c r="H22" i="2"/>
  <c r="D34" i="2"/>
  <c r="D31" i="2"/>
  <c r="D30" i="2"/>
  <c r="D29" i="2"/>
  <c r="D28" i="2"/>
  <c r="D35" i="2"/>
  <c r="D25" i="2"/>
  <c r="D24" i="2"/>
  <c r="D23" i="2"/>
  <c r="D19" i="2"/>
  <c r="D18" i="2"/>
  <c r="D17" i="2"/>
  <c r="D16" i="2"/>
  <c r="D15" i="2"/>
  <c r="D14" i="2"/>
  <c r="D13" i="2"/>
  <c r="D12" i="2"/>
  <c r="D11" i="2"/>
  <c r="D9" i="2"/>
  <c r="D8" i="2"/>
  <c r="D7" i="2"/>
  <c r="I36" i="2"/>
  <c r="I20" i="2"/>
  <c r="E32" i="2" l="1"/>
  <c r="E34" i="2"/>
  <c r="E27" i="2"/>
  <c r="E22" i="2"/>
  <c r="E31" i="2"/>
  <c r="E30" i="2"/>
  <c r="E29" i="2"/>
  <c r="E28" i="2"/>
  <c r="E35" i="2"/>
  <c r="E24" i="2"/>
  <c r="E23" i="2"/>
  <c r="E25" i="2"/>
  <c r="E36" i="2"/>
  <c r="E19" i="2"/>
  <c r="E18" i="2"/>
  <c r="E17" i="2"/>
  <c r="E16" i="2"/>
  <c r="E15" i="2"/>
  <c r="E14" i="2"/>
  <c r="E13" i="2"/>
  <c r="E12" i="2"/>
  <c r="E11" i="2"/>
  <c r="E9" i="2"/>
  <c r="E8" i="2"/>
  <c r="E7" i="2"/>
  <c r="E20" i="2"/>
  <c r="E37" i="2" s="1"/>
  <c r="H24" i="2"/>
  <c r="H30" i="2"/>
  <c r="H9" i="2"/>
  <c r="H12" i="2"/>
  <c r="H14" i="2"/>
  <c r="H16" i="2"/>
  <c r="H18" i="2"/>
  <c r="H23" i="2"/>
  <c r="H25" i="2"/>
  <c r="H35" i="2"/>
  <c r="H31" i="2"/>
  <c r="H8" i="2"/>
  <c r="H11" i="2"/>
  <c r="H13" i="2"/>
  <c r="H15" i="2"/>
  <c r="H17" i="2"/>
  <c r="H19" i="2"/>
  <c r="H7" i="2"/>
  <c r="I37" i="2"/>
  <c r="H36" i="2"/>
  <c r="H37" i="2" l="1"/>
</calcChain>
</file>

<file path=xl/sharedStrings.xml><?xml version="1.0" encoding="utf-8"?>
<sst xmlns="http://schemas.openxmlformats.org/spreadsheetml/2006/main" count="62" uniqueCount="48">
  <si>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</si>
  <si>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</si>
  <si>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</si>
  <si>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</si>
  <si>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</si>
  <si>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</si>
  <si>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</si>
  <si>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</si>
  <si>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</si>
  <si>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</si>
  <si>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</si>
  <si>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</si>
  <si>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</si>
  <si>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</si>
  <si>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</si>
  <si>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</si>
  <si>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</si>
  <si>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</si>
  <si>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</si>
  <si>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</si>
  <si>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</si>
  <si>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</si>
  <si>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</si>
  <si>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</si>
  <si>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</si>
  <si>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</si>
  <si>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Bruto zaračunate premije (u KM) i odgovarajući udjeli društava po godinama</t>
  </si>
  <si>
    <t>Promjena ukupne premije (%)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</si>
  <si>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</si>
  <si>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</si>
  <si>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</si>
  <si>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</si>
  <si>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</si>
  <si>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Wiener osiguranje a.d.</t>
  </si>
  <si>
    <t>-</t>
  </si>
  <si>
    <t>2015.*</t>
  </si>
  <si>
    <t>2016.**</t>
  </si>
  <si>
    <t>Central osiguranje d.d.***</t>
  </si>
  <si>
    <t>Atos osiguranje a.d.****</t>
  </si>
  <si>
    <t>Euros osiguranje a.d.*****</t>
  </si>
  <si>
    <t>SAS - Super P osiguranje a.d.******</t>
  </si>
  <si>
    <t>Osiguravajuća društva</t>
  </si>
  <si>
    <t>*Podatci se odnose na razdoblje od 01.01. do 31.12.2015. godine.</t>
  </si>
  <si>
    <t>**Podatci se odnose na razdoblje od 01.01. do 31.12.2016. godine.</t>
  </si>
  <si>
    <t>***Central osiguranje d.d. je novo osiguravajuće društvo koje je počelo s radom sredinom 2016. godine.</t>
  </si>
  <si>
    <t>*****Euros osiguranje a.d. je novo osiguravajuće društvo koje je počelo s radom početkom 2016. godine.</t>
  </si>
  <si>
    <t>******SAS - Super P osiguranje a.d. je novo osiguravajuće društvo koje je počelo s radom sredinom 2016. godine.</t>
  </si>
  <si>
    <t>****U tijeku 2016. godine Bobar osiguranje a.d. je promijenilo naziv u Atos osiguranje 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</si>
</sst>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T_L_-;\-* #,##0.00\ _T_L_-;_-* &quot;-&quot;??\ _T_L_-;_-@_-"/>
    <numFmt numFmtId="165" formatCode="m\o\n\th\ d\,\ yyyy"/>
    <numFmt numFmtId="166" formatCode="#,#00"/>
    <numFmt numFmtId="167" formatCode="#,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</font>
    <font>
      <sz val="6"/>
      <name val="Bookman Old Style"/>
      <family val="1"/>
      <charset val="238"/>
    </font>
    <font>
      <sz val="9"/>
      <name val="Bookman Old Style"/>
      <family val="1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9"/>
      <color rgb="FF00B050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6"/>
      <name val="Times New Roman"/>
      <family val="1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6">
    <xf numFmtId="0" fontId="0" fillId="0" borderId="0"/>
    <xf numFmtId="0" fontId="5" fillId="0" borderId="0"/>
    <xf numFmtId="0" fontId="6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27" fillId="4" borderId="0" applyNumberFormat="0" applyBorder="0" applyAlignment="0" applyProtection="0"/>
    <xf numFmtId="164" fontId="18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3" fillId="0" borderId="0">
      <protection locked="0"/>
    </xf>
    <xf numFmtId="166" fontId="33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0" fontId="29" fillId="0" borderId="0"/>
    <xf numFmtId="0" fontId="30" fillId="0" borderId="0"/>
    <xf numFmtId="0" fontId="30" fillId="0" borderId="0"/>
    <xf numFmtId="0" fontId="26" fillId="0" borderId="0"/>
    <xf numFmtId="0" fontId="29" fillId="0" borderId="0"/>
    <xf numFmtId="0" fontId="26" fillId="0" borderId="0"/>
    <xf numFmtId="0" fontId="30" fillId="0" borderId="0"/>
    <xf numFmtId="9" fontId="18" fillId="0" borderId="0" applyFont="0" applyFill="0" applyBorder="0" applyAlignment="0" applyProtection="0"/>
    <xf numFmtId="0" fontId="32" fillId="0" borderId="0">
      <alignment vertical="top"/>
    </xf>
  </cellStyleXfs>
  <cellXfs count="58">
    <xf numFmtId="0" fontId="0" fillId="0" borderId="0" xfId="0"/>
    <xf numFmtId="0" fontId="7" fillId="0" borderId="0" xfId="2" applyFont="1"/>
    <xf numFmtId="0" fontId="10" fillId="0" borderId="0" xfId="2" applyFont="1"/>
    <xf numFmtId="0" fontId="11" fillId="0" borderId="0" xfId="2" applyFont="1" applyBorder="1" applyAlignment="1">
      <alignment vertical="center"/>
    </xf>
    <xf numFmtId="0" fontId="7" fillId="0" borderId="0" xfId="2" applyFont="1" applyBorder="1"/>
    <xf numFmtId="0" fontId="9" fillId="0" borderId="0" xfId="2" applyFont="1"/>
    <xf numFmtId="0" fontId="9" fillId="0" borderId="0" xfId="2" applyFont="1" applyBorder="1"/>
    <xf numFmtId="0" fontId="12" fillId="0" borderId="0" xfId="2" applyFont="1" applyBorder="1" applyAlignment="1">
      <alignment horizontal="right"/>
    </xf>
    <xf numFmtId="3" fontId="11" fillId="0" borderId="0" xfId="2" applyNumberFormat="1" applyFont="1" applyBorder="1" applyAlignment="1">
      <alignment horizontal="right"/>
    </xf>
    <xf numFmtId="0" fontId="13" fillId="0" borderId="0" xfId="2" applyFont="1"/>
    <xf numFmtId="0" fontId="7" fillId="0" borderId="13" xfId="2" applyFont="1" applyBorder="1"/>
    <xf numFmtId="0" fontId="14" fillId="0" borderId="0" xfId="0" applyFont="1" applyAlignment="1">
      <alignment wrapText="1"/>
    </xf>
    <xf numFmtId="0" fontId="4" fillId="0" borderId="8" xfId="2" applyFont="1" applyBorder="1" applyAlignment="1">
      <alignment horizontal="justify" vertical="center" wrapText="1"/>
    </xf>
    <xf numFmtId="4" fontId="15" fillId="0" borderId="0" xfId="0" applyNumberFormat="1" applyFont="1" applyBorder="1"/>
    <xf numFmtId="0" fontId="14" fillId="0" borderId="0" xfId="0" applyFont="1"/>
    <xf numFmtId="10" fontId="16" fillId="0" borderId="0" xfId="2" applyNumberFormat="1" applyFont="1" applyBorder="1" applyAlignment="1">
      <alignment horizontal="right" vertical="center"/>
    </xf>
    <xf numFmtId="0" fontId="14" fillId="0" borderId="0" xfId="2" applyFont="1" applyAlignment="1">
      <alignment horizontal="left"/>
    </xf>
    <xf numFmtId="10" fontId="4" fillId="0" borderId="1" xfId="2" applyNumberFormat="1" applyFont="1" applyBorder="1"/>
    <xf numFmtId="0" fontId="17" fillId="3" borderId="1" xfId="2" applyFont="1" applyFill="1" applyBorder="1" applyAlignment="1">
      <alignment horizontal="center" vertical="center" wrapText="1"/>
    </xf>
    <xf numFmtId="10" fontId="20" fillId="0" borderId="9" xfId="2" applyNumberFormat="1" applyFont="1" applyBorder="1" applyAlignment="1">
      <alignment horizontal="right" vertical="center"/>
    </xf>
    <xf numFmtId="0" fontId="21" fillId="3" borderId="8" xfId="2" applyFont="1" applyFill="1" applyBorder="1" applyAlignment="1">
      <alignment horizontal="right" vertical="center" wrapText="1"/>
    </xf>
    <xf numFmtId="9" fontId="20" fillId="3" borderId="1" xfId="2" applyNumberFormat="1" applyFont="1" applyFill="1" applyBorder="1" applyAlignment="1">
      <alignment horizontal="right" vertical="center"/>
    </xf>
    <xf numFmtId="10" fontId="20" fillId="3" borderId="1" xfId="2" applyNumberFormat="1" applyFont="1" applyFill="1" applyBorder="1" applyAlignment="1">
      <alignment horizontal="right" vertical="center"/>
    </xf>
    <xf numFmtId="10" fontId="20" fillId="3" borderId="9" xfId="2" applyNumberFormat="1" applyFont="1" applyFill="1" applyBorder="1" applyAlignment="1">
      <alignment horizontal="right" vertical="center"/>
    </xf>
    <xf numFmtId="0" fontId="4" fillId="0" borderId="8" xfId="2" applyFont="1" applyBorder="1" applyAlignment="1">
      <alignment horizontal="justify" vertical="center"/>
    </xf>
    <xf numFmtId="0" fontId="17" fillId="2" borderId="12" xfId="2" applyFont="1" applyFill="1" applyBorder="1" applyAlignment="1">
      <alignment horizontal="right" vertical="center" wrapText="1"/>
    </xf>
    <xf numFmtId="3" fontId="17" fillId="2" borderId="10" xfId="2" applyNumberFormat="1" applyFont="1" applyFill="1" applyBorder="1" applyAlignment="1">
      <alignment horizontal="right" vertical="center" wrapText="1"/>
    </xf>
    <xf numFmtId="9" fontId="17" fillId="2" borderId="10" xfId="2" applyNumberFormat="1" applyFont="1" applyFill="1" applyBorder="1" applyAlignment="1">
      <alignment horizontal="right" vertical="center" wrapText="1"/>
    </xf>
    <xf numFmtId="10" fontId="19" fillId="2" borderId="11" xfId="2" applyNumberFormat="1" applyFont="1" applyFill="1" applyBorder="1" applyAlignment="1">
      <alignment horizontal="right" vertical="center" wrapText="1"/>
    </xf>
    <xf numFmtId="10" fontId="4" fillId="0" borderId="1" xfId="2" applyNumberFormat="1" applyFont="1" applyBorder="1" applyAlignment="1">
      <alignment horizontal="right"/>
    </xf>
    <xf numFmtId="3" fontId="24" fillId="0" borderId="0" xfId="6" applyNumberFormat="1" applyFont="1" applyFill="1" applyBorder="1" applyAlignment="1" applyProtection="1">
      <alignment horizontal="right" vertical="center"/>
    </xf>
    <xf numFmtId="3" fontId="25" fillId="0" borderId="0" xfId="6" applyNumberFormat="1" applyFont="1" applyFill="1" applyBorder="1" applyAlignment="1" applyProtection="1">
      <alignment horizontal="right" vertical="center"/>
    </xf>
    <xf numFmtId="4" fontId="22" fillId="0" borderId="0" xfId="6" applyNumberFormat="1" applyFont="1" applyFill="1" applyBorder="1" applyAlignment="1" applyProtection="1">
      <alignment horizontal="right"/>
    </xf>
    <xf numFmtId="4" fontId="22" fillId="0" borderId="0" xfId="3" applyNumberFormat="1" applyFont="1" applyFill="1" applyBorder="1"/>
    <xf numFmtId="3" fontId="16" fillId="0" borderId="0" xfId="2" applyNumberFormat="1" applyFont="1" applyFill="1" applyBorder="1"/>
    <xf numFmtId="0" fontId="7" fillId="0" borderId="0" xfId="2" applyFont="1" applyFill="1" applyBorder="1"/>
    <xf numFmtId="0" fontId="9" fillId="0" borderId="0" xfId="2" applyFont="1" applyFill="1" applyBorder="1"/>
    <xf numFmtId="3" fontId="9" fillId="0" borderId="0" xfId="2" applyNumberFormat="1" applyFont="1" applyFill="1" applyBorder="1"/>
    <xf numFmtId="3" fontId="4" fillId="0" borderId="1" xfId="2" applyNumberFormat="1" applyFont="1" applyBorder="1" applyAlignment="1">
      <alignment horizontal="right" vertical="center"/>
    </xf>
    <xf numFmtId="0" fontId="4" fillId="0" borderId="8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/>
    </xf>
    <xf numFmtId="3" fontId="14" fillId="0" borderId="0" xfId="0" applyNumberFormat="1" applyFont="1" applyAlignment="1">
      <alignment wrapText="1"/>
    </xf>
    <xf numFmtId="1" fontId="16" fillId="0" borderId="0" xfId="2" applyNumberFormat="1" applyFont="1" applyBorder="1" applyAlignment="1">
      <alignment horizontal="right" vertical="center"/>
    </xf>
    <xf numFmtId="1" fontId="28" fillId="0" borderId="0" xfId="2" applyNumberFormat="1" applyFont="1" applyBorder="1" applyAlignment="1">
      <alignment horizontal="right"/>
    </xf>
    <xf numFmtId="1" fontId="23" fillId="0" borderId="0" xfId="3" applyNumberFormat="1" applyFont="1" applyFill="1" applyBorder="1" applyAlignment="1">
      <alignment horizontal="right"/>
    </xf>
    <xf numFmtId="3" fontId="31" fillId="0" borderId="0" xfId="15" applyNumberFormat="1" applyFont="1" applyFill="1" applyBorder="1" applyAlignment="1">
      <alignment vertical="center"/>
    </xf>
    <xf numFmtId="3" fontId="20" fillId="3" borderId="1" xfId="2" applyNumberFormat="1" applyFont="1" applyFill="1" applyBorder="1" applyAlignment="1">
      <alignment horizontal="right" vertical="center"/>
    </xf>
    <xf numFmtId="0" fontId="8" fillId="0" borderId="2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17" fillId="0" borderId="8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7" fillId="0" borderId="9" xfId="2" applyFont="1" applyBorder="1" applyAlignment="1">
      <alignment horizontal="left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17" fillId="2" borderId="8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horizontal="center" vertical="center" wrapText="1"/>
    </xf>
    <xf numFmtId="0" fontId="17" fillId="2" borderId="9" xfId="2" applyFont="1" applyFill="1" applyBorder="1" applyAlignment="1">
      <alignment horizontal="center" vertical="center" wrapText="1"/>
    </xf>
  </cellXfs>
  <cellStyles count="36">
    <cellStyle name="20% - Accent1 2" xfId="16"/>
    <cellStyle name="40% - Accent1 2" xfId="17"/>
    <cellStyle name="Accent1 2" xfId="18"/>
    <cellStyle name="Comma 2" xfId="20"/>
    <cellStyle name="Comma 3" xfId="21"/>
    <cellStyle name="Comma 4" xfId="22"/>
    <cellStyle name="Comma 5" xfId="19"/>
    <cellStyle name="Date" xfId="23"/>
    <cellStyle name="Fixed" xfId="24"/>
    <cellStyle name="Heading1" xfId="25"/>
    <cellStyle name="Heading2" xfId="26"/>
    <cellStyle name="Normal" xfId="0" builtinId="0"/>
    <cellStyle name="Normal 2" xfId="5"/>
    <cellStyle name="Normal 2 2" xfId="28"/>
    <cellStyle name="Normal 2 3" xfId="27"/>
    <cellStyle name="Normal 3" xfId="10"/>
    <cellStyle name="Normal 3 2" xfId="30"/>
    <cellStyle name="Normal 3 3" xfId="29"/>
    <cellStyle name="Normal 4" xfId="1"/>
    <cellStyle name="Normal 4 2" xfId="31"/>
    <cellStyle name="Normal 5" xfId="32"/>
    <cellStyle name="Normal 6" xfId="15"/>
    <cellStyle name="Normal_Pokazatelji poslovanja drustava u FBiH i RS" xfId="2"/>
    <cellStyle name="Normalno 2" xfId="6"/>
    <cellStyle name="Normalno 2 2" xfId="13"/>
    <cellStyle name="Normalno 3" xfId="4"/>
    <cellStyle name="Obično 2" xfId="3"/>
    <cellStyle name="Obično 2 2" xfId="7"/>
    <cellStyle name="Obično 3" xfId="8"/>
    <cellStyle name="Obično 3 2" xfId="11"/>
    <cellStyle name="Obično 4" xfId="9"/>
    <cellStyle name="Obično 4 2" xfId="14"/>
    <cellStyle name="Obično_01 premija(T.1)" xfId="33"/>
    <cellStyle name="Percent 2" xfId="12"/>
    <cellStyle name="Percent 2 2" xfId="34"/>
    <cellStyle name="Style 1" xfId="35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9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33" style="1" bestFit="1" customWidth="1"/>
    <col min="3" max="3" width="11.7109375" style="1" bestFit="1" customWidth="1"/>
    <col min="4" max="4" width="16.140625" style="1" customWidth="1"/>
    <col min="5" max="5" width="14.7109375" style="1" bestFit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13.42578125" style="1" customWidth="1"/>
    <col min="12" max="12" width="11.85546875" style="1" customWidth="1"/>
    <col min="13" max="13" width="10.7109375" style="1" bestFit="1" customWidth="1"/>
    <col min="14" max="14" width="13.140625" style="1" bestFit="1" customWidth="1"/>
    <col min="15" max="15" width="11.7109375" style="1" bestFit="1" customWidth="1"/>
    <col min="16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18" x14ac:dyDescent="0.25">
      <c r="B1" s="10"/>
    </row>
    <row r="2" spans="2:18" ht="15.75" x14ac:dyDescent="0.25">
      <c r="B2" s="47" t="s">
        <v>26</v>
      </c>
      <c r="C2" s="48"/>
      <c r="D2" s="48"/>
      <c r="E2" s="48"/>
      <c r="F2" s="48"/>
      <c r="G2" s="48"/>
      <c r="H2" s="48"/>
      <c r="I2" s="49"/>
    </row>
    <row r="3" spans="2:18" ht="15.75" thickBot="1" x14ac:dyDescent="0.3">
      <c r="B3" s="16"/>
      <c r="C3" s="2"/>
      <c r="D3" s="2"/>
      <c r="E3" s="2"/>
      <c r="F3" s="2"/>
      <c r="G3" s="2"/>
    </row>
    <row r="4" spans="2:18" x14ac:dyDescent="0.25">
      <c r="B4" s="53" t="s">
        <v>41</v>
      </c>
      <c r="C4" s="55" t="s">
        <v>35</v>
      </c>
      <c r="D4" s="55"/>
      <c r="E4" s="55"/>
      <c r="F4" s="55" t="s">
        <v>36</v>
      </c>
      <c r="G4" s="55"/>
      <c r="H4" s="55"/>
      <c r="I4" s="56" t="s">
        <v>27</v>
      </c>
      <c r="J4" s="3"/>
      <c r="K4" s="3"/>
      <c r="L4" s="4"/>
      <c r="M4" s="2"/>
    </row>
    <row r="5" spans="2:18" ht="66" customHeight="1" x14ac:dyDescent="0.25">
      <c r="B5" s="54"/>
      <c r="C5" s="18" t="s">
        <v>1</v>
      </c>
      <c r="D5" s="18" t="s">
        <v>2</v>
      </c>
      <c r="E5" s="18" t="s">
        <v>3</v>
      </c>
      <c r="F5" s="18" t="s">
        <v>1</v>
      </c>
      <c r="G5" s="18" t="s">
        <v>2</v>
      </c>
      <c r="H5" s="18" t="s">
        <v>3</v>
      </c>
      <c r="I5" s="57"/>
      <c r="J5" s="4"/>
      <c r="K5" s="4"/>
      <c r="L5" s="4"/>
    </row>
    <row r="6" spans="2:18" x14ac:dyDescent="0.25">
      <c r="B6" s="50" t="s">
        <v>4</v>
      </c>
      <c r="C6" s="51"/>
      <c r="D6" s="51"/>
      <c r="E6" s="51"/>
      <c r="F6" s="51"/>
      <c r="G6" s="51"/>
      <c r="H6" s="51"/>
      <c r="I6" s="52"/>
      <c r="J6" s="4"/>
      <c r="K6" s="15"/>
      <c r="L6" s="15"/>
    </row>
    <row r="7" spans="2:18" x14ac:dyDescent="0.25">
      <c r="B7" s="12" t="s">
        <v>9</v>
      </c>
      <c r="C7" s="38">
        <v>16716918</v>
      </c>
      <c r="D7" s="17">
        <f t="shared" ref="D7:D19" si="0">C7/C$20</f>
        <v>3.9382147079346445E-2</v>
      </c>
      <c r="E7" s="17">
        <f>C7/C$37</f>
        <v>2.8057789184004801E-2</v>
      </c>
      <c r="F7" s="38">
        <v>19567035.139999993</v>
      </c>
      <c r="G7" s="17">
        <f t="shared" ref="G7:G19" si="1">F7/F$20</f>
        <v>4.3818218712104118E-2</v>
      </c>
      <c r="H7" s="17">
        <f t="shared" ref="H7:H20" si="2">F7/F$37</f>
        <v>3.0865572202132607E-2</v>
      </c>
      <c r="I7" s="19">
        <f t="shared" ref="I7:I19" si="3">(F7-C7)/C7</f>
        <v>0.17049297843059308</v>
      </c>
      <c r="J7" s="4"/>
      <c r="K7" s="44"/>
      <c r="L7" s="32"/>
      <c r="M7" s="32"/>
      <c r="N7" s="33"/>
      <c r="O7" s="34"/>
      <c r="P7" s="35"/>
      <c r="Q7" s="30"/>
      <c r="R7" s="30"/>
    </row>
    <row r="8" spans="2:18" ht="15" customHeight="1" x14ac:dyDescent="0.25">
      <c r="B8" s="12" t="s">
        <v>30</v>
      </c>
      <c r="C8" s="38">
        <v>46981227</v>
      </c>
      <c r="D8" s="17">
        <f t="shared" si="0"/>
        <v>0.11067958768967834</v>
      </c>
      <c r="E8" s="17">
        <f>C8/C$37</f>
        <v>7.8853611818391067E-2</v>
      </c>
      <c r="F8" s="38">
        <v>48622581.709999993</v>
      </c>
      <c r="G8" s="17">
        <f t="shared" si="1"/>
        <v>0.10888491304237184</v>
      </c>
      <c r="H8" s="17">
        <f t="shared" si="2"/>
        <v>7.6698579814790363E-2</v>
      </c>
      <c r="I8" s="19">
        <f t="shared" si="3"/>
        <v>3.4936395126504323E-2</v>
      </c>
      <c r="J8" s="4"/>
      <c r="K8" s="44"/>
      <c r="L8" s="32"/>
      <c r="M8" s="32"/>
      <c r="N8" s="33"/>
      <c r="O8" s="34"/>
      <c r="P8" s="35"/>
      <c r="Q8" s="30"/>
      <c r="R8" s="30"/>
    </row>
    <row r="9" spans="2:18" x14ac:dyDescent="0.25">
      <c r="B9" s="12" t="s">
        <v>10</v>
      </c>
      <c r="C9" s="38">
        <v>12467896</v>
      </c>
      <c r="D9" s="17">
        <f t="shared" si="0"/>
        <v>2.9372191335866767E-2</v>
      </c>
      <c r="E9" s="17">
        <f>C9/C$37</f>
        <v>2.0926201680004457E-2</v>
      </c>
      <c r="F9" s="38">
        <v>13297679.729999999</v>
      </c>
      <c r="G9" s="17">
        <f t="shared" si="1"/>
        <v>2.9778688217383855E-2</v>
      </c>
      <c r="H9" s="17">
        <f t="shared" si="2"/>
        <v>2.0976120852775774E-2</v>
      </c>
      <c r="I9" s="19">
        <f t="shared" si="3"/>
        <v>6.655362941750545E-2</v>
      </c>
      <c r="J9" s="4"/>
      <c r="K9" s="44"/>
      <c r="L9" s="32"/>
      <c r="M9" s="32"/>
      <c r="N9" s="33"/>
      <c r="O9" s="34"/>
      <c r="P9" s="35"/>
      <c r="Q9" s="30"/>
      <c r="R9" s="30"/>
    </row>
    <row r="10" spans="2:18" x14ac:dyDescent="0.25">
      <c r="B10" s="12" t="s">
        <v>37</v>
      </c>
      <c r="C10" s="38" t="s">
        <v>34</v>
      </c>
      <c r="D10" s="29" t="s">
        <v>34</v>
      </c>
      <c r="E10" s="29" t="s">
        <v>34</v>
      </c>
      <c r="F10" s="38">
        <v>6124493.0900000036</v>
      </c>
      <c r="G10" s="17">
        <f t="shared" si="1"/>
        <v>1.3715127294363853E-2</v>
      </c>
      <c r="H10" s="17">
        <f t="shared" si="2"/>
        <v>9.6609415947958178E-3</v>
      </c>
      <c r="I10" s="19" t="s">
        <v>34</v>
      </c>
      <c r="J10" s="4"/>
      <c r="K10" s="44"/>
      <c r="L10" s="32"/>
      <c r="M10" s="32"/>
      <c r="N10" s="33"/>
      <c r="O10" s="34"/>
      <c r="P10" s="35"/>
      <c r="Q10" s="30"/>
      <c r="R10" s="30"/>
    </row>
    <row r="11" spans="2:18" x14ac:dyDescent="0.25">
      <c r="B11" s="12" t="s">
        <v>11</v>
      </c>
      <c r="C11" s="38">
        <v>43253323</v>
      </c>
      <c r="D11" s="17">
        <f t="shared" si="0"/>
        <v>0.10189729518661744</v>
      </c>
      <c r="E11" s="17">
        <f t="shared" ref="E11:E20" si="4">C11/C$37</f>
        <v>7.2596672319722222E-2</v>
      </c>
      <c r="F11" s="38">
        <v>46340235.57</v>
      </c>
      <c r="G11" s="17">
        <f t="shared" si="1"/>
        <v>0.10377385039932462</v>
      </c>
      <c r="H11" s="17">
        <f t="shared" si="2"/>
        <v>7.3098345079665922E-2</v>
      </c>
      <c r="I11" s="19">
        <f t="shared" si="3"/>
        <v>7.1368217651161747E-2</v>
      </c>
      <c r="J11" s="4"/>
      <c r="K11" s="44"/>
      <c r="L11" s="32"/>
      <c r="M11" s="32"/>
      <c r="N11" s="33"/>
      <c r="O11" s="34"/>
      <c r="P11" s="35"/>
      <c r="Q11" s="30"/>
      <c r="R11" s="30"/>
    </row>
    <row r="12" spans="2:18" x14ac:dyDescent="0.25">
      <c r="B12" s="12" t="s">
        <v>12</v>
      </c>
      <c r="C12" s="38">
        <v>53375714</v>
      </c>
      <c r="D12" s="17">
        <f t="shared" si="0"/>
        <v>0.12574388527916039</v>
      </c>
      <c r="E12" s="17">
        <f t="shared" si="4"/>
        <v>8.9586162410902156E-2</v>
      </c>
      <c r="F12" s="38">
        <v>53870540.170000002</v>
      </c>
      <c r="G12" s="17">
        <f t="shared" si="1"/>
        <v>0.12063713763577631</v>
      </c>
      <c r="H12" s="17">
        <f t="shared" si="2"/>
        <v>8.4976851898525316E-2</v>
      </c>
      <c r="I12" s="19">
        <f t="shared" si="3"/>
        <v>9.2706239020990296E-3</v>
      </c>
      <c r="J12" s="4"/>
      <c r="K12" s="44"/>
      <c r="L12" s="32"/>
      <c r="M12" s="32"/>
      <c r="N12" s="33"/>
      <c r="O12" s="34"/>
      <c r="P12" s="35"/>
      <c r="Q12" s="30"/>
      <c r="R12" s="30"/>
    </row>
    <row r="13" spans="2:18" x14ac:dyDescent="0.25">
      <c r="B13" s="12" t="s">
        <v>13</v>
      </c>
      <c r="C13" s="38">
        <v>30141703</v>
      </c>
      <c r="D13" s="17">
        <f t="shared" si="0"/>
        <v>7.1008602229668052E-2</v>
      </c>
      <c r="E13" s="17">
        <f t="shared" si="4"/>
        <v>5.0590039887788235E-2</v>
      </c>
      <c r="F13" s="38">
        <v>32407149.590000141</v>
      </c>
      <c r="G13" s="17">
        <f t="shared" si="1"/>
        <v>7.2572239913220801E-2</v>
      </c>
      <c r="H13" s="17">
        <f t="shared" si="2"/>
        <v>5.1119917165716393E-2</v>
      </c>
      <c r="I13" s="19">
        <f t="shared" si="3"/>
        <v>7.5159873680665665E-2</v>
      </c>
      <c r="J13" s="4"/>
      <c r="K13" s="44"/>
      <c r="L13" s="32"/>
      <c r="M13" s="32"/>
      <c r="N13" s="33"/>
      <c r="O13" s="34"/>
      <c r="P13" s="35"/>
      <c r="Q13" s="30"/>
      <c r="R13" s="30"/>
    </row>
    <row r="14" spans="2:18" x14ac:dyDescent="0.25">
      <c r="B14" s="12" t="s">
        <v>14</v>
      </c>
      <c r="C14" s="38">
        <v>29662866</v>
      </c>
      <c r="D14" s="17">
        <f t="shared" si="0"/>
        <v>6.9880545660805718E-2</v>
      </c>
      <c r="E14" s="17">
        <f t="shared" si="4"/>
        <v>4.9786356601221812E-2</v>
      </c>
      <c r="F14" s="38">
        <v>28129736.609999899</v>
      </c>
      <c r="G14" s="17">
        <f t="shared" si="1"/>
        <v>6.2993444958409694E-2</v>
      </c>
      <c r="H14" s="17">
        <f t="shared" si="2"/>
        <v>4.4372609858916272E-2</v>
      </c>
      <c r="I14" s="19">
        <f t="shared" si="3"/>
        <v>-5.1685140269321958E-2</v>
      </c>
      <c r="J14" s="4"/>
      <c r="K14" s="44"/>
      <c r="L14" s="32"/>
      <c r="M14" s="32"/>
      <c r="N14" s="33"/>
      <c r="O14" s="34"/>
      <c r="P14" s="35"/>
      <c r="Q14" s="30"/>
      <c r="R14" s="30"/>
    </row>
    <row r="15" spans="2:18" x14ac:dyDescent="0.25">
      <c r="B15" s="12" t="s">
        <v>31</v>
      </c>
      <c r="C15" s="38">
        <v>60322234</v>
      </c>
      <c r="D15" s="17">
        <f t="shared" si="0"/>
        <v>0.14210867646433109</v>
      </c>
      <c r="E15" s="17">
        <f t="shared" si="4"/>
        <v>0.10124524895559138</v>
      </c>
      <c r="F15" s="38">
        <v>54850824.353099994</v>
      </c>
      <c r="G15" s="17">
        <f t="shared" si="1"/>
        <v>0.12283237602665968</v>
      </c>
      <c r="H15" s="17">
        <f t="shared" si="2"/>
        <v>8.6523178770000514E-2</v>
      </c>
      <c r="I15" s="19">
        <f t="shared" si="3"/>
        <v>-9.0703034090216308E-2</v>
      </c>
      <c r="J15" s="4"/>
      <c r="K15" s="44"/>
      <c r="L15" s="32"/>
      <c r="M15" s="32"/>
      <c r="N15" s="33"/>
      <c r="O15" s="34"/>
      <c r="P15" s="35"/>
      <c r="Q15" s="30"/>
      <c r="R15" s="30"/>
    </row>
    <row r="16" spans="2:18" x14ac:dyDescent="0.25">
      <c r="B16" s="12" t="s">
        <v>25</v>
      </c>
      <c r="C16" s="38">
        <v>35856122</v>
      </c>
      <c r="D16" s="17">
        <f t="shared" si="0"/>
        <v>8.4470778064412944E-2</v>
      </c>
      <c r="E16" s="17">
        <f t="shared" si="4"/>
        <v>6.018115971089627E-2</v>
      </c>
      <c r="F16" s="38">
        <v>39907494.502999961</v>
      </c>
      <c r="G16" s="17">
        <f t="shared" si="1"/>
        <v>8.9368435732494214E-2</v>
      </c>
      <c r="H16" s="17">
        <f t="shared" si="2"/>
        <v>6.2951164761313752E-2</v>
      </c>
      <c r="I16" s="19">
        <f t="shared" si="3"/>
        <v>0.11298970097770086</v>
      </c>
      <c r="J16" s="4"/>
      <c r="K16" s="44"/>
      <c r="L16" s="32"/>
      <c r="M16" s="32"/>
      <c r="N16" s="33"/>
      <c r="O16" s="34"/>
      <c r="P16" s="35"/>
      <c r="Q16" s="30"/>
      <c r="R16" s="30"/>
    </row>
    <row r="17" spans="2:18" x14ac:dyDescent="0.25">
      <c r="B17" s="12" t="s">
        <v>15</v>
      </c>
      <c r="C17" s="38">
        <v>53195655</v>
      </c>
      <c r="D17" s="17">
        <f t="shared" si="0"/>
        <v>0.12531969763757717</v>
      </c>
      <c r="E17" s="17">
        <f t="shared" si="4"/>
        <v>8.9283950157262898E-2</v>
      </c>
      <c r="F17" s="38">
        <v>58431980.079999998</v>
      </c>
      <c r="G17" s="17">
        <f t="shared" si="1"/>
        <v>0.13085197959769965</v>
      </c>
      <c r="H17" s="17">
        <f t="shared" si="2"/>
        <v>9.2172190992079683E-2</v>
      </c>
      <c r="I17" s="19">
        <f t="shared" si="3"/>
        <v>9.8435202649539671E-2</v>
      </c>
      <c r="J17" s="4"/>
      <c r="K17" s="44"/>
      <c r="L17" s="32"/>
      <c r="M17" s="32"/>
      <c r="N17" s="33"/>
      <c r="O17" s="34"/>
      <c r="P17" s="35"/>
      <c r="Q17" s="30"/>
      <c r="R17" s="30"/>
    </row>
    <row r="18" spans="2:18" x14ac:dyDescent="0.25">
      <c r="B18" s="12" t="s">
        <v>16</v>
      </c>
      <c r="C18" s="38">
        <v>23264166</v>
      </c>
      <c r="D18" s="17">
        <f t="shared" si="0"/>
        <v>5.4806322977137945E-2</v>
      </c>
      <c r="E18" s="17">
        <f t="shared" si="4"/>
        <v>3.9046734880777201E-2</v>
      </c>
      <c r="F18" s="38">
        <v>25543803.649999995</v>
      </c>
      <c r="G18" s="17">
        <f t="shared" si="1"/>
        <v>5.7202533090291351E-2</v>
      </c>
      <c r="H18" s="17">
        <f t="shared" si="2"/>
        <v>4.0293489035772921E-2</v>
      </c>
      <c r="I18" s="19">
        <f t="shared" si="3"/>
        <v>9.7989227294887543E-2</v>
      </c>
      <c r="J18" s="4"/>
      <c r="K18" s="44"/>
      <c r="L18" s="32"/>
      <c r="M18" s="32"/>
      <c r="N18" s="33"/>
      <c r="O18" s="34"/>
      <c r="P18" s="35"/>
      <c r="Q18" s="30"/>
      <c r="R18" s="30"/>
    </row>
    <row r="19" spans="2:18" x14ac:dyDescent="0.25">
      <c r="B19" s="12" t="s">
        <v>17</v>
      </c>
      <c r="C19" s="38">
        <v>19241775</v>
      </c>
      <c r="D19" s="17">
        <f t="shared" si="0"/>
        <v>4.5330270395397727E-2</v>
      </c>
      <c r="E19" s="17">
        <f t="shared" si="4"/>
        <v>3.2295526392846698E-2</v>
      </c>
      <c r="F19" s="38">
        <v>19456664.299999997</v>
      </c>
      <c r="G19" s="17">
        <f t="shared" si="1"/>
        <v>4.3571055379899949E-2</v>
      </c>
      <c r="H19" s="17">
        <f t="shared" si="2"/>
        <v>3.0691470244086555E-2</v>
      </c>
      <c r="I19" s="19">
        <f t="shared" si="3"/>
        <v>1.1167852238163944E-2</v>
      </c>
      <c r="J19" s="4"/>
      <c r="K19" s="44"/>
      <c r="L19" s="32"/>
      <c r="M19" s="32"/>
      <c r="N19" s="33"/>
      <c r="O19" s="34"/>
      <c r="P19" s="35"/>
      <c r="Q19" s="30"/>
      <c r="R19" s="30"/>
    </row>
    <row r="20" spans="2:18" s="5" customFormat="1" ht="30" customHeight="1" x14ac:dyDescent="0.25">
      <c r="B20" s="20" t="s">
        <v>5</v>
      </c>
      <c r="C20" s="46">
        <f>SUM(C7:C19)</f>
        <v>424479599</v>
      </c>
      <c r="D20" s="21">
        <f>SUM(D7:D19)</f>
        <v>1.0000000000000002</v>
      </c>
      <c r="E20" s="22">
        <f t="shared" si="4"/>
        <v>0.71244945399940918</v>
      </c>
      <c r="F20" s="46">
        <f>SUM(F7:F19)</f>
        <v>446550218.49610001</v>
      </c>
      <c r="G20" s="21">
        <f>SUM(G7:G19)</f>
        <v>0.99999999999999989</v>
      </c>
      <c r="H20" s="22">
        <f t="shared" si="2"/>
        <v>0.70440043227057192</v>
      </c>
      <c r="I20" s="23">
        <f t="shared" ref="I20" si="5">(F20-C20)/C20</f>
        <v>5.1994535304157243E-2</v>
      </c>
      <c r="J20" s="6"/>
      <c r="K20" s="44"/>
      <c r="L20" s="36"/>
      <c r="M20" s="36"/>
      <c r="N20" s="36"/>
      <c r="O20" s="37"/>
      <c r="P20" s="36"/>
      <c r="Q20" s="31"/>
      <c r="R20" s="36"/>
    </row>
    <row r="21" spans="2:18" x14ac:dyDescent="0.25">
      <c r="B21" s="50" t="s">
        <v>7</v>
      </c>
      <c r="C21" s="51"/>
      <c r="D21" s="51"/>
      <c r="E21" s="51"/>
      <c r="F21" s="51"/>
      <c r="G21" s="51"/>
      <c r="H21" s="51"/>
      <c r="I21" s="52"/>
      <c r="J21" s="7"/>
      <c r="K21" s="7"/>
      <c r="L21" s="4"/>
    </row>
    <row r="22" spans="2:18" x14ac:dyDescent="0.25">
      <c r="B22" s="39" t="s">
        <v>38</v>
      </c>
      <c r="C22" s="38">
        <v>9501717.8300000001</v>
      </c>
      <c r="D22" s="17">
        <f>C22/C$36</f>
        <v>5.5460677196909301E-2</v>
      </c>
      <c r="E22" s="17">
        <f>C22/C$37</f>
        <v>1.5947748009533788E-2</v>
      </c>
      <c r="F22" s="38">
        <v>13396154.319999998</v>
      </c>
      <c r="G22" s="17">
        <f t="shared" ref="G22:G35" si="6">F22/F$36</f>
        <v>7.1486766716837041E-2</v>
      </c>
      <c r="H22" s="17">
        <f t="shared" ref="H22:H35" si="7">F22/F$37</f>
        <v>2.1131457343254442E-2</v>
      </c>
      <c r="I22" s="19">
        <f t="shared" ref="I22:I34" si="8">(F22-C22)/C22</f>
        <v>0.40986656935906907</v>
      </c>
      <c r="J22" s="7"/>
      <c r="K22" s="43"/>
      <c r="L22" s="4"/>
    </row>
    <row r="23" spans="2:18" x14ac:dyDescent="0.25">
      <c r="B23" s="24" t="s">
        <v>29</v>
      </c>
      <c r="C23" s="38">
        <v>15162815.419999998</v>
      </c>
      <c r="D23" s="17">
        <f>C23/C$36</f>
        <v>8.8503997535037168E-2</v>
      </c>
      <c r="E23" s="17">
        <f>C23/C$37</f>
        <v>2.5449372814434885E-2</v>
      </c>
      <c r="F23" s="38">
        <v>15265874.439999999</v>
      </c>
      <c r="G23" s="17">
        <f t="shared" si="6"/>
        <v>8.1464275399658545E-2</v>
      </c>
      <c r="H23" s="17">
        <f t="shared" si="7"/>
        <v>2.4080804597385253E-2</v>
      </c>
      <c r="I23" s="19">
        <f t="shared" si="8"/>
        <v>6.796826126635091E-3</v>
      </c>
      <c r="K23" s="42"/>
      <c r="L23" s="15"/>
    </row>
    <row r="24" spans="2:18" x14ac:dyDescent="0.25">
      <c r="B24" s="24" t="s">
        <v>18</v>
      </c>
      <c r="C24" s="38">
        <v>23296825.649999999</v>
      </c>
      <c r="D24" s="17">
        <f>C24/C$36</f>
        <v>0.1359814877903322</v>
      </c>
      <c r="E24" s="17">
        <f>C24/C$37</f>
        <v>3.9101551060082701E-2</v>
      </c>
      <c r="F24" s="38">
        <v>24413426.419999998</v>
      </c>
      <c r="G24" s="17">
        <f t="shared" si="6"/>
        <v>0.13027895002968332</v>
      </c>
      <c r="H24" s="17">
        <f t="shared" si="7"/>
        <v>3.8510401319183298E-2</v>
      </c>
      <c r="I24" s="19">
        <f t="shared" si="8"/>
        <v>4.792930963107412E-2</v>
      </c>
      <c r="K24" s="42"/>
      <c r="L24" s="15"/>
    </row>
    <row r="25" spans="2:18" x14ac:dyDescent="0.25">
      <c r="B25" s="24" t="s">
        <v>19</v>
      </c>
      <c r="C25" s="38">
        <v>18749907.93</v>
      </c>
      <c r="D25" s="17">
        <f>C25/C$36</f>
        <v>0.10944153570781211</v>
      </c>
      <c r="E25" s="17">
        <f>C25/C$37</f>
        <v>3.1469973347924528E-2</v>
      </c>
      <c r="F25" s="38">
        <v>21411513.890000001</v>
      </c>
      <c r="G25" s="17">
        <f t="shared" si="6"/>
        <v>0.11425964959388034</v>
      </c>
      <c r="H25" s="17">
        <f t="shared" si="7"/>
        <v>3.3775103034274022E-2</v>
      </c>
      <c r="I25" s="19">
        <f t="shared" si="8"/>
        <v>0.14195301491275114</v>
      </c>
      <c r="K25" s="42"/>
      <c r="L25" s="15"/>
    </row>
    <row r="26" spans="2:18" x14ac:dyDescent="0.25">
      <c r="B26" s="24" t="s">
        <v>39</v>
      </c>
      <c r="C26" s="38" t="s">
        <v>34</v>
      </c>
      <c r="D26" s="29" t="s">
        <v>34</v>
      </c>
      <c r="E26" s="29" t="s">
        <v>34</v>
      </c>
      <c r="F26" s="38">
        <v>5805364.6699999999</v>
      </c>
      <c r="G26" s="17">
        <f t="shared" si="6"/>
        <v>3.0979543827056907E-2</v>
      </c>
      <c r="H26" s="17">
        <f t="shared" si="7"/>
        <v>9.1575397651989295E-3</v>
      </c>
      <c r="I26" s="19" t="s">
        <v>34</v>
      </c>
      <c r="K26" s="42"/>
      <c r="L26" s="15"/>
    </row>
    <row r="27" spans="2:18" x14ac:dyDescent="0.25">
      <c r="B27" s="24" t="s">
        <v>20</v>
      </c>
      <c r="C27" s="38">
        <v>15262426.029999999</v>
      </c>
      <c r="D27" s="17">
        <f t="shared" ref="D27:D32" si="9">C27/C$36</f>
        <v>8.9085415757030106E-2</v>
      </c>
      <c r="E27" s="17">
        <f t="shared" ref="E27:E32" si="10">C27/C$37</f>
        <v>2.5616559941623648E-2</v>
      </c>
      <c r="F27" s="38">
        <v>15987054.17</v>
      </c>
      <c r="G27" s="17">
        <f t="shared" si="6"/>
        <v>8.5312753544050476E-2</v>
      </c>
      <c r="H27" s="17">
        <f t="shared" si="7"/>
        <v>2.5218413073465781E-2</v>
      </c>
      <c r="I27" s="19">
        <f t="shared" si="8"/>
        <v>4.7477913313103907E-2</v>
      </c>
      <c r="K27" s="42"/>
      <c r="L27" s="15"/>
    </row>
    <row r="28" spans="2:18" x14ac:dyDescent="0.25">
      <c r="B28" s="24" t="s">
        <v>21</v>
      </c>
      <c r="C28" s="38">
        <v>9970714.4199999999</v>
      </c>
      <c r="D28" s="17">
        <f t="shared" si="9"/>
        <v>5.8198168348489968E-2</v>
      </c>
      <c r="E28" s="17">
        <f t="shared" si="10"/>
        <v>1.6734915084842594E-2</v>
      </c>
      <c r="F28" s="38">
        <v>4159511.37</v>
      </c>
      <c r="G28" s="17">
        <f t="shared" si="6"/>
        <v>2.2196670168190578E-2</v>
      </c>
      <c r="H28" s="17">
        <f t="shared" si="7"/>
        <v>6.5613261078002316E-3</v>
      </c>
      <c r="I28" s="19">
        <f t="shared" si="8"/>
        <v>-0.58282714810720648</v>
      </c>
      <c r="K28" s="42"/>
      <c r="L28" s="15"/>
    </row>
    <row r="29" spans="2:18" x14ac:dyDescent="0.25">
      <c r="B29" s="24" t="s">
        <v>22</v>
      </c>
      <c r="C29" s="38">
        <v>7727164.4699999997</v>
      </c>
      <c r="D29" s="17">
        <f t="shared" si="9"/>
        <v>4.5102767940025927E-2</v>
      </c>
      <c r="E29" s="17">
        <f t="shared" si="10"/>
        <v>1.2969325547292401E-2</v>
      </c>
      <c r="F29" s="38">
        <v>8665102.7300000004</v>
      </c>
      <c r="G29" s="17">
        <f t="shared" si="6"/>
        <v>4.6240149421997549E-2</v>
      </c>
      <c r="H29" s="17">
        <f t="shared" si="7"/>
        <v>1.3668568183074846E-2</v>
      </c>
      <c r="I29" s="19">
        <f t="shared" si="8"/>
        <v>0.12138194594426702</v>
      </c>
      <c r="K29" s="42"/>
      <c r="L29" s="15"/>
    </row>
    <row r="30" spans="2:18" x14ac:dyDescent="0.25">
      <c r="B30" s="24" t="s">
        <v>23</v>
      </c>
      <c r="C30" s="38">
        <v>15445116.939999999</v>
      </c>
      <c r="D30" s="17">
        <f t="shared" si="9"/>
        <v>9.0151766259918026E-2</v>
      </c>
      <c r="E30" s="17">
        <f t="shared" si="10"/>
        <v>2.5923189610957076E-2</v>
      </c>
      <c r="F30" s="38">
        <v>16262332.67</v>
      </c>
      <c r="G30" s="17">
        <f t="shared" si="6"/>
        <v>8.6781740048802888E-2</v>
      </c>
      <c r="H30" s="17">
        <f t="shared" si="7"/>
        <v>2.5652644849340475E-2</v>
      </c>
      <c r="I30" s="19">
        <f t="shared" si="8"/>
        <v>5.2910944810237254E-2</v>
      </c>
      <c r="K30" s="42"/>
      <c r="L30" s="15"/>
    </row>
    <row r="31" spans="2:18" x14ac:dyDescent="0.25">
      <c r="B31" s="24" t="s">
        <v>28</v>
      </c>
      <c r="C31" s="38">
        <v>8959662.7000000011</v>
      </c>
      <c r="D31" s="17">
        <f t="shared" si="9"/>
        <v>5.229674988126741E-2</v>
      </c>
      <c r="E31" s="17">
        <f t="shared" si="10"/>
        <v>1.5037958982414779E-2</v>
      </c>
      <c r="F31" s="38">
        <v>12134005.74</v>
      </c>
      <c r="G31" s="17">
        <f t="shared" si="6"/>
        <v>6.4751481429346641E-2</v>
      </c>
      <c r="H31" s="17">
        <f t="shared" si="7"/>
        <v>1.9140509923419171E-2</v>
      </c>
      <c r="I31" s="19">
        <f t="shared" si="8"/>
        <v>0.35429269452297557</v>
      </c>
      <c r="J31" s="8" t="s">
        <v>0</v>
      </c>
      <c r="K31" s="42"/>
      <c r="L31" s="15"/>
    </row>
    <row r="32" spans="2:18" x14ac:dyDescent="0.25">
      <c r="B32" s="24" t="s">
        <v>32</v>
      </c>
      <c r="C32" s="38">
        <v>5759150.7199999997</v>
      </c>
      <c r="D32" s="17">
        <f t="shared" si="9"/>
        <v>3.3615647688652502E-2</v>
      </c>
      <c r="E32" s="17">
        <f t="shared" si="10"/>
        <v>9.6661978470355282E-3</v>
      </c>
      <c r="F32" s="38">
        <v>7490302.4199999999</v>
      </c>
      <c r="G32" s="17">
        <f t="shared" si="6"/>
        <v>3.9970986370146566E-2</v>
      </c>
      <c r="H32" s="17">
        <f t="shared" si="7"/>
        <v>1.181540629462572E-2</v>
      </c>
      <c r="I32" s="19">
        <f t="shared" si="8"/>
        <v>0.30059149068423757</v>
      </c>
      <c r="K32" s="42"/>
      <c r="L32" s="15"/>
    </row>
    <row r="33" spans="2:12" x14ac:dyDescent="0.25">
      <c r="B33" s="40" t="s">
        <v>40</v>
      </c>
      <c r="C33" s="38" t="s">
        <v>34</v>
      </c>
      <c r="D33" s="29" t="s">
        <v>34</v>
      </c>
      <c r="E33" s="29" t="s">
        <v>34</v>
      </c>
      <c r="F33" s="38">
        <v>1086547.76</v>
      </c>
      <c r="G33" s="17">
        <f t="shared" si="6"/>
        <v>5.7982152482266907E-3</v>
      </c>
      <c r="H33" s="17">
        <f t="shared" si="7"/>
        <v>1.7139499212523754E-3</v>
      </c>
      <c r="I33" s="19" t="s">
        <v>34</v>
      </c>
      <c r="K33" s="42"/>
      <c r="L33" s="15"/>
    </row>
    <row r="34" spans="2:12" ht="15" customHeight="1" x14ac:dyDescent="0.25">
      <c r="B34" s="24" t="s">
        <v>24</v>
      </c>
      <c r="C34" s="38">
        <v>9829667.5999999996</v>
      </c>
      <c r="D34" s="17">
        <f>C34/C$36</f>
        <v>5.737489067453376E-2</v>
      </c>
      <c r="E34" s="17">
        <f>C34/C$37</f>
        <v>1.6498181140186391E-2</v>
      </c>
      <c r="F34" s="38">
        <v>9833349.7200000007</v>
      </c>
      <c r="G34" s="17">
        <f t="shared" si="6"/>
        <v>5.2474341567507042E-2</v>
      </c>
      <c r="H34" s="17">
        <f t="shared" si="7"/>
        <v>1.5511392686724667E-2</v>
      </c>
      <c r="I34" s="19">
        <f t="shared" si="8"/>
        <v>3.7459252436990273E-4</v>
      </c>
      <c r="K34" s="42"/>
      <c r="L34" s="15"/>
    </row>
    <row r="35" spans="2:12" x14ac:dyDescent="0.25">
      <c r="B35" s="24" t="s">
        <v>33</v>
      </c>
      <c r="C35" s="38">
        <v>31658339.309999999</v>
      </c>
      <c r="D35" s="17">
        <f>C35/C$36</f>
        <v>0.18478689521999142</v>
      </c>
      <c r="E35" s="17">
        <f>C35/C$37</f>
        <v>5.3135572614262508E-2</v>
      </c>
      <c r="F35" s="38">
        <v>31482944.310000002</v>
      </c>
      <c r="G35" s="17">
        <f t="shared" si="6"/>
        <v>0.16800447663461543</v>
      </c>
      <c r="H35" s="17">
        <f t="shared" si="7"/>
        <v>4.9662050677751549E-2</v>
      </c>
      <c r="I35" s="19">
        <f>(F35-C35)/C35</f>
        <v>-5.5402463876111727E-3</v>
      </c>
      <c r="K35" s="42"/>
      <c r="L35" s="15"/>
    </row>
    <row r="36" spans="2:12" s="5" customFormat="1" ht="30" x14ac:dyDescent="0.25">
      <c r="B36" s="20" t="s">
        <v>6</v>
      </c>
      <c r="C36" s="46">
        <f>SUM(C22:C35)</f>
        <v>171323509.02000001</v>
      </c>
      <c r="D36" s="21">
        <f>SUM(D22:D35)</f>
        <v>1</v>
      </c>
      <c r="E36" s="22">
        <f t="shared" ref="E36" si="11">C36/C$37</f>
        <v>0.28755054600059088</v>
      </c>
      <c r="F36" s="46">
        <f>SUM(F22:F35)</f>
        <v>187393484.63</v>
      </c>
      <c r="G36" s="21">
        <f>SUM(G22:G35)</f>
        <v>1</v>
      </c>
      <c r="H36" s="22">
        <f t="shared" ref="H36" si="12">F36/F$37</f>
        <v>0.29559956777675073</v>
      </c>
      <c r="I36" s="23">
        <f t="shared" ref="I36" si="13">(F36-C36)/C36</f>
        <v>9.3799010433086583E-2</v>
      </c>
      <c r="K36" s="41"/>
    </row>
    <row r="37" spans="2:12" s="9" customFormat="1" ht="16.5" thickBot="1" x14ac:dyDescent="0.3">
      <c r="B37" s="25" t="s">
        <v>8</v>
      </c>
      <c r="C37" s="26">
        <f>C20+C36</f>
        <v>595803108.01999998</v>
      </c>
      <c r="D37" s="26"/>
      <c r="E37" s="27">
        <f>E20+E36</f>
        <v>1</v>
      </c>
      <c r="F37" s="26">
        <f>F20+F36-0.03</f>
        <v>633943703.09610009</v>
      </c>
      <c r="G37" s="26"/>
      <c r="H37" s="27">
        <f>H20+H36</f>
        <v>1.0000000000473226</v>
      </c>
      <c r="I37" s="28">
        <f>(F37-C37)/C37</f>
        <v>6.4015434902396987E-2</v>
      </c>
    </row>
    <row r="38" spans="2:12" x14ac:dyDescent="0.25">
      <c r="F38" s="41"/>
    </row>
    <row r="39" spans="2:12" x14ac:dyDescent="0.25">
      <c r="B39" s="14" t="s">
        <v>42</v>
      </c>
      <c r="C39" s="11"/>
      <c r="D39" s="11"/>
      <c r="E39" s="11"/>
      <c r="F39" s="41"/>
      <c r="G39" s="45"/>
      <c r="H39" s="11"/>
      <c r="I39" s="11"/>
      <c r="J39" s="11"/>
      <c r="K39" s="11"/>
      <c r="L39" s="11"/>
    </row>
    <row r="40" spans="2:12" ht="15" customHeight="1" x14ac:dyDescent="0.25">
      <c r="F40" s="41"/>
    </row>
    <row r="41" spans="2:12" x14ac:dyDescent="0.25">
      <c r="B41" s="14" t="s">
        <v>43</v>
      </c>
      <c r="F41" s="13"/>
      <c r="G41" s="4"/>
    </row>
    <row r="43" spans="2:12" x14ac:dyDescent="0.25">
      <c r="B43" s="14" t="s">
        <v>44</v>
      </c>
    </row>
    <row r="44" spans="2:12" x14ac:dyDescent="0.25">
      <c r="B44" s="14"/>
    </row>
    <row r="45" spans="2:12" x14ac:dyDescent="0.25">
      <c r="B45" s="14" t="s">
        <v>47</v>
      </c>
    </row>
    <row r="46" spans="2:12" x14ac:dyDescent="0.25">
      <c r="B46" s="14"/>
    </row>
    <row r="47" spans="2:12" x14ac:dyDescent="0.25">
      <c r="B47" s="14" t="s">
        <v>45</v>
      </c>
    </row>
    <row r="48" spans="2:12" x14ac:dyDescent="0.25">
      <c r="B48" s="14"/>
    </row>
    <row r="49" spans="2:2" x14ac:dyDescent="0.25">
      <c r="B49" s="14" t="s">
        <v>46</v>
      </c>
    </row>
  </sheetData>
  <sortState ref="B23:M33">
    <sortCondition ref="B23"/>
  </sortState>
  <mergeCells count="7">
    <mergeCell ref="B2:I2"/>
    <mergeCell ref="B21:I21"/>
    <mergeCell ref="B6:I6"/>
    <mergeCell ref="B4:B5"/>
    <mergeCell ref="C4:E4"/>
    <mergeCell ref="F4:H4"/>
    <mergeCell ref="I4:I5"/>
  </mergeCells>
  <pageMargins left="0.39370078740157483" right="0.39370078740157483" top="0.39370078740157483" bottom="0.39370078740157483" header="0.19685039370078741" footer="0.19685039370078741"/>
  <pageSetup paperSize="9" scale="66" orientation="landscape" r:id="rId1"/>
  <headerFooter>
    <oddHeader>&amp;LAgencija za osiguranje u BiH&amp;CStatistika tržišta osiguranja&amp;RGodišnje izvješće</oddHeader>
    <oddFooter>&amp;CU izvješće su uključeni podatci zaključno s 31.12.2016. godine.</oddFooter>
  </headerFooter>
  <ignoredErrors>
    <ignoredError sqref="E36 E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2020-11-06T15:15:25Z</dcterms:modified>
</cp:coreProperties>
</file>