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965" windowWidth="15075" windowHeight="3435"/>
  </bookViews>
  <sheets>
    <sheet name="BiH" sheetId="31" r:id="rId1"/>
    <sheet name="FBiH" sheetId="30" r:id="rId2"/>
    <sheet name="RS" sheetId="29" r:id="rId3"/>
  </sheets>
  <calcPr calcId="145621"/>
</workbook>
</file>

<file path=xl/calcChain.xml><?xml version="1.0" encoding="utf-8"?>
<calcChain xmlns="http://schemas.openxmlformats.org/spreadsheetml/2006/main">
  <c r="I29" i="30" l="1"/>
  <c r="M17" i="30"/>
  <c r="I32" i="29"/>
  <c r="L32" i="29"/>
  <c r="J32" i="29"/>
  <c r="N17" i="30" l="1"/>
  <c r="F37" i="31" l="1"/>
  <c r="E37" i="31"/>
  <c r="D37" i="31"/>
  <c r="C37" i="31"/>
  <c r="L29" i="30" l="1"/>
  <c r="J31" i="31"/>
  <c r="K31" i="31"/>
  <c r="L31" i="31"/>
  <c r="J32" i="31"/>
  <c r="K32" i="31"/>
  <c r="L32" i="31"/>
  <c r="J34" i="31"/>
  <c r="K34" i="31"/>
  <c r="L34" i="31"/>
  <c r="J35" i="31"/>
  <c r="K35" i="31"/>
  <c r="L35" i="31"/>
  <c r="I32" i="31"/>
  <c r="I34" i="31"/>
  <c r="I35" i="31"/>
  <c r="I31" i="31"/>
  <c r="J30" i="31"/>
  <c r="K30" i="31"/>
  <c r="L30" i="31"/>
  <c r="J28" i="31"/>
  <c r="K28" i="31"/>
  <c r="L28" i="31"/>
  <c r="J33" i="31"/>
  <c r="K33" i="31"/>
  <c r="L33" i="31"/>
  <c r="I28" i="31"/>
  <c r="I33" i="31"/>
  <c r="I30" i="31"/>
  <c r="J25" i="31"/>
  <c r="K25" i="31"/>
  <c r="L25" i="31"/>
  <c r="J24" i="31"/>
  <c r="K24" i="31"/>
  <c r="L24" i="31"/>
  <c r="J26" i="31"/>
  <c r="K26" i="31"/>
  <c r="L26" i="31"/>
  <c r="J27" i="31"/>
  <c r="K27" i="31"/>
  <c r="L27" i="31"/>
  <c r="I24" i="31"/>
  <c r="I26" i="31"/>
  <c r="I27" i="31"/>
  <c r="I25" i="31"/>
  <c r="J19" i="31"/>
  <c r="K19" i="31"/>
  <c r="L19" i="31"/>
  <c r="J22" i="31"/>
  <c r="K22" i="31"/>
  <c r="L22" i="31"/>
  <c r="J21" i="31"/>
  <c r="K21" i="31"/>
  <c r="L21" i="31"/>
  <c r="J23" i="31"/>
  <c r="K23" i="31"/>
  <c r="L23" i="31"/>
  <c r="I22" i="31"/>
  <c r="I21" i="31"/>
  <c r="I23" i="31"/>
  <c r="I19" i="31"/>
  <c r="J36" i="31"/>
  <c r="K36" i="31"/>
  <c r="L36" i="31"/>
  <c r="I36" i="31"/>
  <c r="J29" i="31"/>
  <c r="K29" i="31"/>
  <c r="L29" i="31"/>
  <c r="I29" i="31"/>
  <c r="J20" i="31"/>
  <c r="K20" i="31"/>
  <c r="L20" i="31"/>
  <c r="I20" i="31"/>
  <c r="J14" i="31"/>
  <c r="K14" i="31"/>
  <c r="L14" i="31"/>
  <c r="J12" i="31"/>
  <c r="K12" i="31"/>
  <c r="L12" i="31"/>
  <c r="J16" i="31"/>
  <c r="K16" i="31"/>
  <c r="L16" i="31"/>
  <c r="J18" i="31"/>
  <c r="K18" i="31"/>
  <c r="L18" i="31"/>
  <c r="J17" i="31"/>
  <c r="K17" i="31"/>
  <c r="L17" i="31"/>
  <c r="I12" i="31"/>
  <c r="I16" i="31"/>
  <c r="I18" i="31"/>
  <c r="I17" i="31"/>
  <c r="J13" i="31"/>
  <c r="K13" i="31"/>
  <c r="L13" i="31"/>
  <c r="J15" i="31"/>
  <c r="K15" i="31"/>
  <c r="L15" i="31"/>
  <c r="I15" i="31"/>
  <c r="I14" i="31"/>
  <c r="I13" i="31"/>
  <c r="J11" i="31"/>
  <c r="K11" i="31"/>
  <c r="L11" i="31"/>
  <c r="I11" i="31"/>
  <c r="K10" i="31"/>
  <c r="L10" i="31"/>
  <c r="J10" i="31"/>
  <c r="I10" i="31"/>
  <c r="M18" i="30"/>
  <c r="M20" i="30"/>
  <c r="M22" i="30"/>
  <c r="M21" i="30"/>
  <c r="M19" i="30"/>
  <c r="M23" i="30"/>
  <c r="M25" i="30"/>
  <c r="M24" i="30"/>
  <c r="M26" i="30"/>
  <c r="M27" i="30"/>
  <c r="M28" i="30"/>
  <c r="N27" i="30"/>
  <c r="J29" i="30"/>
  <c r="N19" i="31" l="1"/>
  <c r="N17" i="29"/>
  <c r="N22" i="29"/>
  <c r="N21" i="29"/>
  <c r="N19" i="29"/>
  <c r="H10" i="31"/>
  <c r="G10" i="31"/>
  <c r="N10" i="31"/>
  <c r="M10" i="31" l="1"/>
  <c r="N18" i="30" l="1"/>
  <c r="N20" i="30"/>
  <c r="N22" i="30"/>
  <c r="N21" i="30"/>
  <c r="N19" i="30"/>
  <c r="N23" i="30"/>
  <c r="N25" i="30"/>
  <c r="N24" i="30"/>
  <c r="N26" i="30"/>
  <c r="N28" i="30"/>
  <c r="N18" i="29"/>
  <c r="N29" i="30" l="1"/>
  <c r="M20" i="29"/>
  <c r="K29" i="30" l="1"/>
  <c r="N20" i="31" l="1"/>
  <c r="M20" i="31"/>
  <c r="N36" i="31"/>
  <c r="M36" i="31"/>
  <c r="N12" i="31"/>
  <c r="M12" i="31"/>
  <c r="N16" i="31"/>
  <c r="M16" i="31"/>
  <c r="N13" i="31"/>
  <c r="M13" i="31"/>
  <c r="N14" i="31"/>
  <c r="M14" i="31"/>
  <c r="N15" i="31"/>
  <c r="M15" i="31"/>
  <c r="N17" i="31"/>
  <c r="M17" i="31"/>
  <c r="N29" i="31"/>
  <c r="M29" i="31"/>
  <c r="N18" i="31"/>
  <c r="M18" i="31"/>
  <c r="N11" i="31"/>
  <c r="M11" i="31"/>
  <c r="H20" i="31" l="1"/>
  <c r="O20" i="31" s="1"/>
  <c r="G20" i="31"/>
  <c r="H36" i="31"/>
  <c r="O36" i="31" s="1"/>
  <c r="G36" i="31"/>
  <c r="H12" i="31"/>
  <c r="O12" i="31" s="1"/>
  <c r="G12" i="31"/>
  <c r="H16" i="31"/>
  <c r="O16" i="31" s="1"/>
  <c r="G16" i="31"/>
  <c r="O10" i="31"/>
  <c r="H13" i="31"/>
  <c r="O13" i="31" s="1"/>
  <c r="G13" i="31"/>
  <c r="H14" i="31"/>
  <c r="O14" i="31" s="1"/>
  <c r="G14" i="31"/>
  <c r="H15" i="31"/>
  <c r="O15" i="31" s="1"/>
  <c r="G15" i="31"/>
  <c r="H17" i="31"/>
  <c r="O17" i="31" s="1"/>
  <c r="G17" i="31"/>
  <c r="H29" i="31"/>
  <c r="O29" i="31" s="1"/>
  <c r="G29" i="31"/>
  <c r="H18" i="31"/>
  <c r="O18" i="31" s="1"/>
  <c r="G18" i="31"/>
  <c r="H11" i="31"/>
  <c r="G11" i="31"/>
  <c r="H19" i="30"/>
  <c r="H18" i="30"/>
  <c r="F29" i="30"/>
  <c r="D29" i="30"/>
  <c r="O11" i="31" l="1"/>
  <c r="K37" i="31"/>
  <c r="J37" i="31"/>
  <c r="I37" i="31"/>
  <c r="N21" i="31"/>
  <c r="M21" i="31"/>
  <c r="H21" i="31"/>
  <c r="G21" i="31"/>
  <c r="N30" i="31"/>
  <c r="M30" i="31"/>
  <c r="H30" i="31"/>
  <c r="G30" i="31"/>
  <c r="N34" i="31"/>
  <c r="M34" i="31"/>
  <c r="H34" i="31"/>
  <c r="G34" i="31"/>
  <c r="N35" i="31"/>
  <c r="M35" i="31"/>
  <c r="H35" i="31"/>
  <c r="G35" i="31"/>
  <c r="N31" i="31"/>
  <c r="M31" i="31"/>
  <c r="H31" i="31"/>
  <c r="G31" i="31"/>
  <c r="N26" i="31"/>
  <c r="M26" i="31"/>
  <c r="H26" i="31"/>
  <c r="G26" i="31"/>
  <c r="N27" i="31"/>
  <c r="M27" i="31"/>
  <c r="H27" i="31"/>
  <c r="G27" i="31"/>
  <c r="N28" i="31"/>
  <c r="M28" i="31"/>
  <c r="H28" i="31"/>
  <c r="G28" i="31"/>
  <c r="N33" i="31"/>
  <c r="M33" i="31"/>
  <c r="H33" i="31"/>
  <c r="G33" i="31"/>
  <c r="N24" i="31"/>
  <c r="M24" i="31"/>
  <c r="H24" i="31"/>
  <c r="G24" i="31"/>
  <c r="N32" i="31"/>
  <c r="M32" i="31"/>
  <c r="H32" i="31"/>
  <c r="G32" i="31"/>
  <c r="M19" i="31"/>
  <c r="H19" i="31"/>
  <c r="G19" i="31"/>
  <c r="N23" i="31"/>
  <c r="M23" i="31"/>
  <c r="H23" i="31"/>
  <c r="G23" i="31"/>
  <c r="N25" i="31"/>
  <c r="M25" i="31"/>
  <c r="H25" i="31"/>
  <c r="G25" i="31"/>
  <c r="N22" i="31"/>
  <c r="M22" i="31"/>
  <c r="H22" i="31"/>
  <c r="G22" i="31"/>
  <c r="L37" i="31"/>
  <c r="H26" i="30"/>
  <c r="H23" i="30"/>
  <c r="H17" i="30"/>
  <c r="H20" i="30"/>
  <c r="H22" i="30"/>
  <c r="H25" i="30"/>
  <c r="H27" i="30"/>
  <c r="H24" i="30"/>
  <c r="H21" i="30"/>
  <c r="H28" i="30"/>
  <c r="G25" i="30"/>
  <c r="G27" i="30"/>
  <c r="G24" i="30"/>
  <c r="G22" i="30"/>
  <c r="G21" i="30"/>
  <c r="G20" i="30"/>
  <c r="G17" i="30"/>
  <c r="G23" i="30"/>
  <c r="G19" i="30"/>
  <c r="G28" i="30"/>
  <c r="G26" i="30"/>
  <c r="G18" i="30"/>
  <c r="E29" i="30"/>
  <c r="C29" i="30"/>
  <c r="N37" i="31" l="1"/>
  <c r="G37" i="31"/>
  <c r="H37" i="31"/>
  <c r="M37" i="31"/>
  <c r="M29" i="30"/>
  <c r="H29" i="30"/>
  <c r="O19" i="31"/>
  <c r="O34" i="31"/>
  <c r="O28" i="31"/>
  <c r="O25" i="31"/>
  <c r="O26" i="31"/>
  <c r="O24" i="31"/>
  <c r="O23" i="31"/>
  <c r="O33" i="31"/>
  <c r="O31" i="31"/>
  <c r="O22" i="31"/>
  <c r="O32" i="31"/>
  <c r="O27" i="31"/>
  <c r="O30" i="31"/>
  <c r="O21" i="31"/>
  <c r="O28" i="30"/>
  <c r="O23" i="30"/>
  <c r="O27" i="30"/>
  <c r="O20" i="30"/>
  <c r="O22" i="30"/>
  <c r="O18" i="30"/>
  <c r="O21" i="30"/>
  <c r="O19" i="30"/>
  <c r="O26" i="30"/>
  <c r="G29" i="30"/>
  <c r="O25" i="30"/>
  <c r="O24" i="30"/>
  <c r="O17" i="30"/>
  <c r="K32" i="29"/>
  <c r="C32" i="29"/>
  <c r="D32" i="29"/>
  <c r="E32" i="29"/>
  <c r="F32" i="29"/>
  <c r="H22" i="29"/>
  <c r="H21" i="29"/>
  <c r="H20" i="29"/>
  <c r="H17" i="29"/>
  <c r="H18" i="29"/>
  <c r="H29" i="29"/>
  <c r="H25" i="29"/>
  <c r="H24" i="29"/>
  <c r="H23" i="29"/>
  <c r="H26" i="29"/>
  <c r="H27" i="29"/>
  <c r="H28" i="29"/>
  <c r="H30" i="29"/>
  <c r="H31" i="29"/>
  <c r="H19" i="29"/>
  <c r="G22" i="29"/>
  <c r="G21" i="29"/>
  <c r="G20" i="29"/>
  <c r="G17" i="29"/>
  <c r="G18" i="29"/>
  <c r="G29" i="29"/>
  <c r="G25" i="29"/>
  <c r="G24" i="29"/>
  <c r="G23" i="29"/>
  <c r="G26" i="29"/>
  <c r="G27" i="29"/>
  <c r="G28" i="29"/>
  <c r="G30" i="29"/>
  <c r="G31" i="29"/>
  <c r="G19" i="29"/>
  <c r="G32" i="29" l="1"/>
  <c r="H32" i="29"/>
  <c r="O22" i="29"/>
  <c r="O21" i="29"/>
  <c r="N20" i="29"/>
  <c r="N32" i="29" s="1"/>
  <c r="O17" i="29"/>
  <c r="O18" i="29"/>
  <c r="O29" i="29"/>
  <c r="O25" i="29"/>
  <c r="O24" i="29"/>
  <c r="O23" i="29"/>
  <c r="O26" i="29"/>
  <c r="O27" i="29"/>
  <c r="O28" i="29"/>
  <c r="O30" i="29"/>
  <c r="M22" i="29"/>
  <c r="M21" i="29"/>
  <c r="M17" i="29"/>
  <c r="M18" i="29"/>
  <c r="M29" i="29"/>
  <c r="M25" i="29"/>
  <c r="M24" i="29"/>
  <c r="M23" i="29"/>
  <c r="M26" i="29"/>
  <c r="M27" i="29"/>
  <c r="M28" i="29"/>
  <c r="M30" i="29"/>
  <c r="M31" i="29"/>
  <c r="M19" i="29"/>
  <c r="M32" i="29" l="1"/>
  <c r="O20" i="29"/>
  <c r="O19" i="29"/>
</calcChain>
</file>

<file path=xl/sharedStrings.xml><?xml version="1.0" encoding="utf-8"?>
<sst xmlns="http://schemas.openxmlformats.org/spreadsheetml/2006/main" count="199" uniqueCount="83">
  <si>
    <t>I-XII-2018</t>
  </si>
  <si>
    <t>STATISTIKA TRŽIŠTA OSIGURANJA U BOSNI I HERCEGOVINI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</si>
  <si>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</si>
  <si>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</si>
  <si>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</si>
  <si>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</si>
  <si>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</si>
  <si>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</si>
  <si>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</si>
  <si>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</si>
  <si>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</si>
  <si>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</si>
  <si>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</si>
  <si>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</si>
  <si>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</si>
  <si>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</si>
  <si>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</si>
  <si>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</si>
  <si>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</si>
  <si>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</si>
  <si>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</si>
  <si>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</si>
  <si>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</si>
  <si>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</si>
  <si>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</si>
  <si>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</si>
  <si>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</si>
  <si>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</si>
  <si>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</si>
  <si>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</si>
  <si>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</si>
  <si>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</si>
  <si>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</si>
  <si>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</si>
  <si>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</si>
  <si>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</si>
  <si>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</si>
  <si>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</si>
  <si>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</si>
  <si>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</si>
  <si>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</si>
  <si>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</si>
  <si>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</si>
  <si>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VGT osiguranje d.d.</t>
  </si>
  <si>
    <t>Wiener osiguranje a.d.</t>
  </si>
  <si>
    <t>Sarajevo osiguranje d.d.</t>
  </si>
  <si>
    <t>Vienna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</si>
  <si>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</si>
  <si>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</si>
  <si>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</si>
  <si>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</si>
  <si>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</si>
  <si>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</si>
  <si>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-</t>
  </si>
  <si>
    <t>Neživot</t>
  </si>
  <si>
    <t>Život</t>
  </si>
  <si>
    <t>Broj šteta</t>
  </si>
  <si>
    <t>Iznos šteta</t>
  </si>
  <si>
    <t>Ukupno</t>
  </si>
  <si>
    <t>Indeks</t>
  </si>
  <si>
    <t>Brčko gas osiguranje d.d.</t>
  </si>
  <si>
    <t>Drina osiguranje d.d.</t>
  </si>
  <si>
    <t>SAS - Super P osiguranje a.d.</t>
  </si>
  <si>
    <t>Premium osiguranje a.d.</t>
  </si>
  <si>
    <t>Br.</t>
  </si>
  <si>
    <t>Adriatic osiguranje d.d.***</t>
  </si>
  <si>
    <t>Vienna osiguranje d.d.****</t>
  </si>
  <si>
    <t>Broj šteta***</t>
  </si>
  <si>
    <t>Premium osiguranje a.d.****</t>
  </si>
  <si>
    <t>I-XII-2019</t>
  </si>
  <si>
    <t>I-XII-2019**</t>
  </si>
  <si>
    <t>I-XII-2018*</t>
  </si>
  <si>
    <t>19/18</t>
  </si>
  <si>
    <t>Isplaćene štete po osiguravajućim društvima u Bosni i Hercegovini za 2018. i 2019. godinu (u KM)</t>
  </si>
  <si>
    <t>Isplaćene štete po osiguravajućim društvima u Federaciji Bosne i Hercegovine za 2018. i 2019. godinu (u KM)</t>
  </si>
  <si>
    <t>Isplaćene štete po osiguravajućim društvima u Republici Srpskoj za 2018. i 2019. godinu (u KM)</t>
  </si>
  <si>
    <t>Osiguravajuće društvo</t>
  </si>
  <si>
    <t>***Podatci koji se odnose na broj isplaćenih šteta neživotnog osiguranja u Republici Srpskoj nisu ažurirani i preliminarnog su karaktera.</t>
  </si>
  <si>
    <t>*Podatci se odnose na razdoblje od 01.01. do 31.12.2018. godine.</t>
  </si>
  <si>
    <t>**Podatci se odnose na razdoblje od 01.01. do 31.12.2019. godine.</t>
  </si>
  <si>
    <t>***Od 1. siječnja 2018. godine Bosna-Sunce osiguranje d.d. je nakon akviziranja Zovko osiguranja d.d. počelo poslovati pod novim imenom Adriatic osiguranje d.d.</t>
  </si>
  <si>
    <t>****Od 25. listopada 2018. godine Merkur osiguranje d.d. je nakon akviziranja Zovko osiguranja d.d. počelo poslovati pod novim imenom Vienna osiguranje d.d.</t>
  </si>
  <si>
    <t>****Premium osiguranje a.d. je novoosnovano društvo za osiguranje koje je počelo s radom u 2018.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</si>
</sst>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name val="Cambria"/>
      <family val="1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/>
    <xf numFmtId="0" fontId="33" fillId="0" borderId="0" xfId="0" applyFont="1"/>
    <xf numFmtId="0" fontId="34" fillId="0" borderId="0" xfId="0" applyFont="1" applyBorder="1" applyAlignment="1">
      <alignment vertical="center"/>
    </xf>
    <xf numFmtId="49" fontId="5" fillId="0" borderId="37" xfId="0" applyNumberFormat="1" applyFont="1" applyFill="1" applyBorder="1" applyAlignment="1">
      <alignment horizontal="center" vertical="center"/>
    </xf>
    <xf numFmtId="0" fontId="0" fillId="0" borderId="0" xfId="0"/>
    <xf numFmtId="0" fontId="35" fillId="0" borderId="0" xfId="0" applyFont="1" applyBorder="1" applyAlignment="1">
      <alignment vertical="center"/>
    </xf>
    <xf numFmtId="164" fontId="5" fillId="0" borderId="38" xfId="276" applyNumberFormat="1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0" fillId="0" borderId="0" xfId="0" applyFont="1" applyAlignment="1">
      <alignment horizontal="center"/>
    </xf>
    <xf numFmtId="0" fontId="36" fillId="3" borderId="30" xfId="0" applyFont="1" applyFill="1" applyBorder="1" applyAlignment="1">
      <alignment horizontal="center" vertical="center"/>
    </xf>
    <xf numFmtId="2" fontId="5" fillId="0" borderId="36" xfId="0" applyNumberFormat="1" applyFont="1" applyBorder="1"/>
    <xf numFmtId="0" fontId="30" fillId="0" borderId="0" xfId="0" applyFont="1" applyAlignment="1">
      <alignment horizontal="center"/>
    </xf>
    <xf numFmtId="0" fontId="0" fillId="0" borderId="0" xfId="0"/>
    <xf numFmtId="0" fontId="31" fillId="3" borderId="3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 vertical="center" wrapText="1"/>
    </xf>
    <xf numFmtId="2" fontId="5" fillId="0" borderId="36" xfId="0" applyNumberFormat="1" applyFont="1" applyBorder="1" applyAlignment="1">
      <alignment horizontal="right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40" xfId="0" applyNumberFormat="1" applyFont="1" applyFill="1" applyBorder="1" applyAlignment="1">
      <alignment horizontal="left" vertical="center"/>
    </xf>
    <xf numFmtId="3" fontId="2" fillId="2" borderId="40" xfId="0" applyNumberFormat="1" applyFont="1" applyFill="1" applyBorder="1" applyAlignment="1">
      <alignment horizontal="right" vertical="center"/>
    </xf>
    <xf numFmtId="3" fontId="2" fillId="2" borderId="41" xfId="0" applyNumberFormat="1" applyFont="1" applyFill="1" applyBorder="1" applyAlignment="1">
      <alignment horizontal="right" vertical="center"/>
    </xf>
    <xf numFmtId="0" fontId="32" fillId="4" borderId="40" xfId="0" applyFont="1" applyFill="1" applyBorder="1" applyAlignment="1">
      <alignment vertical="center" wrapText="1"/>
    </xf>
    <xf numFmtId="0" fontId="2" fillId="4" borderId="40" xfId="0" applyFont="1" applyFill="1" applyBorder="1" applyAlignment="1">
      <alignment vertical="center" wrapText="1"/>
    </xf>
    <xf numFmtId="3" fontId="37" fillId="0" borderId="0" xfId="0" applyNumberFormat="1" applyFont="1" applyBorder="1" applyAlignment="1">
      <alignment horizontal="right" vertical="center" wrapText="1"/>
    </xf>
    <xf numFmtId="0" fontId="0" fillId="0" borderId="0" xfId="0" applyFont="1"/>
    <xf numFmtId="0" fontId="31" fillId="3" borderId="0" xfId="0" applyFont="1" applyFill="1" applyBorder="1" applyAlignment="1">
      <alignment horizontal="center" wrapText="1"/>
    </xf>
    <xf numFmtId="0" fontId="36" fillId="3" borderId="32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</cellXfs>
  <cellStyles count="277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" xfId="276" builtinId="3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6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RowHeight="15" x14ac:dyDescent="0.25"/>
  <cols>
    <col min="1" max="1" width="4.140625" style="20" customWidth="1"/>
    <col min="2" max="2" width="25.140625" style="20" customWidth="1"/>
    <col min="3" max="3" width="10.42578125" style="20" customWidth="1"/>
    <col min="4" max="4" width="15" style="20" customWidth="1"/>
    <col min="5" max="5" width="10.42578125" style="20" customWidth="1"/>
    <col min="6" max="6" width="15" style="20" customWidth="1"/>
    <col min="7" max="7" width="10.42578125" style="20" customWidth="1"/>
    <col min="8" max="8" width="15" style="20" customWidth="1"/>
    <col min="9" max="9" width="10.42578125" style="20" customWidth="1"/>
    <col min="10" max="10" width="15" style="20" customWidth="1"/>
    <col min="11" max="11" width="10.42578125" style="20" customWidth="1"/>
    <col min="12" max="12" width="15" style="20" customWidth="1"/>
    <col min="13" max="13" width="10.42578125" style="20" customWidth="1"/>
    <col min="14" max="14" width="15" style="20" customWidth="1"/>
    <col min="15" max="15" width="8.140625" style="20" customWidth="1"/>
    <col min="16" max="16384" width="9.140625" style="20"/>
  </cols>
  <sheetData>
    <row r="4" spans="1:15" ht="23.25" x14ac:dyDescent="0.3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7.25" x14ac:dyDescent="0.3">
      <c r="A5" s="5"/>
    </row>
    <row r="6" spans="1:15" s="1" customFormat="1" ht="15" customHeight="1" thickBot="1" x14ac:dyDescent="0.35">
      <c r="A6" s="9" t="s">
        <v>73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27.75" customHeight="1" x14ac:dyDescent="0.2">
      <c r="A7" s="37" t="s">
        <v>64</v>
      </c>
      <c r="B7" s="40" t="s">
        <v>76</v>
      </c>
      <c r="C7" s="43" t="s">
        <v>0</v>
      </c>
      <c r="D7" s="43"/>
      <c r="E7" s="43"/>
      <c r="F7" s="43"/>
      <c r="G7" s="43"/>
      <c r="H7" s="43"/>
      <c r="I7" s="43" t="s">
        <v>69</v>
      </c>
      <c r="J7" s="43"/>
      <c r="K7" s="43"/>
      <c r="L7" s="43"/>
      <c r="M7" s="43"/>
      <c r="N7" s="43"/>
      <c r="O7" s="17" t="s">
        <v>59</v>
      </c>
    </row>
    <row r="8" spans="1:15" s="1" customFormat="1" ht="18" customHeight="1" x14ac:dyDescent="0.2">
      <c r="A8" s="38"/>
      <c r="B8" s="41"/>
      <c r="C8" s="33" t="s">
        <v>54</v>
      </c>
      <c r="D8" s="33"/>
      <c r="E8" s="33" t="s">
        <v>55</v>
      </c>
      <c r="F8" s="33"/>
      <c r="G8" s="33" t="s">
        <v>58</v>
      </c>
      <c r="H8" s="33"/>
      <c r="I8" s="33" t="s">
        <v>54</v>
      </c>
      <c r="J8" s="33"/>
      <c r="K8" s="33" t="s">
        <v>55</v>
      </c>
      <c r="L8" s="33"/>
      <c r="M8" s="33" t="s">
        <v>58</v>
      </c>
      <c r="N8" s="33"/>
      <c r="O8" s="34" t="s">
        <v>72</v>
      </c>
    </row>
    <row r="9" spans="1:15" s="1" customFormat="1" ht="28.5" customHeight="1" thickBot="1" x14ac:dyDescent="0.25">
      <c r="A9" s="39"/>
      <c r="B9" s="42"/>
      <c r="C9" s="21" t="s">
        <v>56</v>
      </c>
      <c r="D9" s="6" t="s">
        <v>57</v>
      </c>
      <c r="E9" s="21" t="s">
        <v>56</v>
      </c>
      <c r="F9" s="6" t="s">
        <v>57</v>
      </c>
      <c r="G9" s="21" t="s">
        <v>56</v>
      </c>
      <c r="H9" s="6" t="s">
        <v>57</v>
      </c>
      <c r="I9" s="21" t="s">
        <v>56</v>
      </c>
      <c r="J9" s="6" t="s">
        <v>57</v>
      </c>
      <c r="K9" s="21" t="s">
        <v>56</v>
      </c>
      <c r="L9" s="6" t="s">
        <v>57</v>
      </c>
      <c r="M9" s="21" t="s">
        <v>56</v>
      </c>
      <c r="N9" s="6" t="s">
        <v>57</v>
      </c>
      <c r="O9" s="35"/>
    </row>
    <row r="10" spans="1:15" s="1" customFormat="1" ht="17.100000000000001" customHeight="1" x14ac:dyDescent="0.2">
      <c r="A10" s="11" t="s">
        <v>2</v>
      </c>
      <c r="B10" s="14" t="s">
        <v>45</v>
      </c>
      <c r="C10" s="23">
        <v>13071</v>
      </c>
      <c r="D10" s="23">
        <v>26546235.939999998</v>
      </c>
      <c r="E10" s="23">
        <v>968</v>
      </c>
      <c r="F10" s="23">
        <v>3168866.4</v>
      </c>
      <c r="G10" s="23">
        <f>C10+E10</f>
        <v>14039</v>
      </c>
      <c r="H10" s="23">
        <f>D10+F10</f>
        <v>29715102.339999996</v>
      </c>
      <c r="I10" s="23">
        <f>FBiH!I17</f>
        <v>12925</v>
      </c>
      <c r="J10" s="23">
        <f>FBiH!J17</f>
        <v>29229977</v>
      </c>
      <c r="K10" s="23">
        <f>FBiH!K17</f>
        <v>673</v>
      </c>
      <c r="L10" s="23">
        <f>FBiH!L17</f>
        <v>2547389</v>
      </c>
      <c r="M10" s="23">
        <f>I10+K10</f>
        <v>13598</v>
      </c>
      <c r="N10" s="23">
        <f>J10+L10</f>
        <v>31777366</v>
      </c>
      <c r="O10" s="18">
        <f t="shared" ref="O10:O16" si="0">N10/H10*100</f>
        <v>106.94011966172485</v>
      </c>
    </row>
    <row r="11" spans="1:15" s="1" customFormat="1" ht="16.5" customHeight="1" x14ac:dyDescent="0.2">
      <c r="A11" s="11" t="s">
        <v>3</v>
      </c>
      <c r="B11" s="14" t="s">
        <v>30</v>
      </c>
      <c r="C11" s="23">
        <v>15963</v>
      </c>
      <c r="D11" s="23">
        <v>24204006.268100046</v>
      </c>
      <c r="E11" s="23">
        <v>510</v>
      </c>
      <c r="F11" s="23">
        <v>3082196.96</v>
      </c>
      <c r="G11" s="23">
        <f t="shared" ref="G11:H15" si="1">C11+E11</f>
        <v>16473</v>
      </c>
      <c r="H11" s="23">
        <f t="shared" si="1"/>
        <v>27286203.228100047</v>
      </c>
      <c r="I11" s="23">
        <f>FBiH!I18</f>
        <v>16134</v>
      </c>
      <c r="J11" s="23">
        <f>FBiH!J18</f>
        <v>24500060</v>
      </c>
      <c r="K11" s="23">
        <f>FBiH!K18</f>
        <v>416</v>
      </c>
      <c r="L11" s="23">
        <f>FBiH!L18</f>
        <v>2794243</v>
      </c>
      <c r="M11" s="23">
        <f t="shared" ref="M11:N15" si="2">I11+K11</f>
        <v>16550</v>
      </c>
      <c r="N11" s="23">
        <f t="shared" si="2"/>
        <v>27294303</v>
      </c>
      <c r="O11" s="18">
        <f>N11/H11*100</f>
        <v>100.02968449597857</v>
      </c>
    </row>
    <row r="12" spans="1:15" s="1" customFormat="1" ht="17.100000000000001" customHeight="1" x14ac:dyDescent="0.2">
      <c r="A12" s="11" t="s">
        <v>5</v>
      </c>
      <c r="B12" s="14" t="s">
        <v>42</v>
      </c>
      <c r="C12" s="23">
        <v>12878</v>
      </c>
      <c r="D12" s="23">
        <v>10992721.940000001</v>
      </c>
      <c r="E12" s="23">
        <v>1482</v>
      </c>
      <c r="F12" s="23">
        <v>11443270.509999992</v>
      </c>
      <c r="G12" s="23">
        <f>C12+E12</f>
        <v>14360</v>
      </c>
      <c r="H12" s="23">
        <f>D12+F12</f>
        <v>22435992.449999996</v>
      </c>
      <c r="I12" s="23">
        <f>FBiH!I19</f>
        <v>11036</v>
      </c>
      <c r="J12" s="23">
        <f>FBiH!J19</f>
        <v>15528817</v>
      </c>
      <c r="K12" s="23">
        <f>FBiH!K19</f>
        <v>1311</v>
      </c>
      <c r="L12" s="23">
        <f>FBiH!L19</f>
        <v>11130494</v>
      </c>
      <c r="M12" s="23">
        <f>I12+K12</f>
        <v>12347</v>
      </c>
      <c r="N12" s="23">
        <f>J12+L12</f>
        <v>26659311</v>
      </c>
      <c r="O12" s="18">
        <f>N12/H12*100</f>
        <v>118.82385439116159</v>
      </c>
    </row>
    <row r="13" spans="1:15" s="1" customFormat="1" ht="17.100000000000001" customHeight="1" x14ac:dyDescent="0.2">
      <c r="A13" s="11" t="s">
        <v>6</v>
      </c>
      <c r="B13" s="14" t="s">
        <v>38</v>
      </c>
      <c r="C13" s="23">
        <v>4391</v>
      </c>
      <c r="D13" s="23">
        <v>10744895.979999997</v>
      </c>
      <c r="E13" s="23">
        <v>1901</v>
      </c>
      <c r="F13" s="23">
        <v>14526369.629999999</v>
      </c>
      <c r="G13" s="23">
        <f t="shared" si="1"/>
        <v>6292</v>
      </c>
      <c r="H13" s="23">
        <f t="shared" si="1"/>
        <v>25271265.609999996</v>
      </c>
      <c r="I13" s="23">
        <f>FBiH!I20</f>
        <v>4428</v>
      </c>
      <c r="J13" s="23">
        <f>FBiH!J20</f>
        <v>11118920</v>
      </c>
      <c r="K13" s="23">
        <f>FBiH!K20</f>
        <v>1680</v>
      </c>
      <c r="L13" s="23">
        <f>FBiH!L20</f>
        <v>15063572</v>
      </c>
      <c r="M13" s="23">
        <f t="shared" si="2"/>
        <v>6108</v>
      </c>
      <c r="N13" s="23">
        <f t="shared" si="2"/>
        <v>26182492</v>
      </c>
      <c r="O13" s="18">
        <f>N13/H13*100</f>
        <v>103.60578058915826</v>
      </c>
    </row>
    <row r="14" spans="1:15" s="1" customFormat="1" ht="17.100000000000001" customHeight="1" x14ac:dyDescent="0.2">
      <c r="A14" s="11" t="s">
        <v>7</v>
      </c>
      <c r="B14" s="14" t="s">
        <v>37</v>
      </c>
      <c r="C14" s="23">
        <v>11650</v>
      </c>
      <c r="D14" s="23">
        <v>23028949.341699999</v>
      </c>
      <c r="E14" s="23">
        <v>0</v>
      </c>
      <c r="F14" s="23">
        <v>0</v>
      </c>
      <c r="G14" s="23">
        <f>C14+E14</f>
        <v>11650</v>
      </c>
      <c r="H14" s="23">
        <f>D14+F14</f>
        <v>23028949.341699999</v>
      </c>
      <c r="I14" s="23">
        <f>FBiH!I21</f>
        <v>12563</v>
      </c>
      <c r="J14" s="23">
        <f>FBiH!J21</f>
        <v>24707836</v>
      </c>
      <c r="K14" s="23">
        <f>FBiH!K21</f>
        <v>0</v>
      </c>
      <c r="L14" s="23">
        <f>FBiH!L21</f>
        <v>0</v>
      </c>
      <c r="M14" s="23">
        <f>I14+K14</f>
        <v>12563</v>
      </c>
      <c r="N14" s="23">
        <f>J14+L14</f>
        <v>24707836</v>
      </c>
      <c r="O14" s="18">
        <f>N14/H14*100</f>
        <v>107.29033111059015</v>
      </c>
    </row>
    <row r="15" spans="1:15" s="1" customFormat="1" ht="17.100000000000001" customHeight="1" x14ac:dyDescent="0.2">
      <c r="A15" s="11" t="s">
        <v>8</v>
      </c>
      <c r="B15" s="14" t="s">
        <v>35</v>
      </c>
      <c r="C15" s="23">
        <v>7343</v>
      </c>
      <c r="D15" s="23">
        <v>14453254.72000001</v>
      </c>
      <c r="E15" s="23">
        <v>976</v>
      </c>
      <c r="F15" s="23">
        <v>8627415.3899999987</v>
      </c>
      <c r="G15" s="23">
        <f t="shared" si="1"/>
        <v>8319</v>
      </c>
      <c r="H15" s="23">
        <f t="shared" si="1"/>
        <v>23080670.110000007</v>
      </c>
      <c r="I15" s="23">
        <f>FBiH!I22</f>
        <v>7864</v>
      </c>
      <c r="J15" s="23">
        <f>FBiH!J22</f>
        <v>17553444</v>
      </c>
      <c r="K15" s="23">
        <f>FBiH!K22</f>
        <v>945</v>
      </c>
      <c r="L15" s="23">
        <f>FBiH!L22</f>
        <v>6845111</v>
      </c>
      <c r="M15" s="23">
        <f t="shared" si="2"/>
        <v>8809</v>
      </c>
      <c r="N15" s="23">
        <f t="shared" si="2"/>
        <v>24398555</v>
      </c>
      <c r="O15" s="18">
        <f>N15/H15*100</f>
        <v>105.70990739748498</v>
      </c>
    </row>
    <row r="16" spans="1:15" s="1" customFormat="1" ht="17.100000000000001" customHeight="1" x14ac:dyDescent="0.2">
      <c r="A16" s="11" t="s">
        <v>9</v>
      </c>
      <c r="B16" s="14" t="s">
        <v>41</v>
      </c>
      <c r="C16" s="23">
        <v>7839</v>
      </c>
      <c r="D16" s="23">
        <v>15427170.519999998</v>
      </c>
      <c r="E16" s="23">
        <v>3534</v>
      </c>
      <c r="F16" s="23">
        <v>4131988.1999999993</v>
      </c>
      <c r="G16" s="23">
        <f t="shared" ref="G16:H16" si="3">C16+E16</f>
        <v>11373</v>
      </c>
      <c r="H16" s="23">
        <f t="shared" si="3"/>
        <v>19559158.719999999</v>
      </c>
      <c r="I16" s="23">
        <f>FBiH!I23</f>
        <v>8202</v>
      </c>
      <c r="J16" s="23">
        <f>FBiH!J23</f>
        <v>18179024</v>
      </c>
      <c r="K16" s="23">
        <f>FBiH!K23</f>
        <v>3586</v>
      </c>
      <c r="L16" s="23">
        <f>FBiH!L23</f>
        <v>5348670</v>
      </c>
      <c r="M16" s="23">
        <f t="shared" ref="M16:N16" si="4">I16+K16</f>
        <v>11788</v>
      </c>
      <c r="N16" s="23">
        <f t="shared" si="4"/>
        <v>23527694</v>
      </c>
      <c r="O16" s="18">
        <f t="shared" si="0"/>
        <v>120.28990784732486</v>
      </c>
    </row>
    <row r="17" spans="1:15" s="1" customFormat="1" ht="17.100000000000001" customHeight="1" x14ac:dyDescent="0.2">
      <c r="A17" s="11" t="s">
        <v>10</v>
      </c>
      <c r="B17" s="14" t="s">
        <v>34</v>
      </c>
      <c r="C17" s="23">
        <v>6828</v>
      </c>
      <c r="D17" s="23">
        <v>11263542.849999975</v>
      </c>
      <c r="E17" s="23">
        <v>0</v>
      </c>
      <c r="F17" s="23">
        <v>0</v>
      </c>
      <c r="G17" s="23">
        <f>C17+E17</f>
        <v>6828</v>
      </c>
      <c r="H17" s="23">
        <f>D17+F17</f>
        <v>11263542.849999975</v>
      </c>
      <c r="I17" s="23">
        <f>FBiH!I24</f>
        <v>7650</v>
      </c>
      <c r="J17" s="23">
        <f>FBiH!J24</f>
        <v>15250948</v>
      </c>
      <c r="K17" s="23">
        <f>FBiH!K24</f>
        <v>0</v>
      </c>
      <c r="L17" s="23">
        <f>FBiH!L24</f>
        <v>0</v>
      </c>
      <c r="M17" s="23">
        <f>I17+K17</f>
        <v>7650</v>
      </c>
      <c r="N17" s="23">
        <f>J17+L17</f>
        <v>15250948</v>
      </c>
      <c r="O17" s="18">
        <f>N17/H17*100</f>
        <v>135.40098531253898</v>
      </c>
    </row>
    <row r="18" spans="1:15" s="1" customFormat="1" ht="17.100000000000001" customHeight="1" x14ac:dyDescent="0.2">
      <c r="A18" s="11" t="s">
        <v>11</v>
      </c>
      <c r="B18" s="14" t="s">
        <v>31</v>
      </c>
      <c r="C18" s="23">
        <v>7424</v>
      </c>
      <c r="D18" s="23">
        <v>11683244.395</v>
      </c>
      <c r="E18" s="23">
        <v>0</v>
      </c>
      <c r="F18" s="23">
        <v>0</v>
      </c>
      <c r="G18" s="23">
        <f t="shared" ref="G18:H23" si="5">C18+E18</f>
        <v>7424</v>
      </c>
      <c r="H18" s="23">
        <f t="shared" si="5"/>
        <v>11683244.395</v>
      </c>
      <c r="I18" s="23">
        <f>FBiH!I25</f>
        <v>13295</v>
      </c>
      <c r="J18" s="23">
        <f>FBiH!J25</f>
        <v>14280814</v>
      </c>
      <c r="K18" s="23">
        <f>FBiH!K25</f>
        <v>0</v>
      </c>
      <c r="L18" s="23">
        <f>FBiH!L25</f>
        <v>0</v>
      </c>
      <c r="M18" s="23">
        <f t="shared" ref="M18:N19" si="6">I18+K18</f>
        <v>13295</v>
      </c>
      <c r="N18" s="23">
        <f t="shared" si="6"/>
        <v>14280814</v>
      </c>
      <c r="O18" s="18">
        <f t="shared" ref="O18:O23" si="7">N18/H18*100</f>
        <v>122.23328997646976</v>
      </c>
    </row>
    <row r="19" spans="1:15" s="1" customFormat="1" ht="17.100000000000001" customHeight="1" x14ac:dyDescent="0.2">
      <c r="A19" s="11" t="s">
        <v>12</v>
      </c>
      <c r="B19" s="14" t="s">
        <v>36</v>
      </c>
      <c r="C19" s="23">
        <v>4659</v>
      </c>
      <c r="D19" s="23">
        <v>9745738.25</v>
      </c>
      <c r="E19" s="23">
        <v>308</v>
      </c>
      <c r="F19" s="23">
        <v>350275.18</v>
      </c>
      <c r="G19" s="23">
        <f t="shared" si="5"/>
        <v>4967</v>
      </c>
      <c r="H19" s="23">
        <f t="shared" si="5"/>
        <v>10096013.43</v>
      </c>
      <c r="I19" s="23">
        <f>RS!I17</f>
        <v>4293</v>
      </c>
      <c r="J19" s="23">
        <f>RS!J17</f>
        <v>9808577.4199999999</v>
      </c>
      <c r="K19" s="23">
        <f>RS!K17</f>
        <v>233</v>
      </c>
      <c r="L19" s="23">
        <f>RS!L17</f>
        <v>307360.92000000004</v>
      </c>
      <c r="M19" s="23">
        <f t="shared" si="6"/>
        <v>4526</v>
      </c>
      <c r="N19" s="23">
        <f>J19+L19</f>
        <v>10115938.34</v>
      </c>
      <c r="O19" s="18">
        <f t="shared" si="7"/>
        <v>100.19735423430393</v>
      </c>
    </row>
    <row r="20" spans="1:15" s="1" customFormat="1" ht="16.5" customHeight="1" x14ac:dyDescent="0.2">
      <c r="A20" s="11" t="s">
        <v>13</v>
      </c>
      <c r="B20" s="14" t="s">
        <v>46</v>
      </c>
      <c r="C20" s="23">
        <v>308</v>
      </c>
      <c r="D20" s="23">
        <v>178361</v>
      </c>
      <c r="E20" s="23">
        <v>1263</v>
      </c>
      <c r="F20" s="23">
        <v>7019542</v>
      </c>
      <c r="G20" s="23">
        <f>C20+E20</f>
        <v>1571</v>
      </c>
      <c r="H20" s="23">
        <f>D20+F20</f>
        <v>7197903</v>
      </c>
      <c r="I20" s="23">
        <f>FBiH!I26</f>
        <v>173</v>
      </c>
      <c r="J20" s="23">
        <f>FBiH!J26</f>
        <v>263928</v>
      </c>
      <c r="K20" s="23">
        <f>FBiH!K26</f>
        <v>1576</v>
      </c>
      <c r="L20" s="23">
        <f>FBiH!L26</f>
        <v>9806838</v>
      </c>
      <c r="M20" s="23">
        <f>I20+K20</f>
        <v>1749</v>
      </c>
      <c r="N20" s="23">
        <f>J20+L20</f>
        <v>10070766</v>
      </c>
      <c r="O20" s="18">
        <f>N20/H20*100</f>
        <v>139.91249951548389</v>
      </c>
    </row>
    <row r="21" spans="1:15" s="1" customFormat="1" ht="16.5" customHeight="1" x14ac:dyDescent="0.2">
      <c r="A21" s="11" t="s">
        <v>14</v>
      </c>
      <c r="B21" s="14" t="s">
        <v>44</v>
      </c>
      <c r="C21" s="23">
        <v>4419</v>
      </c>
      <c r="D21" s="23">
        <v>8264948.0800000001</v>
      </c>
      <c r="E21" s="23">
        <v>343</v>
      </c>
      <c r="F21" s="23">
        <v>609125.46</v>
      </c>
      <c r="G21" s="23">
        <f>C21+E21</f>
        <v>4762</v>
      </c>
      <c r="H21" s="23">
        <f>D21+F21</f>
        <v>8874073.5399999991</v>
      </c>
      <c r="I21" s="23">
        <f>RS!I18</f>
        <v>4326</v>
      </c>
      <c r="J21" s="23">
        <f>RS!J18</f>
        <v>8079864.2699999996</v>
      </c>
      <c r="K21" s="23">
        <f>RS!K18</f>
        <v>336</v>
      </c>
      <c r="L21" s="23">
        <f>RS!L18</f>
        <v>1072919.28</v>
      </c>
      <c r="M21" s="23">
        <f>I21+K21</f>
        <v>4662</v>
      </c>
      <c r="N21" s="23">
        <f>J21+L21</f>
        <v>9152783.5499999989</v>
      </c>
      <c r="O21" s="18">
        <f>N21/H21*100</f>
        <v>103.14072233843578</v>
      </c>
    </row>
    <row r="22" spans="1:15" s="1" customFormat="1" ht="16.5" customHeight="1" x14ac:dyDescent="0.2">
      <c r="A22" s="11" t="s">
        <v>15</v>
      </c>
      <c r="B22" s="14" t="s">
        <v>32</v>
      </c>
      <c r="C22" s="23">
        <v>3022</v>
      </c>
      <c r="D22" s="23">
        <v>9231028.2899999991</v>
      </c>
      <c r="E22" s="23">
        <v>0</v>
      </c>
      <c r="F22" s="23">
        <v>0</v>
      </c>
      <c r="G22" s="23">
        <f t="shared" si="5"/>
        <v>3022</v>
      </c>
      <c r="H22" s="23">
        <f t="shared" si="5"/>
        <v>9231028.2899999991</v>
      </c>
      <c r="I22" s="23">
        <f>RS!I19</f>
        <v>3178</v>
      </c>
      <c r="J22" s="23">
        <f>RS!J19</f>
        <v>7755355.0099999998</v>
      </c>
      <c r="K22" s="23">
        <f>RS!K19</f>
        <v>0</v>
      </c>
      <c r="L22" s="23">
        <f>RS!L19</f>
        <v>0</v>
      </c>
      <c r="M22" s="23">
        <f t="shared" ref="M22:N22" si="8">I22+K22</f>
        <v>3178</v>
      </c>
      <c r="N22" s="23">
        <f t="shared" si="8"/>
        <v>7755355.0099999998</v>
      </c>
      <c r="O22" s="18">
        <f t="shared" si="7"/>
        <v>84.013988110093862</v>
      </c>
    </row>
    <row r="23" spans="1:15" s="1" customFormat="1" ht="16.5" customHeight="1" x14ac:dyDescent="0.2">
      <c r="A23" s="11" t="s">
        <v>16</v>
      </c>
      <c r="B23" s="14" t="s">
        <v>61</v>
      </c>
      <c r="C23" s="23">
        <v>3123</v>
      </c>
      <c r="D23" s="23">
        <v>7857077.0899999999</v>
      </c>
      <c r="E23" s="23">
        <v>0</v>
      </c>
      <c r="F23" s="23">
        <v>0</v>
      </c>
      <c r="G23" s="23">
        <f t="shared" si="5"/>
        <v>3123</v>
      </c>
      <c r="H23" s="23">
        <f t="shared" si="5"/>
        <v>7857077.0899999999</v>
      </c>
      <c r="I23" s="23">
        <f>RS!I20</f>
        <v>3176</v>
      </c>
      <c r="J23" s="23">
        <f>RS!J20</f>
        <v>7377561.7300000004</v>
      </c>
      <c r="K23" s="23">
        <f>RS!K20</f>
        <v>0</v>
      </c>
      <c r="L23" s="23">
        <f>RS!L20</f>
        <v>0</v>
      </c>
      <c r="M23" s="23">
        <f t="shared" ref="M23:N23" si="9">I23+K23</f>
        <v>3176</v>
      </c>
      <c r="N23" s="23">
        <f t="shared" si="9"/>
        <v>7377561.7300000004</v>
      </c>
      <c r="O23" s="18">
        <f t="shared" si="7"/>
        <v>93.897026152253275</v>
      </c>
    </row>
    <row r="24" spans="1:15" s="1" customFormat="1" ht="17.100000000000001" customHeight="1" x14ac:dyDescent="0.2">
      <c r="A24" s="11" t="s">
        <v>17</v>
      </c>
      <c r="B24" s="14" t="s">
        <v>48</v>
      </c>
      <c r="C24" s="23">
        <v>3</v>
      </c>
      <c r="D24" s="23">
        <v>3216.72</v>
      </c>
      <c r="E24" s="23">
        <v>1106</v>
      </c>
      <c r="F24" s="23">
        <v>6602933.3099999996</v>
      </c>
      <c r="G24" s="23">
        <f>C24+E24</f>
        <v>1109</v>
      </c>
      <c r="H24" s="23">
        <f>D24+F24</f>
        <v>6606150.0299999993</v>
      </c>
      <c r="I24" s="23">
        <f>RS!I21</f>
        <v>3</v>
      </c>
      <c r="J24" s="23">
        <f>RS!J21</f>
        <v>1688.32</v>
      </c>
      <c r="K24" s="23">
        <f>RS!K21</f>
        <v>997</v>
      </c>
      <c r="L24" s="23">
        <f>RS!L21</f>
        <v>6559557.4699999997</v>
      </c>
      <c r="M24" s="23">
        <f>I24+K24</f>
        <v>1000</v>
      </c>
      <c r="N24" s="23">
        <f>J24+L24</f>
        <v>6561245.79</v>
      </c>
      <c r="O24" s="18">
        <f>N24/H24*100</f>
        <v>99.320266118751789</v>
      </c>
    </row>
    <row r="25" spans="1:15" s="1" customFormat="1" ht="17.100000000000001" customHeight="1" x14ac:dyDescent="0.2">
      <c r="A25" s="11" t="s">
        <v>18</v>
      </c>
      <c r="B25" s="14" t="s">
        <v>60</v>
      </c>
      <c r="C25" s="23">
        <v>2193</v>
      </c>
      <c r="D25" s="23">
        <v>6675678.3499999996</v>
      </c>
      <c r="E25" s="23">
        <v>0</v>
      </c>
      <c r="F25" s="23">
        <v>0</v>
      </c>
      <c r="G25" s="23">
        <f t="shared" ref="G25:H33" si="10">C25+E25</f>
        <v>2193</v>
      </c>
      <c r="H25" s="23">
        <f t="shared" si="10"/>
        <v>6675678.3499999996</v>
      </c>
      <c r="I25" s="23">
        <f>RS!I22</f>
        <v>2271</v>
      </c>
      <c r="J25" s="23">
        <f>RS!J22</f>
        <v>6252485.0099999998</v>
      </c>
      <c r="K25" s="23">
        <f>RS!K22</f>
        <v>0</v>
      </c>
      <c r="L25" s="23">
        <f>RS!L22</f>
        <v>0</v>
      </c>
      <c r="M25" s="23">
        <f t="shared" ref="M25:N33" si="11">I25+K25</f>
        <v>2271</v>
      </c>
      <c r="N25" s="23">
        <f t="shared" si="11"/>
        <v>6252485.0099999998</v>
      </c>
      <c r="O25" s="18">
        <f t="shared" ref="O25:O33" si="12">N25/H25*100</f>
        <v>93.660669106383779</v>
      </c>
    </row>
    <row r="26" spans="1:15" s="1" customFormat="1" ht="17.100000000000001" customHeight="1" x14ac:dyDescent="0.2">
      <c r="A26" s="11" t="s">
        <v>19</v>
      </c>
      <c r="B26" s="14" t="s">
        <v>40</v>
      </c>
      <c r="C26" s="23">
        <v>2133</v>
      </c>
      <c r="D26" s="23">
        <v>4730396</v>
      </c>
      <c r="E26" s="23">
        <v>0</v>
      </c>
      <c r="F26" s="23">
        <v>0</v>
      </c>
      <c r="G26" s="23">
        <f t="shared" ref="G26:H30" si="13">C26+E26</f>
        <v>2133</v>
      </c>
      <c r="H26" s="23">
        <f t="shared" si="13"/>
        <v>4730396</v>
      </c>
      <c r="I26" s="23">
        <f>RS!I23</f>
        <v>2853</v>
      </c>
      <c r="J26" s="23">
        <f>RS!J23</f>
        <v>6129761.2399999993</v>
      </c>
      <c r="K26" s="23">
        <f>RS!K23</f>
        <v>0</v>
      </c>
      <c r="L26" s="23">
        <f>RS!L23</f>
        <v>0</v>
      </c>
      <c r="M26" s="23">
        <f t="shared" ref="M26:N30" si="14">I26+K26</f>
        <v>2853</v>
      </c>
      <c r="N26" s="23">
        <f t="shared" si="14"/>
        <v>6129761.2399999993</v>
      </c>
      <c r="O26" s="18">
        <f t="shared" ref="O26:O30" si="15">N26/H26*100</f>
        <v>129.58241212786413</v>
      </c>
    </row>
    <row r="27" spans="1:15" s="1" customFormat="1" ht="17.100000000000001" customHeight="1" x14ac:dyDescent="0.2">
      <c r="A27" s="11" t="s">
        <v>20</v>
      </c>
      <c r="B27" s="14" t="s">
        <v>50</v>
      </c>
      <c r="C27" s="23">
        <v>1477</v>
      </c>
      <c r="D27" s="23">
        <v>4571520.0999999996</v>
      </c>
      <c r="E27" s="23">
        <v>0</v>
      </c>
      <c r="F27" s="23">
        <v>0</v>
      </c>
      <c r="G27" s="23">
        <f t="shared" si="13"/>
        <v>1477</v>
      </c>
      <c r="H27" s="23">
        <f t="shared" si="13"/>
        <v>4571520.0999999996</v>
      </c>
      <c r="I27" s="23">
        <f>RS!I24</f>
        <v>1742</v>
      </c>
      <c r="J27" s="23">
        <f>RS!J24</f>
        <v>4510695.3600000003</v>
      </c>
      <c r="K27" s="23">
        <f>RS!K24</f>
        <v>0</v>
      </c>
      <c r="L27" s="23">
        <f>RS!L24</f>
        <v>0</v>
      </c>
      <c r="M27" s="23">
        <f t="shared" si="14"/>
        <v>1742</v>
      </c>
      <c r="N27" s="23">
        <f t="shared" si="14"/>
        <v>4510695.3600000003</v>
      </c>
      <c r="O27" s="18">
        <f t="shared" si="15"/>
        <v>98.669485451895994</v>
      </c>
    </row>
    <row r="28" spans="1:15" s="1" customFormat="1" ht="17.100000000000001" customHeight="1" x14ac:dyDescent="0.2">
      <c r="A28" s="11" t="s">
        <v>21</v>
      </c>
      <c r="B28" s="14" t="s">
        <v>39</v>
      </c>
      <c r="C28" s="23">
        <v>1767</v>
      </c>
      <c r="D28" s="23">
        <v>3183321.1</v>
      </c>
      <c r="E28" s="23">
        <v>0</v>
      </c>
      <c r="F28" s="23">
        <v>0</v>
      </c>
      <c r="G28" s="23">
        <f>C28+E28</f>
        <v>1767</v>
      </c>
      <c r="H28" s="23">
        <f>D28+F28</f>
        <v>3183321.1</v>
      </c>
      <c r="I28" s="23">
        <f>RS!I25</f>
        <v>1919</v>
      </c>
      <c r="J28" s="23">
        <f>RS!J25</f>
        <v>4042575.0599999996</v>
      </c>
      <c r="K28" s="23">
        <f>RS!K25</f>
        <v>0</v>
      </c>
      <c r="L28" s="23">
        <f>RS!L25</f>
        <v>0</v>
      </c>
      <c r="M28" s="23">
        <f>I28+K28</f>
        <v>1919</v>
      </c>
      <c r="N28" s="23">
        <f>J28+L28</f>
        <v>4042575.0599999996</v>
      </c>
      <c r="O28" s="18">
        <f>N28/H28*100</f>
        <v>126.99237472462328</v>
      </c>
    </row>
    <row r="29" spans="1:15" s="1" customFormat="1" ht="17.100000000000001" customHeight="1" x14ac:dyDescent="0.2">
      <c r="A29" s="11" t="s">
        <v>22</v>
      </c>
      <c r="B29" s="14" t="s">
        <v>33</v>
      </c>
      <c r="C29" s="23">
        <v>1627</v>
      </c>
      <c r="D29" s="23">
        <v>3848285</v>
      </c>
      <c r="E29" s="23">
        <v>0</v>
      </c>
      <c r="F29" s="23">
        <v>0</v>
      </c>
      <c r="G29" s="23">
        <f t="shared" si="13"/>
        <v>1627</v>
      </c>
      <c r="H29" s="23">
        <f t="shared" si="13"/>
        <v>3848285</v>
      </c>
      <c r="I29" s="23">
        <f>FBiH!I27</f>
        <v>1525</v>
      </c>
      <c r="J29" s="23">
        <f>FBiH!J27</f>
        <v>3870769</v>
      </c>
      <c r="K29" s="23">
        <f>FBiH!K27</f>
        <v>0</v>
      </c>
      <c r="L29" s="23">
        <f>FBiH!L27</f>
        <v>0</v>
      </c>
      <c r="M29" s="23">
        <f t="shared" si="14"/>
        <v>1525</v>
      </c>
      <c r="N29" s="23">
        <f t="shared" si="14"/>
        <v>3870769</v>
      </c>
      <c r="O29" s="18">
        <f t="shared" si="15"/>
        <v>100.58426026138916</v>
      </c>
    </row>
    <row r="30" spans="1:15" s="1" customFormat="1" ht="17.100000000000001" customHeight="1" x14ac:dyDescent="0.2">
      <c r="A30" s="11" t="s">
        <v>23</v>
      </c>
      <c r="B30" s="14" t="s">
        <v>51</v>
      </c>
      <c r="C30" s="23">
        <v>1788</v>
      </c>
      <c r="D30" s="23">
        <v>3741352.59</v>
      </c>
      <c r="E30" s="23">
        <v>0</v>
      </c>
      <c r="F30" s="23">
        <v>0</v>
      </c>
      <c r="G30" s="23">
        <f t="shared" si="13"/>
        <v>1788</v>
      </c>
      <c r="H30" s="23">
        <f t="shared" si="13"/>
        <v>3741352.59</v>
      </c>
      <c r="I30" s="23">
        <f>RS!I26</f>
        <v>1850</v>
      </c>
      <c r="J30" s="23">
        <f>RS!J26</f>
        <v>3543684.2</v>
      </c>
      <c r="K30" s="23">
        <f>RS!K26</f>
        <v>0</v>
      </c>
      <c r="L30" s="23">
        <f>RS!L26</f>
        <v>0</v>
      </c>
      <c r="M30" s="23">
        <f t="shared" si="14"/>
        <v>1850</v>
      </c>
      <c r="N30" s="23">
        <f t="shared" si="14"/>
        <v>3543684.2</v>
      </c>
      <c r="O30" s="18">
        <f t="shared" si="15"/>
        <v>94.716659677349483</v>
      </c>
    </row>
    <row r="31" spans="1:15" s="1" customFormat="1" ht="17.100000000000001" customHeight="1" x14ac:dyDescent="0.2">
      <c r="A31" s="11" t="s">
        <v>24</v>
      </c>
      <c r="B31" s="14" t="s">
        <v>47</v>
      </c>
      <c r="C31" s="23">
        <v>766</v>
      </c>
      <c r="D31" s="23">
        <v>1914032.49</v>
      </c>
      <c r="E31" s="23">
        <v>0</v>
      </c>
      <c r="F31" s="23">
        <v>0</v>
      </c>
      <c r="G31" s="23">
        <f>C31+E31</f>
        <v>766</v>
      </c>
      <c r="H31" s="23">
        <f>D31+F31</f>
        <v>1914032.49</v>
      </c>
      <c r="I31" s="23">
        <f>RS!I27</f>
        <v>904</v>
      </c>
      <c r="J31" s="23">
        <f>RS!J27</f>
        <v>2690805.05</v>
      </c>
      <c r="K31" s="23">
        <f>RS!K27</f>
        <v>0</v>
      </c>
      <c r="L31" s="23">
        <f>RS!L27</f>
        <v>0</v>
      </c>
      <c r="M31" s="23">
        <f>I31+K31</f>
        <v>904</v>
      </c>
      <c r="N31" s="23">
        <f>J31+L31</f>
        <v>2690805.05</v>
      </c>
      <c r="O31" s="18">
        <f>N31/H31*100</f>
        <v>140.58303942374562</v>
      </c>
    </row>
    <row r="32" spans="1:15" s="1" customFormat="1" ht="14.25" x14ac:dyDescent="0.2">
      <c r="A32" s="11" t="s">
        <v>25</v>
      </c>
      <c r="B32" s="14" t="s">
        <v>52</v>
      </c>
      <c r="C32" s="23">
        <v>722</v>
      </c>
      <c r="D32" s="23">
        <v>1779788.78</v>
      </c>
      <c r="E32" s="23">
        <v>0</v>
      </c>
      <c r="F32" s="23">
        <v>0</v>
      </c>
      <c r="G32" s="23">
        <f>C32+E32</f>
        <v>722</v>
      </c>
      <c r="H32" s="23">
        <f>D32+F32</f>
        <v>1779788.78</v>
      </c>
      <c r="I32" s="23">
        <f>RS!I28</f>
        <v>827</v>
      </c>
      <c r="J32" s="23">
        <f>RS!J28</f>
        <v>1971794.8699999999</v>
      </c>
      <c r="K32" s="23">
        <f>RS!K28</f>
        <v>0</v>
      </c>
      <c r="L32" s="23">
        <f>RS!L28</f>
        <v>0</v>
      </c>
      <c r="M32" s="23">
        <f>I32+K32</f>
        <v>827</v>
      </c>
      <c r="N32" s="23">
        <f>J32+L32</f>
        <v>1971794.8699999999</v>
      </c>
      <c r="O32" s="18">
        <f>N32/H32*100</f>
        <v>110.7881391408704</v>
      </c>
    </row>
    <row r="33" spans="1:15" s="1" customFormat="1" ht="17.100000000000001" customHeight="1" x14ac:dyDescent="0.2">
      <c r="A33" s="11" t="s">
        <v>26</v>
      </c>
      <c r="B33" s="14" t="s">
        <v>49</v>
      </c>
      <c r="C33" s="23">
        <v>581</v>
      </c>
      <c r="D33" s="23">
        <v>2391620.9699999997</v>
      </c>
      <c r="E33" s="23">
        <v>0</v>
      </c>
      <c r="F33" s="23">
        <v>0</v>
      </c>
      <c r="G33" s="23">
        <f t="shared" si="10"/>
        <v>581</v>
      </c>
      <c r="H33" s="23">
        <f t="shared" si="10"/>
        <v>2391620.9699999997</v>
      </c>
      <c r="I33" s="23">
        <f>RS!I29</f>
        <v>389</v>
      </c>
      <c r="J33" s="23">
        <f>RS!J29</f>
        <v>1338191.3600000001</v>
      </c>
      <c r="K33" s="23">
        <f>RS!K29</f>
        <v>0</v>
      </c>
      <c r="L33" s="23">
        <f>RS!L29</f>
        <v>0</v>
      </c>
      <c r="M33" s="23">
        <f t="shared" si="11"/>
        <v>389</v>
      </c>
      <c r="N33" s="23">
        <f t="shared" si="11"/>
        <v>1338191.3600000001</v>
      </c>
      <c r="O33" s="18">
        <f t="shared" si="12"/>
        <v>55.953321064917752</v>
      </c>
    </row>
    <row r="34" spans="1:15" s="1" customFormat="1" ht="17.100000000000001" customHeight="1" x14ac:dyDescent="0.2">
      <c r="A34" s="11" t="s">
        <v>27</v>
      </c>
      <c r="B34" s="14" t="s">
        <v>62</v>
      </c>
      <c r="C34" s="23">
        <v>288</v>
      </c>
      <c r="D34" s="23">
        <v>1212704.67</v>
      </c>
      <c r="E34" s="23">
        <v>0</v>
      </c>
      <c r="F34" s="23">
        <v>0</v>
      </c>
      <c r="G34" s="23">
        <f t="shared" ref="G34:H34" si="16">C34+E34</f>
        <v>288</v>
      </c>
      <c r="H34" s="23">
        <f t="shared" si="16"/>
        <v>1212704.67</v>
      </c>
      <c r="I34" s="23">
        <f>RS!I30</f>
        <v>352</v>
      </c>
      <c r="J34" s="23">
        <f>RS!J30</f>
        <v>1190043.42</v>
      </c>
      <c r="K34" s="23">
        <f>RS!K30</f>
        <v>0</v>
      </c>
      <c r="L34" s="23">
        <f>RS!L30</f>
        <v>0</v>
      </c>
      <c r="M34" s="23">
        <f t="shared" ref="M34:N34" si="17">I34+K34</f>
        <v>352</v>
      </c>
      <c r="N34" s="23">
        <f t="shared" si="17"/>
        <v>1190043.42</v>
      </c>
      <c r="O34" s="18">
        <f>N34/H34*100</f>
        <v>98.131346356570063</v>
      </c>
    </row>
    <row r="35" spans="1:15" s="1" customFormat="1" ht="17.100000000000001" customHeight="1" x14ac:dyDescent="0.2">
      <c r="A35" s="11" t="s">
        <v>28</v>
      </c>
      <c r="B35" s="14" t="s">
        <v>63</v>
      </c>
      <c r="C35" s="23">
        <v>3</v>
      </c>
      <c r="D35" s="23">
        <v>1701</v>
      </c>
      <c r="E35" s="23">
        <v>0</v>
      </c>
      <c r="F35" s="23">
        <v>0</v>
      </c>
      <c r="G35" s="23">
        <f t="shared" ref="G35:H35" si="18">C35+E35</f>
        <v>3</v>
      </c>
      <c r="H35" s="23">
        <f t="shared" si="18"/>
        <v>1701</v>
      </c>
      <c r="I35" s="23">
        <f>RS!I31</f>
        <v>332</v>
      </c>
      <c r="J35" s="23">
        <f>RS!J31</f>
        <v>592059.38</v>
      </c>
      <c r="K35" s="23">
        <f>RS!K31</f>
        <v>0</v>
      </c>
      <c r="L35" s="23">
        <f>RS!L31</f>
        <v>0</v>
      </c>
      <c r="M35" s="23">
        <f t="shared" ref="M35:N35" si="19">I35+K35</f>
        <v>332</v>
      </c>
      <c r="N35" s="23">
        <f t="shared" si="19"/>
        <v>592059.38</v>
      </c>
      <c r="O35" s="24" t="s">
        <v>53</v>
      </c>
    </row>
    <row r="36" spans="1:15" s="1" customFormat="1" ht="16.5" customHeight="1" x14ac:dyDescent="0.2">
      <c r="A36" s="11" t="s">
        <v>29</v>
      </c>
      <c r="B36" s="14" t="s">
        <v>43</v>
      </c>
      <c r="C36" s="23">
        <v>731</v>
      </c>
      <c r="D36" s="23">
        <v>2031655.8000000003</v>
      </c>
      <c r="E36" s="23">
        <v>0</v>
      </c>
      <c r="F36" s="23">
        <v>0</v>
      </c>
      <c r="G36" s="23">
        <f>C36+E36</f>
        <v>731</v>
      </c>
      <c r="H36" s="23">
        <f>D36+F36</f>
        <v>2031655.8000000003</v>
      </c>
      <c r="I36" s="23">
        <f>FBiH!I28</f>
        <v>0</v>
      </c>
      <c r="J36" s="23">
        <f>FBiH!J28</f>
        <v>0</v>
      </c>
      <c r="K36" s="23">
        <f>FBiH!K28</f>
        <v>0</v>
      </c>
      <c r="L36" s="23">
        <f>FBiH!L28</f>
        <v>0</v>
      </c>
      <c r="M36" s="23">
        <f>I36+K36</f>
        <v>0</v>
      </c>
      <c r="N36" s="23">
        <f>J36+L36</f>
        <v>0</v>
      </c>
      <c r="O36" s="18">
        <f>N36/H36*100</f>
        <v>0</v>
      </c>
    </row>
    <row r="37" spans="1:15" s="1" customFormat="1" ht="16.5" customHeight="1" x14ac:dyDescent="0.2">
      <c r="A37" s="25"/>
      <c r="B37" s="26" t="s">
        <v>4</v>
      </c>
      <c r="C37" s="27">
        <f t="shared" ref="C37:H37" si="20">SUM(C10:C36)</f>
        <v>116997</v>
      </c>
      <c r="D37" s="27">
        <f t="shared" si="20"/>
        <v>219706448.23480004</v>
      </c>
      <c r="E37" s="27">
        <f t="shared" si="20"/>
        <v>12391</v>
      </c>
      <c r="F37" s="27">
        <f t="shared" si="20"/>
        <v>59561983.039999992</v>
      </c>
      <c r="G37" s="27">
        <f t="shared" si="20"/>
        <v>129388</v>
      </c>
      <c r="H37" s="27">
        <f t="shared" si="20"/>
        <v>279268431.2748</v>
      </c>
      <c r="I37" s="27">
        <f t="shared" ref="I37:L37" si="21">SUM(I10:I35)</f>
        <v>124210</v>
      </c>
      <c r="J37" s="27">
        <f t="shared" si="21"/>
        <v>239769678.69999999</v>
      </c>
      <c r="K37" s="27">
        <f t="shared" si="21"/>
        <v>11753</v>
      </c>
      <c r="L37" s="27">
        <f t="shared" si="21"/>
        <v>61476154.670000002</v>
      </c>
      <c r="M37" s="27">
        <f>SUM(M10:M35)</f>
        <v>135963</v>
      </c>
      <c r="N37" s="27">
        <f>SUM(N10:N36)</f>
        <v>301245833.37000006</v>
      </c>
      <c r="O37" s="28"/>
    </row>
    <row r="38" spans="1:15" x14ac:dyDescent="0.25">
      <c r="N38" s="32"/>
    </row>
    <row r="43" spans="1:15" x14ac:dyDescent="0.25">
      <c r="B43" s="3"/>
      <c r="C43" s="4"/>
      <c r="E43" s="4"/>
      <c r="I43" s="4"/>
      <c r="K43" s="4"/>
    </row>
    <row r="44" spans="1:15" x14ac:dyDescent="0.25">
      <c r="A44" s="13"/>
      <c r="C44" s="10"/>
      <c r="E44" s="10"/>
      <c r="I44" s="10"/>
      <c r="K44" s="10"/>
    </row>
    <row r="45" spans="1:15" x14ac:dyDescent="0.25">
      <c r="A45" s="15"/>
      <c r="C45" s="10"/>
      <c r="E45" s="10"/>
      <c r="I45" s="10"/>
      <c r="K45" s="10"/>
    </row>
    <row r="46" spans="1:15" x14ac:dyDescent="0.25">
      <c r="A46" s="13"/>
    </row>
  </sheetData>
  <mergeCells count="12">
    <mergeCell ref="M8:N8"/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38"/>
  <sheetViews>
    <sheetView showGridLines="0" showRuler="0" view="pageLayout" topLeftCell="A7" zoomScale="80" zoomScaleNormal="70" zoomScalePageLayoutView="80" workbookViewId="0">
      <selection activeCell="A9" sqref="A9:O9"/>
    </sheetView>
  </sheetViews>
  <sheetFormatPr defaultRowHeight="15" x14ac:dyDescent="0.25"/>
  <cols>
    <col min="1" max="1" width="4.5703125" style="20" customWidth="1"/>
    <col min="2" max="2" width="24.85546875" style="20" customWidth="1"/>
    <col min="3" max="3" width="10.42578125" style="20" customWidth="1"/>
    <col min="4" max="4" width="15" style="20" customWidth="1"/>
    <col min="5" max="5" width="10.42578125" style="20" customWidth="1"/>
    <col min="6" max="6" width="15" style="20" customWidth="1"/>
    <col min="7" max="7" width="10.42578125" style="20" customWidth="1"/>
    <col min="8" max="8" width="15" style="20" customWidth="1"/>
    <col min="9" max="9" width="10.42578125" style="20" customWidth="1"/>
    <col min="10" max="10" width="15" style="20" customWidth="1"/>
    <col min="11" max="11" width="10.42578125" style="20" customWidth="1"/>
    <col min="12" max="12" width="15" style="20" customWidth="1"/>
    <col min="13" max="13" width="10.42578125" style="20" customWidth="1"/>
    <col min="14" max="14" width="15" style="20" customWidth="1"/>
    <col min="15" max="15" width="8.140625" style="20" customWidth="1"/>
    <col min="16" max="16384" width="9.140625" style="20"/>
  </cols>
  <sheetData>
    <row r="9" spans="1:15" ht="23.25" x14ac:dyDescent="0.35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6.5" customHeigh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8"/>
    </row>
    <row r="11" spans="1:15" ht="16.5" customHeight="1" x14ac:dyDescent="0.3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74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7" t="s">
        <v>64</v>
      </c>
      <c r="B14" s="40" t="s">
        <v>76</v>
      </c>
      <c r="C14" s="43" t="s">
        <v>71</v>
      </c>
      <c r="D14" s="43"/>
      <c r="E14" s="43"/>
      <c r="F14" s="43"/>
      <c r="G14" s="43"/>
      <c r="H14" s="43"/>
      <c r="I14" s="43" t="s">
        <v>70</v>
      </c>
      <c r="J14" s="43"/>
      <c r="K14" s="43"/>
      <c r="L14" s="43"/>
      <c r="M14" s="43"/>
      <c r="N14" s="43"/>
      <c r="O14" s="17" t="s">
        <v>59</v>
      </c>
    </row>
    <row r="15" spans="1:15" s="1" customFormat="1" ht="18" customHeight="1" x14ac:dyDescent="0.2">
      <c r="A15" s="38"/>
      <c r="B15" s="41"/>
      <c r="C15" s="33" t="s">
        <v>54</v>
      </c>
      <c r="D15" s="33"/>
      <c r="E15" s="33" t="s">
        <v>55</v>
      </c>
      <c r="F15" s="33"/>
      <c r="G15" s="33" t="s">
        <v>58</v>
      </c>
      <c r="H15" s="33"/>
      <c r="I15" s="33" t="s">
        <v>54</v>
      </c>
      <c r="J15" s="33"/>
      <c r="K15" s="33" t="s">
        <v>55</v>
      </c>
      <c r="L15" s="33"/>
      <c r="M15" s="33" t="s">
        <v>58</v>
      </c>
      <c r="N15" s="33"/>
      <c r="O15" s="34" t="s">
        <v>72</v>
      </c>
    </row>
    <row r="16" spans="1:15" s="1" customFormat="1" ht="28.5" customHeight="1" thickBot="1" x14ac:dyDescent="0.25">
      <c r="A16" s="39"/>
      <c r="B16" s="42"/>
      <c r="C16" s="21" t="s">
        <v>56</v>
      </c>
      <c r="D16" s="6" t="s">
        <v>57</v>
      </c>
      <c r="E16" s="21" t="s">
        <v>56</v>
      </c>
      <c r="F16" s="6" t="s">
        <v>57</v>
      </c>
      <c r="G16" s="21" t="s">
        <v>56</v>
      </c>
      <c r="H16" s="6" t="s">
        <v>57</v>
      </c>
      <c r="I16" s="21" t="s">
        <v>56</v>
      </c>
      <c r="J16" s="6" t="s">
        <v>57</v>
      </c>
      <c r="K16" s="21" t="s">
        <v>56</v>
      </c>
      <c r="L16" s="6" t="s">
        <v>57</v>
      </c>
      <c r="M16" s="21" t="s">
        <v>56</v>
      </c>
      <c r="N16" s="6" t="s">
        <v>57</v>
      </c>
      <c r="O16" s="35"/>
    </row>
    <row r="17" spans="1:15" s="1" customFormat="1" ht="17.100000000000001" customHeight="1" x14ac:dyDescent="0.2">
      <c r="A17" s="11" t="s">
        <v>2</v>
      </c>
      <c r="B17" s="14" t="s">
        <v>45</v>
      </c>
      <c r="C17" s="31">
        <v>13071</v>
      </c>
      <c r="D17" s="31">
        <v>26546235.939999998</v>
      </c>
      <c r="E17" s="23">
        <v>968</v>
      </c>
      <c r="F17" s="23">
        <v>3168866.4</v>
      </c>
      <c r="G17" s="23">
        <f t="shared" ref="G17:H25" si="0">C17+E17</f>
        <v>14039</v>
      </c>
      <c r="H17" s="23">
        <f t="shared" si="0"/>
        <v>29715102.339999996</v>
      </c>
      <c r="I17" s="23">
        <v>12925</v>
      </c>
      <c r="J17" s="23">
        <v>29229977</v>
      </c>
      <c r="K17" s="23">
        <v>673</v>
      </c>
      <c r="L17" s="23">
        <v>2547389</v>
      </c>
      <c r="M17" s="23">
        <f>I17+K17</f>
        <v>13598</v>
      </c>
      <c r="N17" s="7">
        <f>J17+L17</f>
        <v>31777366</v>
      </c>
      <c r="O17" s="18">
        <f t="shared" ref="O17:O25" si="1">N17/H17*100</f>
        <v>106.94011966172485</v>
      </c>
    </row>
    <row r="18" spans="1:15" s="1" customFormat="1" ht="16.5" customHeight="1" x14ac:dyDescent="0.2">
      <c r="A18" s="11" t="s">
        <v>3</v>
      </c>
      <c r="B18" s="14" t="s">
        <v>65</v>
      </c>
      <c r="C18" s="31">
        <v>15963</v>
      </c>
      <c r="D18" s="31">
        <v>24204006</v>
      </c>
      <c r="E18" s="23">
        <v>510</v>
      </c>
      <c r="F18" s="23">
        <v>3082196.96</v>
      </c>
      <c r="G18" s="23">
        <f t="shared" si="0"/>
        <v>16473</v>
      </c>
      <c r="H18" s="23">
        <f t="shared" si="0"/>
        <v>27286202.960000001</v>
      </c>
      <c r="I18" s="23">
        <v>16134</v>
      </c>
      <c r="J18" s="23">
        <v>24500060</v>
      </c>
      <c r="K18" s="23">
        <v>416</v>
      </c>
      <c r="L18" s="23">
        <v>2794243</v>
      </c>
      <c r="M18" s="23">
        <f t="shared" ref="M18:M28" si="2">I18+K18</f>
        <v>16550</v>
      </c>
      <c r="N18" s="7">
        <f t="shared" ref="N18:N28" si="3">J18+L18</f>
        <v>27294303</v>
      </c>
      <c r="O18" s="18">
        <f t="shared" si="1"/>
        <v>100.02968547881825</v>
      </c>
    </row>
    <row r="19" spans="1:15" s="1" customFormat="1" ht="17.100000000000001" customHeight="1" x14ac:dyDescent="0.2">
      <c r="A19" s="11" t="s">
        <v>5</v>
      </c>
      <c r="B19" s="14" t="s">
        <v>42</v>
      </c>
      <c r="C19" s="31">
        <v>12878</v>
      </c>
      <c r="D19" s="31">
        <v>10992721.940000001</v>
      </c>
      <c r="E19" s="23">
        <v>1482</v>
      </c>
      <c r="F19" s="23">
        <v>11443270.509999992</v>
      </c>
      <c r="G19" s="23">
        <f>C19+E19</f>
        <v>14360</v>
      </c>
      <c r="H19" s="23">
        <f>D19+F19</f>
        <v>22435992.449999996</v>
      </c>
      <c r="I19" s="23">
        <v>11036</v>
      </c>
      <c r="J19" s="23">
        <v>15528817</v>
      </c>
      <c r="K19" s="23">
        <v>1311</v>
      </c>
      <c r="L19" s="23">
        <v>11130494</v>
      </c>
      <c r="M19" s="23">
        <f>I19+K19</f>
        <v>12347</v>
      </c>
      <c r="N19" s="7">
        <f>J19+L19</f>
        <v>26659311</v>
      </c>
      <c r="O19" s="18">
        <f>N19/H19*100</f>
        <v>118.82385439116159</v>
      </c>
    </row>
    <row r="20" spans="1:15" s="1" customFormat="1" ht="17.100000000000001" customHeight="1" x14ac:dyDescent="0.2">
      <c r="A20" s="11" t="s">
        <v>6</v>
      </c>
      <c r="B20" s="14" t="s">
        <v>38</v>
      </c>
      <c r="C20" s="31">
        <v>4391</v>
      </c>
      <c r="D20" s="31">
        <v>10744896</v>
      </c>
      <c r="E20" s="23">
        <v>1901</v>
      </c>
      <c r="F20" s="23">
        <v>14526369.629999999</v>
      </c>
      <c r="G20" s="23">
        <f t="shared" si="0"/>
        <v>6292</v>
      </c>
      <c r="H20" s="23">
        <f t="shared" si="0"/>
        <v>25271265.629999999</v>
      </c>
      <c r="I20" s="23">
        <v>4428</v>
      </c>
      <c r="J20" s="23">
        <v>11118920</v>
      </c>
      <c r="K20" s="23">
        <v>1680</v>
      </c>
      <c r="L20" s="23">
        <v>15063572</v>
      </c>
      <c r="M20" s="23">
        <f t="shared" si="2"/>
        <v>6108</v>
      </c>
      <c r="N20" s="7">
        <f t="shared" si="3"/>
        <v>26182492</v>
      </c>
      <c r="O20" s="18">
        <f t="shared" si="1"/>
        <v>103.60578050716332</v>
      </c>
    </row>
    <row r="21" spans="1:15" s="1" customFormat="1" ht="16.5" customHeight="1" x14ac:dyDescent="0.2">
      <c r="A21" s="11" t="s">
        <v>7</v>
      </c>
      <c r="B21" s="14" t="s">
        <v>37</v>
      </c>
      <c r="C21" s="31">
        <v>11650</v>
      </c>
      <c r="D21" s="31">
        <v>23028949</v>
      </c>
      <c r="E21" s="23">
        <v>0</v>
      </c>
      <c r="F21" s="23">
        <v>0</v>
      </c>
      <c r="G21" s="23">
        <f>C21+E21</f>
        <v>11650</v>
      </c>
      <c r="H21" s="23">
        <f>D21+F21</f>
        <v>23028949</v>
      </c>
      <c r="I21" s="23">
        <v>12563</v>
      </c>
      <c r="J21" s="23">
        <v>24707836</v>
      </c>
      <c r="K21" s="23">
        <v>0</v>
      </c>
      <c r="L21" s="23">
        <v>0</v>
      </c>
      <c r="M21" s="23">
        <f>I21+K21</f>
        <v>12563</v>
      </c>
      <c r="N21" s="7">
        <f>J21+L21</f>
        <v>24707836</v>
      </c>
      <c r="O21" s="18">
        <f>N21/H21*100</f>
        <v>107.29033270254756</v>
      </c>
    </row>
    <row r="22" spans="1:15" s="1" customFormat="1" ht="17.100000000000001" customHeight="1" x14ac:dyDescent="0.2">
      <c r="A22" s="11" t="s">
        <v>8</v>
      </c>
      <c r="B22" s="14" t="s">
        <v>35</v>
      </c>
      <c r="C22" s="31">
        <v>7343</v>
      </c>
      <c r="D22" s="31">
        <v>14453255</v>
      </c>
      <c r="E22" s="23">
        <v>976</v>
      </c>
      <c r="F22" s="23">
        <v>8627415.3899999987</v>
      </c>
      <c r="G22" s="23">
        <f t="shared" si="0"/>
        <v>8319</v>
      </c>
      <c r="H22" s="23">
        <f t="shared" si="0"/>
        <v>23080670.390000001</v>
      </c>
      <c r="I22" s="23">
        <v>7864</v>
      </c>
      <c r="J22" s="23">
        <v>17553444</v>
      </c>
      <c r="K22" s="23">
        <v>945</v>
      </c>
      <c r="L22" s="23">
        <v>6845111</v>
      </c>
      <c r="M22" s="23">
        <f t="shared" si="2"/>
        <v>8809</v>
      </c>
      <c r="N22" s="7">
        <f t="shared" si="3"/>
        <v>24398555</v>
      </c>
      <c r="O22" s="18">
        <f t="shared" si="1"/>
        <v>105.70990611507969</v>
      </c>
    </row>
    <row r="23" spans="1:15" s="1" customFormat="1" ht="16.5" customHeight="1" x14ac:dyDescent="0.2">
      <c r="A23" s="11" t="s">
        <v>9</v>
      </c>
      <c r="B23" s="14" t="s">
        <v>41</v>
      </c>
      <c r="C23" s="31">
        <v>7839</v>
      </c>
      <c r="D23" s="31">
        <v>15427170.519999998</v>
      </c>
      <c r="E23" s="23">
        <v>3534</v>
      </c>
      <c r="F23" s="23">
        <v>4131988.1999999993</v>
      </c>
      <c r="G23" s="23">
        <f t="shared" si="0"/>
        <v>11373</v>
      </c>
      <c r="H23" s="23">
        <f t="shared" si="0"/>
        <v>19559158.719999999</v>
      </c>
      <c r="I23" s="23">
        <v>8202</v>
      </c>
      <c r="J23" s="23">
        <v>18179024</v>
      </c>
      <c r="K23" s="23">
        <v>3586</v>
      </c>
      <c r="L23" s="23">
        <v>5348670</v>
      </c>
      <c r="M23" s="23">
        <f t="shared" si="2"/>
        <v>11788</v>
      </c>
      <c r="N23" s="7">
        <f t="shared" si="3"/>
        <v>23527694</v>
      </c>
      <c r="O23" s="18">
        <f t="shared" si="1"/>
        <v>120.28990784732486</v>
      </c>
    </row>
    <row r="24" spans="1:15" s="1" customFormat="1" ht="17.100000000000001" customHeight="1" x14ac:dyDescent="0.2">
      <c r="A24" s="11" t="s">
        <v>10</v>
      </c>
      <c r="B24" s="14" t="s">
        <v>34</v>
      </c>
      <c r="C24" s="31">
        <v>6828</v>
      </c>
      <c r="D24" s="31">
        <v>11263543</v>
      </c>
      <c r="E24" s="23">
        <v>0</v>
      </c>
      <c r="F24" s="23">
        <v>0</v>
      </c>
      <c r="G24" s="23">
        <f>C24+E24</f>
        <v>6828</v>
      </c>
      <c r="H24" s="23">
        <f>D24+F24</f>
        <v>11263543</v>
      </c>
      <c r="I24" s="23">
        <v>7650</v>
      </c>
      <c r="J24" s="23">
        <v>15250948</v>
      </c>
      <c r="K24" s="23">
        <v>0</v>
      </c>
      <c r="L24" s="23">
        <v>0</v>
      </c>
      <c r="M24" s="23">
        <f>I24+K24</f>
        <v>7650</v>
      </c>
      <c r="N24" s="7">
        <f>J24+L24</f>
        <v>15250948</v>
      </c>
      <c r="O24" s="18">
        <f>N24/H24*100</f>
        <v>135.4009835093629</v>
      </c>
    </row>
    <row r="25" spans="1:15" s="1" customFormat="1" ht="17.100000000000001" customHeight="1" x14ac:dyDescent="0.2">
      <c r="A25" s="11" t="s">
        <v>11</v>
      </c>
      <c r="B25" s="14" t="s">
        <v>31</v>
      </c>
      <c r="C25" s="31">
        <v>7424</v>
      </c>
      <c r="D25" s="31">
        <v>11683245</v>
      </c>
      <c r="E25" s="23">
        <v>0</v>
      </c>
      <c r="F25" s="23">
        <v>0</v>
      </c>
      <c r="G25" s="23">
        <f t="shared" si="0"/>
        <v>7424</v>
      </c>
      <c r="H25" s="23">
        <f t="shared" si="0"/>
        <v>11683245</v>
      </c>
      <c r="I25" s="23">
        <v>13295</v>
      </c>
      <c r="J25" s="23">
        <v>14280814</v>
      </c>
      <c r="K25" s="23">
        <v>0</v>
      </c>
      <c r="L25" s="23">
        <v>0</v>
      </c>
      <c r="M25" s="23">
        <f t="shared" si="2"/>
        <v>13295</v>
      </c>
      <c r="N25" s="7">
        <f t="shared" si="3"/>
        <v>14280814</v>
      </c>
      <c r="O25" s="18">
        <f t="shared" si="1"/>
        <v>122.23328364679504</v>
      </c>
    </row>
    <row r="26" spans="1:15" s="1" customFormat="1" ht="17.100000000000001" customHeight="1" x14ac:dyDescent="0.2">
      <c r="A26" s="11" t="s">
        <v>12</v>
      </c>
      <c r="B26" s="14" t="s">
        <v>66</v>
      </c>
      <c r="C26" s="31">
        <v>308</v>
      </c>
      <c r="D26" s="31">
        <v>178361</v>
      </c>
      <c r="E26" s="23">
        <v>1263</v>
      </c>
      <c r="F26" s="23">
        <v>7019542</v>
      </c>
      <c r="G26" s="23">
        <f>C26+E26</f>
        <v>1571</v>
      </c>
      <c r="H26" s="23">
        <f>D26+F26</f>
        <v>7197903</v>
      </c>
      <c r="I26" s="1">
        <v>173</v>
      </c>
      <c r="J26" s="23">
        <v>263928</v>
      </c>
      <c r="K26" s="23">
        <v>1576</v>
      </c>
      <c r="L26" s="23">
        <v>9806838</v>
      </c>
      <c r="M26" s="23">
        <f t="shared" si="2"/>
        <v>1749</v>
      </c>
      <c r="N26" s="7">
        <f t="shared" si="3"/>
        <v>10070766</v>
      </c>
      <c r="O26" s="18">
        <f>N26/H26*100</f>
        <v>139.91249951548389</v>
      </c>
    </row>
    <row r="27" spans="1:15" s="1" customFormat="1" ht="17.100000000000001" customHeight="1" x14ac:dyDescent="0.2">
      <c r="A27" s="11" t="s">
        <v>13</v>
      </c>
      <c r="B27" s="14" t="s">
        <v>33</v>
      </c>
      <c r="C27" s="31">
        <v>1627</v>
      </c>
      <c r="D27" s="31">
        <v>3848285</v>
      </c>
      <c r="E27" s="23">
        <v>0</v>
      </c>
      <c r="F27" s="23">
        <v>0</v>
      </c>
      <c r="G27" s="23">
        <f>C27+E27</f>
        <v>1627</v>
      </c>
      <c r="H27" s="23">
        <f>D27+F27</f>
        <v>3848285</v>
      </c>
      <c r="I27" s="23">
        <v>1525</v>
      </c>
      <c r="J27" s="23">
        <v>3870769</v>
      </c>
      <c r="K27" s="23">
        <v>0</v>
      </c>
      <c r="L27" s="23">
        <v>0</v>
      </c>
      <c r="M27" s="23">
        <f t="shared" si="2"/>
        <v>1525</v>
      </c>
      <c r="N27" s="7">
        <f>J27+L27</f>
        <v>3870769</v>
      </c>
      <c r="O27" s="18">
        <f>N27/H27*100</f>
        <v>100.58426026138916</v>
      </c>
    </row>
    <row r="28" spans="1:15" s="1" customFormat="1" ht="17.100000000000001" customHeight="1" x14ac:dyDescent="0.2">
      <c r="A28" s="11" t="s">
        <v>14</v>
      </c>
      <c r="B28" s="14" t="s">
        <v>43</v>
      </c>
      <c r="C28" s="31">
        <v>731</v>
      </c>
      <c r="D28" s="31">
        <v>2031656</v>
      </c>
      <c r="E28" s="23">
        <v>0</v>
      </c>
      <c r="F28" s="23">
        <v>0</v>
      </c>
      <c r="G28" s="23">
        <f t="shared" ref="G28" si="4">C28+E28</f>
        <v>731</v>
      </c>
      <c r="H28" s="23">
        <f t="shared" ref="H28" si="5">D28+F28</f>
        <v>2031656</v>
      </c>
      <c r="I28" s="23">
        <v>0</v>
      </c>
      <c r="J28" s="23">
        <v>0</v>
      </c>
      <c r="K28" s="23">
        <v>0</v>
      </c>
      <c r="L28" s="23">
        <v>0</v>
      </c>
      <c r="M28" s="23">
        <f t="shared" si="2"/>
        <v>0</v>
      </c>
      <c r="N28" s="7">
        <f t="shared" si="3"/>
        <v>0</v>
      </c>
      <c r="O28" s="18">
        <f t="shared" ref="O28" si="6">N28/H28*100</f>
        <v>0</v>
      </c>
    </row>
    <row r="29" spans="1:15" s="1" customFormat="1" ht="17.100000000000001" customHeight="1" x14ac:dyDescent="0.2">
      <c r="A29" s="25"/>
      <c r="B29" s="29" t="s">
        <v>4</v>
      </c>
      <c r="C29" s="27">
        <f t="shared" ref="C29:M29" si="7">SUM(C17:C28)</f>
        <v>90053</v>
      </c>
      <c r="D29" s="27">
        <f t="shared" si="7"/>
        <v>154402324.39999998</v>
      </c>
      <c r="E29" s="27">
        <f t="shared" si="7"/>
        <v>10634</v>
      </c>
      <c r="F29" s="27">
        <f t="shared" si="7"/>
        <v>51999649.089999989</v>
      </c>
      <c r="G29" s="27">
        <f t="shared" si="7"/>
        <v>100687</v>
      </c>
      <c r="H29" s="27">
        <f t="shared" si="7"/>
        <v>206401973.48999998</v>
      </c>
      <c r="I29" s="27">
        <f>SUM(I17:I28)</f>
        <v>95795</v>
      </c>
      <c r="J29" s="27">
        <f>SUM(J17:J28)</f>
        <v>174484537</v>
      </c>
      <c r="K29" s="27">
        <f t="shared" si="7"/>
        <v>10187</v>
      </c>
      <c r="L29" s="27">
        <f>SUM(L17:L28)</f>
        <v>53536317</v>
      </c>
      <c r="M29" s="27">
        <f t="shared" si="7"/>
        <v>105982</v>
      </c>
      <c r="N29" s="27">
        <f>SUM(N17:N28)</f>
        <v>228020854</v>
      </c>
      <c r="O29" s="28"/>
    </row>
    <row r="31" spans="1:15" x14ac:dyDescent="0.25">
      <c r="B31" s="3"/>
      <c r="C31" s="4"/>
      <c r="E31" s="4"/>
      <c r="I31" s="4"/>
      <c r="K31" s="4"/>
    </row>
    <row r="32" spans="1:15" x14ac:dyDescent="0.25">
      <c r="A32" s="13" t="s">
        <v>78</v>
      </c>
      <c r="C32" s="10"/>
      <c r="E32" s="10"/>
      <c r="I32" s="10"/>
      <c r="K32" s="10"/>
    </row>
    <row r="33" spans="1:11" x14ac:dyDescent="0.25">
      <c r="A33" s="13"/>
      <c r="C33" s="10"/>
      <c r="E33" s="10"/>
      <c r="I33" s="10"/>
      <c r="K33" s="10"/>
    </row>
    <row r="34" spans="1:11" x14ac:dyDescent="0.25">
      <c r="A34" s="13" t="s">
        <v>79</v>
      </c>
    </row>
    <row r="36" spans="1:11" x14ac:dyDescent="0.25">
      <c r="A36" s="13" t="s">
        <v>80</v>
      </c>
    </row>
    <row r="38" spans="1:11" x14ac:dyDescent="0.25">
      <c r="A38" s="13" t="s">
        <v>81</v>
      </c>
    </row>
  </sheetData>
  <mergeCells count="12">
    <mergeCell ref="M15:N15"/>
    <mergeCell ref="O15:O16"/>
    <mergeCell ref="A9:O9"/>
    <mergeCell ref="A14:A16"/>
    <mergeCell ref="B14:B16"/>
    <mergeCell ref="C14:H14"/>
    <mergeCell ref="I14:N14"/>
    <mergeCell ref="C15:D15"/>
    <mergeCell ref="E15:F15"/>
    <mergeCell ref="G15:H15"/>
    <mergeCell ref="I15:J15"/>
    <mergeCell ref="K15:L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59"/>
  <sheetViews>
    <sheetView showGridLines="0" showRuler="0" view="pageLayout" zoomScale="80" zoomScaleNormal="70" zoomScalePageLayoutView="80" workbookViewId="0">
      <selection activeCell="A9" sqref="A9:O9"/>
    </sheetView>
  </sheetViews>
  <sheetFormatPr defaultRowHeight="15" x14ac:dyDescent="0.25"/>
  <cols>
    <col min="1" max="1" width="4.5703125" style="12" customWidth="1"/>
    <col min="2" max="2" width="25.5703125" style="12" customWidth="1"/>
    <col min="3" max="3" width="10.42578125" style="20" customWidth="1"/>
    <col min="4" max="4" width="15" style="20" customWidth="1"/>
    <col min="5" max="5" width="10.42578125" style="20" customWidth="1"/>
    <col min="6" max="6" width="15" style="20" customWidth="1"/>
    <col min="7" max="7" width="10.42578125" style="20" customWidth="1"/>
    <col min="8" max="8" width="15" style="20" customWidth="1"/>
    <col min="9" max="9" width="10.42578125" style="12" customWidth="1"/>
    <col min="10" max="10" width="15" style="12" customWidth="1"/>
    <col min="11" max="11" width="10.42578125" style="12" customWidth="1"/>
    <col min="12" max="12" width="15" style="12" customWidth="1"/>
    <col min="13" max="13" width="10.42578125" style="20" customWidth="1"/>
    <col min="14" max="14" width="13.42578125" style="20" customWidth="1"/>
    <col min="15" max="15" width="8.140625" style="12" customWidth="1"/>
    <col min="16" max="16384" width="9.140625" style="12"/>
  </cols>
  <sheetData>
    <row r="9" spans="1:15" ht="23.25" x14ac:dyDescent="0.35">
      <c r="A9" s="36" t="s">
        <v>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5" ht="16.5" customHeight="1" x14ac:dyDescent="0.35">
      <c r="A10" s="16"/>
      <c r="B10" s="16"/>
      <c r="C10" s="19"/>
      <c r="D10" s="19"/>
      <c r="E10" s="19"/>
      <c r="F10" s="19"/>
      <c r="G10" s="19"/>
      <c r="H10" s="19"/>
      <c r="I10" s="16"/>
      <c r="J10" s="16"/>
      <c r="K10" s="16"/>
      <c r="L10" s="16"/>
      <c r="M10" s="19"/>
      <c r="N10" s="19"/>
      <c r="O10" s="8"/>
    </row>
    <row r="11" spans="1:15" ht="16.5" customHeight="1" x14ac:dyDescent="0.35">
      <c r="A11" s="16"/>
      <c r="B11" s="16"/>
      <c r="C11" s="19"/>
      <c r="D11" s="19"/>
      <c r="E11" s="19"/>
      <c r="F11" s="19"/>
      <c r="G11" s="19"/>
      <c r="H11" s="19"/>
      <c r="I11" s="16"/>
      <c r="J11" s="16"/>
      <c r="K11" s="16"/>
      <c r="L11" s="16"/>
      <c r="M11" s="19"/>
      <c r="N11" s="19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s="1" customFormat="1" ht="27.75" customHeight="1" x14ac:dyDescent="0.2">
      <c r="A14" s="37" t="s">
        <v>64</v>
      </c>
      <c r="B14" s="40" t="s">
        <v>76</v>
      </c>
      <c r="C14" s="43" t="s">
        <v>71</v>
      </c>
      <c r="D14" s="43"/>
      <c r="E14" s="43"/>
      <c r="F14" s="43"/>
      <c r="G14" s="43"/>
      <c r="H14" s="43"/>
      <c r="I14" s="43" t="s">
        <v>70</v>
      </c>
      <c r="J14" s="43"/>
      <c r="K14" s="43"/>
      <c r="L14" s="43"/>
      <c r="M14" s="43"/>
      <c r="N14" s="43"/>
      <c r="O14" s="17" t="s">
        <v>59</v>
      </c>
    </row>
    <row r="15" spans="1:15" s="1" customFormat="1" ht="18" customHeight="1" x14ac:dyDescent="0.2">
      <c r="A15" s="38"/>
      <c r="B15" s="41"/>
      <c r="C15" s="33" t="s">
        <v>54</v>
      </c>
      <c r="D15" s="33"/>
      <c r="E15" s="33" t="s">
        <v>55</v>
      </c>
      <c r="F15" s="33"/>
      <c r="G15" s="33" t="s">
        <v>58</v>
      </c>
      <c r="H15" s="33"/>
      <c r="I15" s="33" t="s">
        <v>54</v>
      </c>
      <c r="J15" s="33"/>
      <c r="K15" s="33" t="s">
        <v>55</v>
      </c>
      <c r="L15" s="33"/>
      <c r="M15" s="33" t="s">
        <v>58</v>
      </c>
      <c r="N15" s="33"/>
      <c r="O15" s="34" t="s">
        <v>72</v>
      </c>
    </row>
    <row r="16" spans="1:15" s="1" customFormat="1" ht="28.5" customHeight="1" thickBot="1" x14ac:dyDescent="0.25">
      <c r="A16" s="39"/>
      <c r="B16" s="42"/>
      <c r="C16" s="21" t="s">
        <v>67</v>
      </c>
      <c r="D16" s="6" t="s">
        <v>57</v>
      </c>
      <c r="E16" s="21" t="s">
        <v>56</v>
      </c>
      <c r="F16" s="6" t="s">
        <v>57</v>
      </c>
      <c r="G16" s="21" t="s">
        <v>56</v>
      </c>
      <c r="H16" s="6" t="s">
        <v>57</v>
      </c>
      <c r="I16" s="21" t="s">
        <v>56</v>
      </c>
      <c r="J16" s="6" t="s">
        <v>57</v>
      </c>
      <c r="K16" s="21" t="s">
        <v>56</v>
      </c>
      <c r="L16" s="6" t="s">
        <v>57</v>
      </c>
      <c r="M16" s="21" t="s">
        <v>56</v>
      </c>
      <c r="N16" s="6" t="s">
        <v>57</v>
      </c>
      <c r="O16" s="35"/>
    </row>
    <row r="17" spans="1:15" s="1" customFormat="1" ht="17.100000000000001" customHeight="1" x14ac:dyDescent="0.2">
      <c r="A17" s="11" t="s">
        <v>2</v>
      </c>
      <c r="B17" s="14" t="s">
        <v>36</v>
      </c>
      <c r="C17" s="23">
        <v>4659</v>
      </c>
      <c r="D17" s="23">
        <v>9745738.25</v>
      </c>
      <c r="E17" s="23">
        <v>308</v>
      </c>
      <c r="F17" s="23">
        <v>350275.18</v>
      </c>
      <c r="G17" s="23">
        <f t="shared" ref="G17:G24" si="0">C17+E17</f>
        <v>4967</v>
      </c>
      <c r="H17" s="23">
        <f t="shared" ref="H17:H24" si="1">D17+F17</f>
        <v>10096013.43</v>
      </c>
      <c r="I17" s="23">
        <v>4293</v>
      </c>
      <c r="J17" s="23">
        <v>9808577.4199999999</v>
      </c>
      <c r="K17" s="23">
        <v>233</v>
      </c>
      <c r="L17" s="23">
        <v>307360.92000000004</v>
      </c>
      <c r="M17" s="23">
        <f t="shared" ref="M17:M24" si="2">I17+K17</f>
        <v>4526</v>
      </c>
      <c r="N17" s="23">
        <f>J17+L17+0</f>
        <v>10115938.34</v>
      </c>
      <c r="O17" s="18">
        <f t="shared" ref="O17:O24" si="3">N17/H17*100</f>
        <v>100.19735423430393</v>
      </c>
    </row>
    <row r="18" spans="1:15" s="1" customFormat="1" ht="17.100000000000001" customHeight="1" x14ac:dyDescent="0.2">
      <c r="A18" s="11" t="s">
        <v>3</v>
      </c>
      <c r="B18" s="14" t="s">
        <v>44</v>
      </c>
      <c r="C18" s="23">
        <v>4419</v>
      </c>
      <c r="D18" s="23">
        <v>8264948.0800000001</v>
      </c>
      <c r="E18" s="23">
        <v>343</v>
      </c>
      <c r="F18" s="23">
        <v>609125.46</v>
      </c>
      <c r="G18" s="23">
        <f>C18+E18</f>
        <v>4762</v>
      </c>
      <c r="H18" s="23">
        <f>D18+F18</f>
        <v>8874073.5399999991</v>
      </c>
      <c r="I18" s="23">
        <v>4326</v>
      </c>
      <c r="J18" s="23">
        <v>8079864.2699999996</v>
      </c>
      <c r="K18" s="23">
        <v>336</v>
      </c>
      <c r="L18" s="23">
        <v>1072919.28</v>
      </c>
      <c r="M18" s="23">
        <f>I18+K18</f>
        <v>4662</v>
      </c>
      <c r="N18" s="23">
        <f>J18+L18</f>
        <v>9152783.5499999989</v>
      </c>
      <c r="O18" s="18">
        <f>N18/H18*100</f>
        <v>103.14072233843578</v>
      </c>
    </row>
    <row r="19" spans="1:15" s="1" customFormat="1" ht="16.5" customHeight="1" x14ac:dyDescent="0.2">
      <c r="A19" s="11" t="s">
        <v>5</v>
      </c>
      <c r="B19" s="14" t="s">
        <v>32</v>
      </c>
      <c r="C19" s="23">
        <v>3022</v>
      </c>
      <c r="D19" s="23">
        <v>9231028.2899999991</v>
      </c>
      <c r="E19" s="23">
        <v>0</v>
      </c>
      <c r="F19" s="23">
        <v>0</v>
      </c>
      <c r="G19" s="23">
        <f t="shared" ref="G19:H23" si="4">C19+E19</f>
        <v>3022</v>
      </c>
      <c r="H19" s="23">
        <f t="shared" si="4"/>
        <v>9231028.2899999991</v>
      </c>
      <c r="I19" s="23">
        <v>3178</v>
      </c>
      <c r="J19" s="23">
        <v>7755355.0099999998</v>
      </c>
      <c r="K19" s="23">
        <v>0</v>
      </c>
      <c r="L19" s="23">
        <v>0</v>
      </c>
      <c r="M19" s="23">
        <f t="shared" ref="M19:N23" si="5">I19+K19</f>
        <v>3178</v>
      </c>
      <c r="N19" s="23">
        <f>J19+L19+0.4</f>
        <v>7755355.4100000001</v>
      </c>
      <c r="O19" s="18">
        <f t="shared" ref="O19:O23" si="6">N19/H19*100</f>
        <v>84.013992443305582</v>
      </c>
    </row>
    <row r="20" spans="1:15" s="1" customFormat="1" ht="17.100000000000001" customHeight="1" x14ac:dyDescent="0.2">
      <c r="A20" s="11" t="s">
        <v>6</v>
      </c>
      <c r="B20" s="14" t="s">
        <v>61</v>
      </c>
      <c r="C20" s="23">
        <v>3123</v>
      </c>
      <c r="D20" s="23">
        <v>7857077.0899999999</v>
      </c>
      <c r="E20" s="23">
        <v>0</v>
      </c>
      <c r="F20" s="23">
        <v>0</v>
      </c>
      <c r="G20" s="23">
        <f t="shared" si="4"/>
        <v>3123</v>
      </c>
      <c r="H20" s="23">
        <f t="shared" si="4"/>
        <v>7857077.0899999999</v>
      </c>
      <c r="I20" s="23">
        <v>3176</v>
      </c>
      <c r="J20" s="23">
        <v>7377561.7300000004</v>
      </c>
      <c r="K20" s="23">
        <v>0</v>
      </c>
      <c r="L20" s="23">
        <v>0</v>
      </c>
      <c r="M20" s="23">
        <f t="shared" si="5"/>
        <v>3176</v>
      </c>
      <c r="N20" s="23">
        <f t="shared" si="5"/>
        <v>7377561.7300000004</v>
      </c>
      <c r="O20" s="18">
        <f t="shared" si="6"/>
        <v>93.897026152253275</v>
      </c>
    </row>
    <row r="21" spans="1:15" s="1" customFormat="1" ht="17.100000000000001" customHeight="1" x14ac:dyDescent="0.2">
      <c r="A21" s="11" t="s">
        <v>7</v>
      </c>
      <c r="B21" s="14" t="s">
        <v>48</v>
      </c>
      <c r="C21" s="23">
        <v>3</v>
      </c>
      <c r="D21" s="23">
        <v>3216.72</v>
      </c>
      <c r="E21" s="23">
        <v>1106</v>
      </c>
      <c r="F21" s="23">
        <v>6602933.3099999996</v>
      </c>
      <c r="G21" s="23">
        <f>C21+E21</f>
        <v>1109</v>
      </c>
      <c r="H21" s="23">
        <f>D21+F21</f>
        <v>6606150.0299999993</v>
      </c>
      <c r="I21" s="23">
        <v>3</v>
      </c>
      <c r="J21" s="23">
        <v>1688.32</v>
      </c>
      <c r="K21" s="23">
        <v>997</v>
      </c>
      <c r="L21" s="23">
        <v>6559557.4699999997</v>
      </c>
      <c r="M21" s="23">
        <f>I21+K21</f>
        <v>1000</v>
      </c>
      <c r="N21" s="23">
        <f>J21+L21+0.3</f>
        <v>6561246.0899999999</v>
      </c>
      <c r="O21" s="18">
        <f>N21/H21*100</f>
        <v>99.32027065997471</v>
      </c>
    </row>
    <row r="22" spans="1:15" s="1" customFormat="1" ht="17.100000000000001" customHeight="1" x14ac:dyDescent="0.2">
      <c r="A22" s="11" t="s">
        <v>8</v>
      </c>
      <c r="B22" s="14" t="s">
        <v>60</v>
      </c>
      <c r="C22" s="23">
        <v>2193</v>
      </c>
      <c r="D22" s="23">
        <v>6675678.3499999996</v>
      </c>
      <c r="E22" s="23">
        <v>0</v>
      </c>
      <c r="F22" s="23">
        <v>0</v>
      </c>
      <c r="G22" s="23">
        <f t="shared" si="4"/>
        <v>2193</v>
      </c>
      <c r="H22" s="23">
        <f t="shared" si="4"/>
        <v>6675678.3499999996</v>
      </c>
      <c r="I22" s="23">
        <v>2271</v>
      </c>
      <c r="J22" s="23">
        <v>6252485.0099999998</v>
      </c>
      <c r="K22" s="23">
        <v>0</v>
      </c>
      <c r="L22" s="23">
        <v>0</v>
      </c>
      <c r="M22" s="23">
        <f t="shared" si="5"/>
        <v>2271</v>
      </c>
      <c r="N22" s="23">
        <f>J22+L22+0.3</f>
        <v>6252485.3099999996</v>
      </c>
      <c r="O22" s="18">
        <f t="shared" si="6"/>
        <v>93.660673600309096</v>
      </c>
    </row>
    <row r="23" spans="1:15" s="1" customFormat="1" ht="16.5" customHeight="1" x14ac:dyDescent="0.2">
      <c r="A23" s="11" t="s">
        <v>9</v>
      </c>
      <c r="B23" s="14" t="s">
        <v>40</v>
      </c>
      <c r="C23" s="23">
        <v>2133</v>
      </c>
      <c r="D23" s="23">
        <v>4730396</v>
      </c>
      <c r="E23" s="23">
        <v>0</v>
      </c>
      <c r="F23" s="23">
        <v>0</v>
      </c>
      <c r="G23" s="23">
        <f t="shared" si="4"/>
        <v>2133</v>
      </c>
      <c r="H23" s="23">
        <f t="shared" si="4"/>
        <v>4730396</v>
      </c>
      <c r="I23" s="23">
        <v>2853</v>
      </c>
      <c r="J23" s="23">
        <v>6129761.2399999993</v>
      </c>
      <c r="K23" s="23">
        <v>0</v>
      </c>
      <c r="L23" s="23">
        <v>0</v>
      </c>
      <c r="M23" s="23">
        <f t="shared" si="5"/>
        <v>2853</v>
      </c>
      <c r="N23" s="23">
        <v>6129761.2399999993</v>
      </c>
      <c r="O23" s="18">
        <f t="shared" si="6"/>
        <v>129.58241212786413</v>
      </c>
    </row>
    <row r="24" spans="1:15" s="1" customFormat="1" ht="17.100000000000001" customHeight="1" x14ac:dyDescent="0.2">
      <c r="A24" s="11" t="s">
        <v>10</v>
      </c>
      <c r="B24" s="14" t="s">
        <v>50</v>
      </c>
      <c r="C24" s="23">
        <v>1477</v>
      </c>
      <c r="D24" s="23">
        <v>4571520.0999999996</v>
      </c>
      <c r="E24" s="23">
        <v>0</v>
      </c>
      <c r="F24" s="23">
        <v>0</v>
      </c>
      <c r="G24" s="23">
        <f t="shared" si="0"/>
        <v>1477</v>
      </c>
      <c r="H24" s="23">
        <f t="shared" si="1"/>
        <v>4571520.0999999996</v>
      </c>
      <c r="I24" s="23">
        <v>1742</v>
      </c>
      <c r="J24" s="23">
        <v>4510695.3600000003</v>
      </c>
      <c r="K24" s="23">
        <v>0</v>
      </c>
      <c r="L24" s="23">
        <v>0</v>
      </c>
      <c r="M24" s="23">
        <f t="shared" si="2"/>
        <v>1742</v>
      </c>
      <c r="N24" s="23">
        <v>4510695.3600000003</v>
      </c>
      <c r="O24" s="18">
        <f t="shared" si="3"/>
        <v>98.669485451895994</v>
      </c>
    </row>
    <row r="25" spans="1:15" s="1" customFormat="1" ht="16.5" customHeight="1" x14ac:dyDescent="0.2">
      <c r="A25" s="11" t="s">
        <v>11</v>
      </c>
      <c r="B25" s="14" t="s">
        <v>39</v>
      </c>
      <c r="C25" s="23">
        <v>1767</v>
      </c>
      <c r="D25" s="23">
        <v>3183321.1</v>
      </c>
      <c r="E25" s="23">
        <v>0</v>
      </c>
      <c r="F25" s="23">
        <v>0</v>
      </c>
      <c r="G25" s="23">
        <f>C25+E25</f>
        <v>1767</v>
      </c>
      <c r="H25" s="23">
        <f>D25+F25</f>
        <v>3183321.1</v>
      </c>
      <c r="I25" s="23">
        <v>1919</v>
      </c>
      <c r="J25" s="23">
        <v>4042575.0599999996</v>
      </c>
      <c r="K25" s="23">
        <v>0</v>
      </c>
      <c r="L25" s="23">
        <v>0</v>
      </c>
      <c r="M25" s="23">
        <f>I25+K25</f>
        <v>1919</v>
      </c>
      <c r="N25" s="23">
        <v>4042575.0599999996</v>
      </c>
      <c r="O25" s="18">
        <f>N25/H25*100</f>
        <v>126.99237472462328</v>
      </c>
    </row>
    <row r="26" spans="1:15" s="1" customFormat="1" ht="17.100000000000001" customHeight="1" x14ac:dyDescent="0.2">
      <c r="A26" s="11" t="s">
        <v>12</v>
      </c>
      <c r="B26" s="14" t="s">
        <v>51</v>
      </c>
      <c r="C26" s="23">
        <v>1788</v>
      </c>
      <c r="D26" s="23">
        <v>3741352.59</v>
      </c>
      <c r="E26" s="23">
        <v>0</v>
      </c>
      <c r="F26" s="23">
        <v>0</v>
      </c>
      <c r="G26" s="23">
        <f t="shared" ref="G26:H30" si="7">C26+E26</f>
        <v>1788</v>
      </c>
      <c r="H26" s="23">
        <f t="shared" si="7"/>
        <v>3741352.59</v>
      </c>
      <c r="I26" s="23">
        <v>1850</v>
      </c>
      <c r="J26" s="23">
        <v>3543684.2</v>
      </c>
      <c r="K26" s="23">
        <v>0</v>
      </c>
      <c r="L26" s="23">
        <v>0</v>
      </c>
      <c r="M26" s="23">
        <f t="shared" ref="M26:M30" si="8">I26+K26</f>
        <v>1850</v>
      </c>
      <c r="N26" s="23">
        <v>3543684.2</v>
      </c>
      <c r="O26" s="18">
        <f t="shared" ref="O26:O30" si="9">N26/H26*100</f>
        <v>94.716659677349483</v>
      </c>
    </row>
    <row r="27" spans="1:15" s="1" customFormat="1" ht="16.5" customHeight="1" x14ac:dyDescent="0.2">
      <c r="A27" s="11" t="s">
        <v>13</v>
      </c>
      <c r="B27" s="14" t="s">
        <v>47</v>
      </c>
      <c r="C27" s="23">
        <v>766</v>
      </c>
      <c r="D27" s="23">
        <v>1914032.49</v>
      </c>
      <c r="E27" s="23">
        <v>0</v>
      </c>
      <c r="F27" s="23">
        <v>0</v>
      </c>
      <c r="G27" s="23">
        <f>C27+E27</f>
        <v>766</v>
      </c>
      <c r="H27" s="23">
        <f>D27+F27</f>
        <v>1914032.49</v>
      </c>
      <c r="I27" s="23">
        <v>904</v>
      </c>
      <c r="J27" s="23">
        <v>2690805.05</v>
      </c>
      <c r="K27" s="23">
        <v>0</v>
      </c>
      <c r="L27" s="23">
        <v>0</v>
      </c>
      <c r="M27" s="23">
        <f>I27+K27</f>
        <v>904</v>
      </c>
      <c r="N27" s="23">
        <v>2690805.05</v>
      </c>
      <c r="O27" s="18">
        <f>N27/H27*100</f>
        <v>140.58303942374562</v>
      </c>
    </row>
    <row r="28" spans="1:15" s="1" customFormat="1" ht="17.100000000000001" customHeight="1" x14ac:dyDescent="0.2">
      <c r="A28" s="11" t="s">
        <v>14</v>
      </c>
      <c r="B28" s="14" t="s">
        <v>52</v>
      </c>
      <c r="C28" s="23">
        <v>722</v>
      </c>
      <c r="D28" s="23">
        <v>1779788.78</v>
      </c>
      <c r="E28" s="23">
        <v>0</v>
      </c>
      <c r="F28" s="23">
        <v>0</v>
      </c>
      <c r="G28" s="23">
        <f>C28+E28</f>
        <v>722</v>
      </c>
      <c r="H28" s="23">
        <f>D28+F28</f>
        <v>1779788.78</v>
      </c>
      <c r="I28" s="23">
        <v>827</v>
      </c>
      <c r="J28" s="23">
        <v>1971794.8699999999</v>
      </c>
      <c r="K28" s="23">
        <v>0</v>
      </c>
      <c r="L28" s="23">
        <v>0</v>
      </c>
      <c r="M28" s="23">
        <f>I28+K28</f>
        <v>827</v>
      </c>
      <c r="N28" s="23">
        <v>1971794.8699999999</v>
      </c>
      <c r="O28" s="18">
        <f>N28/H28*100</f>
        <v>110.7881391408704</v>
      </c>
    </row>
    <row r="29" spans="1:15" s="1" customFormat="1" ht="16.5" customHeight="1" x14ac:dyDescent="0.2">
      <c r="A29" s="11" t="s">
        <v>15</v>
      </c>
      <c r="B29" s="14" t="s">
        <v>49</v>
      </c>
      <c r="C29" s="23">
        <v>581</v>
      </c>
      <c r="D29" s="23">
        <v>2391620.9699999997</v>
      </c>
      <c r="E29" s="23">
        <v>0</v>
      </c>
      <c r="F29" s="23">
        <v>0</v>
      </c>
      <c r="G29" s="23">
        <f t="shared" si="7"/>
        <v>581</v>
      </c>
      <c r="H29" s="23">
        <f t="shared" si="7"/>
        <v>2391620.9699999997</v>
      </c>
      <c r="I29" s="23">
        <v>389</v>
      </c>
      <c r="J29" s="23">
        <v>1338191.3600000001</v>
      </c>
      <c r="K29" s="23">
        <v>0</v>
      </c>
      <c r="L29" s="23">
        <v>0</v>
      </c>
      <c r="M29" s="23">
        <f t="shared" si="8"/>
        <v>389</v>
      </c>
      <c r="N29" s="23">
        <v>1338191.3600000001</v>
      </c>
      <c r="O29" s="18">
        <f t="shared" si="9"/>
        <v>55.953321064917752</v>
      </c>
    </row>
    <row r="30" spans="1:15" s="1" customFormat="1" ht="17.100000000000001" customHeight="1" x14ac:dyDescent="0.2">
      <c r="A30" s="11" t="s">
        <v>16</v>
      </c>
      <c r="B30" s="14" t="s">
        <v>62</v>
      </c>
      <c r="C30" s="23">
        <v>288</v>
      </c>
      <c r="D30" s="23">
        <v>1212704.67</v>
      </c>
      <c r="E30" s="23">
        <v>0</v>
      </c>
      <c r="F30" s="23">
        <v>0</v>
      </c>
      <c r="G30" s="23">
        <f t="shared" si="7"/>
        <v>288</v>
      </c>
      <c r="H30" s="23">
        <f t="shared" si="7"/>
        <v>1212704.67</v>
      </c>
      <c r="I30" s="23">
        <v>352</v>
      </c>
      <c r="J30" s="23">
        <v>1190043.42</v>
      </c>
      <c r="K30" s="23">
        <v>0</v>
      </c>
      <c r="L30" s="23">
        <v>0</v>
      </c>
      <c r="M30" s="23">
        <f t="shared" si="8"/>
        <v>352</v>
      </c>
      <c r="N30" s="23">
        <v>1190043.42</v>
      </c>
      <c r="O30" s="18">
        <f t="shared" si="9"/>
        <v>98.131346356570063</v>
      </c>
    </row>
    <row r="31" spans="1:15" s="1" customFormat="1" ht="17.100000000000001" customHeight="1" x14ac:dyDescent="0.2">
      <c r="A31" s="11" t="s">
        <v>17</v>
      </c>
      <c r="B31" s="14" t="s">
        <v>68</v>
      </c>
      <c r="C31" s="23">
        <v>3</v>
      </c>
      <c r="D31" s="23">
        <v>1701</v>
      </c>
      <c r="E31" s="23">
        <v>0</v>
      </c>
      <c r="F31" s="23">
        <v>0</v>
      </c>
      <c r="G31" s="23">
        <f t="shared" ref="G31:H31" si="10">C31+E31</f>
        <v>3</v>
      </c>
      <c r="H31" s="23">
        <f t="shared" si="10"/>
        <v>1701</v>
      </c>
      <c r="I31" s="23">
        <v>332</v>
      </c>
      <c r="J31" s="23">
        <v>592059.38</v>
      </c>
      <c r="K31" s="23">
        <v>0</v>
      </c>
      <c r="L31" s="23">
        <v>0</v>
      </c>
      <c r="M31" s="23">
        <f t="shared" ref="M31" si="11">I31+K31</f>
        <v>332</v>
      </c>
      <c r="N31" s="23">
        <v>592059.38</v>
      </c>
      <c r="O31" s="24" t="s">
        <v>53</v>
      </c>
    </row>
    <row r="32" spans="1:15" s="1" customFormat="1" ht="17.100000000000001" customHeight="1" x14ac:dyDescent="0.2">
      <c r="A32" s="25"/>
      <c r="B32" s="30" t="s">
        <v>4</v>
      </c>
      <c r="C32" s="27">
        <f t="shared" ref="C32:K32" si="12">SUM(C17:C31)</f>
        <v>26944</v>
      </c>
      <c r="D32" s="27">
        <f t="shared" si="12"/>
        <v>65304124.479999997</v>
      </c>
      <c r="E32" s="27">
        <f t="shared" si="12"/>
        <v>1757</v>
      </c>
      <c r="F32" s="27">
        <f t="shared" si="12"/>
        <v>7562333.9499999993</v>
      </c>
      <c r="G32" s="27">
        <f>SUM(G17:G31)</f>
        <v>28701</v>
      </c>
      <c r="H32" s="27">
        <f t="shared" si="12"/>
        <v>72866458.429999992</v>
      </c>
      <c r="I32" s="27">
        <f>SUM(I17:I31)</f>
        <v>28415</v>
      </c>
      <c r="J32" s="27">
        <f>SUM(J17:J31)</f>
        <v>65285141.700000003</v>
      </c>
      <c r="K32" s="27">
        <f t="shared" si="12"/>
        <v>1566</v>
      </c>
      <c r="L32" s="27">
        <f>SUM(L17:L31)</f>
        <v>7939837.6699999999</v>
      </c>
      <c r="M32" s="27">
        <f>SUM(M17:M31)</f>
        <v>29981</v>
      </c>
      <c r="N32" s="27">
        <f>SUM(N17:N31)</f>
        <v>73224980.37000002</v>
      </c>
      <c r="O32" s="28"/>
    </row>
    <row r="34" spans="1:14" x14ac:dyDescent="0.25">
      <c r="B34" s="3"/>
      <c r="C34" s="4"/>
      <c r="E34" s="4"/>
      <c r="I34" s="4"/>
      <c r="K34" s="4"/>
    </row>
    <row r="35" spans="1:14" x14ac:dyDescent="0.25">
      <c r="A35" s="13" t="s">
        <v>78</v>
      </c>
      <c r="C35" s="10"/>
      <c r="E35" s="10"/>
      <c r="I35" s="10"/>
      <c r="K35" s="10"/>
    </row>
    <row r="36" spans="1:14" x14ac:dyDescent="0.25">
      <c r="A36" s="13" t="s">
        <v>79</v>
      </c>
      <c r="B36" s="20"/>
      <c r="C36" s="10"/>
      <c r="E36" s="10"/>
      <c r="I36" s="10"/>
      <c r="K36" s="10"/>
    </row>
    <row r="37" spans="1:14" x14ac:dyDescent="0.25">
      <c r="A37" s="13" t="s">
        <v>77</v>
      </c>
    </row>
    <row r="38" spans="1:14" x14ac:dyDescent="0.25">
      <c r="A38" s="13" t="s">
        <v>82</v>
      </c>
    </row>
    <row r="45" spans="1:14" x14ac:dyDescent="0.25">
      <c r="C45" s="12"/>
      <c r="D45" s="12"/>
      <c r="G45" s="12"/>
      <c r="H45" s="12"/>
      <c r="M45" s="12"/>
      <c r="N45" s="12"/>
    </row>
    <row r="46" spans="1:14" x14ac:dyDescent="0.25">
      <c r="C46" s="12"/>
      <c r="D46" s="12"/>
      <c r="G46" s="12"/>
      <c r="H46" s="12"/>
      <c r="M46" s="12"/>
      <c r="N46" s="12"/>
    </row>
    <row r="47" spans="1:14" x14ac:dyDescent="0.25">
      <c r="C47" s="12"/>
      <c r="D47" s="12"/>
      <c r="G47" s="12"/>
      <c r="H47" s="12"/>
      <c r="M47" s="12"/>
      <c r="N47" s="12"/>
    </row>
    <row r="48" spans="1:14" x14ac:dyDescent="0.25">
      <c r="C48" s="12"/>
      <c r="D48" s="12"/>
      <c r="G48" s="12"/>
      <c r="H48" s="12"/>
      <c r="M48" s="12"/>
      <c r="N48" s="12"/>
    </row>
    <row r="49" spans="3:14" x14ac:dyDescent="0.25">
      <c r="C49" s="12"/>
      <c r="D49" s="12"/>
      <c r="G49" s="12"/>
      <c r="H49" s="12"/>
      <c r="M49" s="12"/>
      <c r="N49" s="12"/>
    </row>
    <row r="50" spans="3:14" x14ac:dyDescent="0.25">
      <c r="C50" s="12"/>
      <c r="D50" s="12"/>
      <c r="G50" s="12"/>
      <c r="H50" s="12"/>
      <c r="M50" s="12"/>
      <c r="N50" s="12"/>
    </row>
    <row r="51" spans="3:14" x14ac:dyDescent="0.25">
      <c r="C51" s="12"/>
      <c r="D51" s="12"/>
      <c r="G51" s="12"/>
      <c r="H51" s="12"/>
      <c r="M51" s="12"/>
      <c r="N51" s="12"/>
    </row>
    <row r="52" spans="3:14" x14ac:dyDescent="0.25">
      <c r="C52" s="12"/>
      <c r="D52" s="12"/>
      <c r="G52" s="12"/>
      <c r="H52" s="12"/>
      <c r="M52" s="12"/>
      <c r="N52" s="12"/>
    </row>
    <row r="53" spans="3:14" x14ac:dyDescent="0.25">
      <c r="C53" s="12"/>
      <c r="D53" s="12"/>
      <c r="G53" s="12"/>
      <c r="H53" s="12"/>
      <c r="M53" s="12"/>
      <c r="N53" s="12"/>
    </row>
    <row r="54" spans="3:14" x14ac:dyDescent="0.25">
      <c r="C54" s="12"/>
      <c r="D54" s="12"/>
      <c r="G54" s="12"/>
      <c r="H54" s="12"/>
      <c r="M54" s="12"/>
      <c r="N54" s="12"/>
    </row>
    <row r="55" spans="3:14" x14ac:dyDescent="0.25">
      <c r="C55" s="12"/>
      <c r="D55" s="12"/>
      <c r="G55" s="12"/>
      <c r="H55" s="12"/>
      <c r="M55" s="12"/>
      <c r="N55" s="12"/>
    </row>
    <row r="56" spans="3:14" x14ac:dyDescent="0.25">
      <c r="C56" s="12"/>
      <c r="D56" s="12"/>
      <c r="G56" s="12"/>
      <c r="H56" s="12"/>
      <c r="M56" s="12"/>
      <c r="N56" s="12"/>
    </row>
    <row r="57" spans="3:14" x14ac:dyDescent="0.25">
      <c r="C57" s="12"/>
      <c r="D57" s="12"/>
      <c r="G57" s="12"/>
      <c r="H57" s="12"/>
      <c r="M57" s="12"/>
      <c r="N57" s="12"/>
    </row>
    <row r="58" spans="3:14" x14ac:dyDescent="0.25">
      <c r="C58" s="12"/>
      <c r="D58" s="12"/>
      <c r="G58" s="12"/>
      <c r="H58" s="12"/>
      <c r="M58" s="12"/>
      <c r="N58" s="12"/>
    </row>
    <row r="59" spans="3:14" x14ac:dyDescent="0.25">
      <c r="C59" s="12"/>
      <c r="D59" s="12"/>
      <c r="G59" s="12"/>
      <c r="H59" s="12"/>
      <c r="M59" s="12"/>
      <c r="N59" s="12"/>
    </row>
  </sheetData>
  <mergeCells count="12">
    <mergeCell ref="A9:O9"/>
    <mergeCell ref="A14:A16"/>
    <mergeCell ref="B14:B16"/>
    <mergeCell ref="O15:O16"/>
    <mergeCell ref="I15:J15"/>
    <mergeCell ref="K15:L15"/>
    <mergeCell ref="C15:D15"/>
    <mergeCell ref="E15:F15"/>
    <mergeCell ref="C14:H14"/>
    <mergeCell ref="G15:H15"/>
    <mergeCell ref="I14:N14"/>
    <mergeCell ref="M15:N15"/>
  </mergeCells>
  <pageMargins left="0.25" right="0.25" top="0.75" bottom="0.75" header="0.3" footer="0.3"/>
  <pageSetup paperSize="9" scale="75" orientation="landscape" horizontalDpi="4294967293" verticalDpi="300" r:id="rId1"/>
  <headerFooter>
    <oddHeader>&amp;L&amp;G&amp;CStatistika tržišta osiguranja&amp;RGodišnje izvješće</oddHeader>
    <oddFooter>&amp;CU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2020-07-02T14:04:36Z</cp:lastPrinted>
  <dcterms:created xsi:type="dcterms:W3CDTF">2018-01-08T12:56:16Z</dcterms:created>
  <dcterms:modified xsi:type="dcterms:W3CDTF">2020-07-21T12:29:41Z</dcterms:modified>
</cp:coreProperties>
</file>