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60" windowWidth="19185" windowHeight="510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D24" i="4" l="1"/>
  <c r="F28" i="4"/>
  <c r="D28" i="4"/>
  <c r="F24" i="4"/>
  <c r="F29" i="4" s="1"/>
  <c r="D29" i="4" l="1"/>
  <c r="D29" i="5" l="1"/>
  <c r="D28" i="5"/>
  <c r="D24" i="5"/>
  <c r="F24" i="5" l="1"/>
  <c r="F29" i="5" s="1"/>
  <c r="D6" i="4" l="1"/>
  <c r="F6" i="4"/>
  <c r="F24" i="6" l="1"/>
  <c r="F28" i="6" s="1"/>
  <c r="H13" i="6" l="1"/>
  <c r="D27" i="4" l="1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F27" i="4"/>
  <c r="F26" i="4"/>
  <c r="F2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H23" i="6" l="1"/>
  <c r="H25" i="6"/>
  <c r="H26" i="6"/>
  <c r="D27" i="6"/>
  <c r="F28" i="5" l="1"/>
  <c r="H26" i="5" l="1"/>
  <c r="H25" i="5"/>
  <c r="H7" i="5"/>
  <c r="H8" i="5"/>
  <c r="H10" i="5"/>
  <c r="H12" i="5"/>
  <c r="H13" i="5"/>
  <c r="H14" i="5"/>
  <c r="H15" i="5"/>
  <c r="H18" i="5"/>
  <c r="H19" i="5"/>
  <c r="H20" i="5"/>
  <c r="H21" i="5"/>
  <c r="H23" i="5"/>
  <c r="H6" i="5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F27" i="6" l="1"/>
  <c r="H26" i="4" l="1"/>
  <c r="H25" i="4"/>
  <c r="H7" i="4" l="1"/>
  <c r="H8" i="4"/>
  <c r="H10" i="4"/>
  <c r="H12" i="4"/>
  <c r="H13" i="4"/>
  <c r="H14" i="4"/>
  <c r="H15" i="4"/>
  <c r="H18" i="4"/>
  <c r="H19" i="4"/>
  <c r="H20" i="4"/>
  <c r="H21" i="4"/>
  <c r="H23" i="4"/>
  <c r="D24" i="6"/>
  <c r="D28" i="6" s="1"/>
  <c r="H6" i="4"/>
  <c r="E26" i="6" l="1"/>
  <c r="E25" i="6"/>
  <c r="H7" i="6"/>
  <c r="H8" i="6"/>
  <c r="H14" i="6"/>
  <c r="H15" i="6"/>
  <c r="H18" i="6"/>
  <c r="E27" i="6" l="1"/>
  <c r="E26" i="4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7" i="6" l="1"/>
  <c r="H28" i="5"/>
  <c r="H24" i="6" l="1"/>
  <c r="H6" i="6"/>
  <c r="H29" i="5" l="1"/>
  <c r="G26" i="5"/>
  <c r="I26" i="5" s="1"/>
  <c r="G27" i="5"/>
  <c r="E17" i="6"/>
  <c r="G25" i="5"/>
  <c r="E21" i="6"/>
  <c r="E23" i="6"/>
  <c r="E15" i="6"/>
  <c r="E7" i="6"/>
  <c r="H27" i="6"/>
  <c r="G16" i="5"/>
  <c r="G18" i="5"/>
  <c r="G20" i="5"/>
  <c r="G22" i="5"/>
  <c r="G7" i="5"/>
  <c r="I7" i="5" s="1"/>
  <c r="G9" i="5"/>
  <c r="G11" i="5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E11" i="6"/>
  <c r="E19" i="6"/>
  <c r="E9" i="6"/>
  <c r="E6" i="6"/>
  <c r="E13" i="6"/>
  <c r="I8" i="5"/>
  <c r="I21" i="5"/>
  <c r="I13" i="5"/>
  <c r="I20" i="5"/>
  <c r="H28" i="6"/>
  <c r="G7" i="6"/>
  <c r="I7" i="6" s="1"/>
  <c r="G9" i="6"/>
  <c r="G11" i="6"/>
  <c r="G13" i="6"/>
  <c r="G15" i="6"/>
  <c r="I15" i="6" s="1"/>
  <c r="G17" i="6"/>
  <c r="G19" i="6"/>
  <c r="G21" i="6"/>
  <c r="G23" i="6"/>
  <c r="I23" i="6" s="1"/>
  <c r="G6" i="6"/>
  <c r="G8" i="6"/>
  <c r="I8" i="6" s="1"/>
  <c r="G10" i="6"/>
  <c r="G12" i="6"/>
  <c r="G14" i="6"/>
  <c r="I14" i="6" s="1"/>
  <c r="G16" i="6"/>
  <c r="G18" i="6"/>
  <c r="I18" i="6" s="1"/>
  <c r="G20" i="6"/>
  <c r="G22" i="6"/>
  <c r="H24" i="4"/>
  <c r="I6" i="5"/>
  <c r="H28" i="4"/>
  <c r="I14" i="5"/>
  <c r="I10" i="5"/>
  <c r="I23" i="5"/>
  <c r="I18" i="5"/>
  <c r="G29" i="5" l="1"/>
  <c r="E24" i="6"/>
  <c r="E28" i="6" s="1"/>
  <c r="I13" i="6"/>
  <c r="G24" i="6"/>
  <c r="G28" i="6" s="1"/>
  <c r="I25" i="5"/>
  <c r="E28" i="5"/>
  <c r="I28" i="5" s="1"/>
  <c r="I26" i="6"/>
  <c r="H29" i="4"/>
  <c r="G25" i="4"/>
  <c r="G23" i="4"/>
  <c r="G20" i="4"/>
  <c r="I20" i="4" s="1"/>
  <c r="G16" i="4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G6" i="4"/>
  <c r="G18" i="4"/>
  <c r="I18" i="4" s="1"/>
  <c r="G14" i="4"/>
  <c r="I14" i="4" s="1"/>
  <c r="G10" i="4"/>
  <c r="I10" i="4" s="1"/>
  <c r="G21" i="4"/>
  <c r="I21" i="4" s="1"/>
  <c r="G17" i="4"/>
  <c r="G13" i="4"/>
  <c r="I13" i="4" s="1"/>
  <c r="G9" i="4"/>
  <c r="I25" i="6"/>
  <c r="I27" i="6"/>
  <c r="I24" i="5"/>
  <c r="I6" i="6"/>
  <c r="E24" i="4"/>
  <c r="E28" i="4"/>
  <c r="E29" i="5" l="1"/>
  <c r="I29" i="5" s="1"/>
  <c r="I26" i="4"/>
  <c r="E29" i="4"/>
  <c r="I8" i="4"/>
  <c r="I23" i="4"/>
  <c r="I24" i="6"/>
  <c r="I28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<sst xmlns="http://schemas.openxmlformats.org/spreadsheetml/2006/main" count="201" uniqueCount="55">
  <si>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</si>
  <si>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</si>
  <si>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</si>
  <si>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</si>
  <si>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</si>
  <si>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</si>
  <si>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</si>
  <si>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</si>
  <si>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</si>
  <si>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</si>
  <si>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</si>
  <si>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</si>
  <si>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</si>
  <si>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</si>
  <si>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</si>
  <si>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</si>
  <si>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</si>
  <si>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</si>
  <si>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</si>
  <si>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</si>
  <si>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</si>
  <si>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</si>
  <si>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</si>
  <si>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</si>
  <si>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</si>
  <si>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</si>
  <si>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</si>
  <si>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</si>
  <si>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</si>
  <si>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</si>
  <si>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</si>
  <si>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</si>
  <si>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</si>
  <si>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</si>
  <si>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</si>
  <si>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</si>
  <si>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</si>
  <si>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troškova pravne zaštite</t>
  </si>
  <si>
    <t>Osiguranje pomoći</t>
  </si>
  <si>
    <t>2014.*</t>
  </si>
  <si>
    <t>2015.**</t>
  </si>
  <si>
    <t>Promjena iznosa riješenih šteta</t>
  </si>
  <si>
    <t>*Podatci za 2014. godinu odnose se na razdoblje od 01.01.2014. do 31.12.2014. godine.</t>
  </si>
  <si>
    <t>**Podatci za 2015. godinu odnose se na razdoblje od 01.01.2015. do 31.12.2015. godine.</t>
  </si>
  <si>
    <t>Riješene štete po skupinama/vrstama osiguranja u BiH (u KM)</t>
  </si>
  <si>
    <t>Riješene štete po skupinama/vrstama osiguranja u FBiH (u KM)</t>
  </si>
  <si>
    <t>Riješene štete po skupinama/vrstama osiguranja u RS (u KM)</t>
  </si>
  <si>
    <t>Osiguranje robe u prijevozu</t>
  </si>
  <si>
    <t>Osiguranje jamstva</t>
  </si>
  <si>
    <t>Osiguranje od različitih financijskih gubitaka</t>
  </si>
  <si>
    <t>Ukupno (neživotna osiguranja - skupine osiguranja)</t>
  </si>
  <si>
    <t>Dodatna osiguranja uz osiguranje života</t>
  </si>
  <si>
    <t>Ukupno (životna osiguranja - skupine osiguranja)</t>
  </si>
  <si>
    <t>Sveukupno (skupine osiguranja 1-19)</t>
  </si>
  <si>
    <t>Promjena u udjelu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</si>
</sst>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[$€]_-;\-* #,##0.00\ [$€]_-;_-* &quot;-&quot;??\ [$€]_-;_-@_-"/>
    <numFmt numFmtId="165" formatCode="_(* #,##0.00_);_(* \(#,##0.00\);_(* &quot;-&quot;??_);_(@_)"/>
    <numFmt numFmtId="166" formatCode="_-* #,##0.00\ _T_L_-;\-* #,##0.00\ _T_L_-;_-* &quot;-&quot;??\ _T_L_-;_-@_-"/>
    <numFmt numFmtId="167" formatCode="m\o\n\th\ d\,\ yyyy"/>
    <numFmt numFmtId="168" formatCode="#,#00"/>
    <numFmt numFmtId="169" formatCode="#,"/>
  </numFmts>
  <fonts count="67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Bookman Old Style"/>
      <family val="1"/>
      <charset val="238"/>
    </font>
    <font>
      <sz val="12"/>
      <color rgb="FF00B05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B050"/>
      <name val="Calibri"/>
      <family val="2"/>
      <charset val="204"/>
      <scheme val="minor"/>
    </font>
    <font>
      <sz val="9"/>
      <color rgb="FF00B05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165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25" fillId="0" borderId="0"/>
    <xf numFmtId="0" fontId="14" fillId="23" borderId="7" applyNumberFormat="0" applyFont="0" applyAlignment="0" applyProtection="0"/>
    <xf numFmtId="0" fontId="26" fillId="20" borderId="8" applyNumberFormat="0" applyAlignment="0" applyProtection="0"/>
    <xf numFmtId="0" fontId="16" fillId="0" borderId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47" fillId="0" borderId="0"/>
    <xf numFmtId="0" fontId="8" fillId="0" borderId="0"/>
    <xf numFmtId="0" fontId="47" fillId="0" borderId="0"/>
    <xf numFmtId="0" fontId="8" fillId="0" borderId="0"/>
    <xf numFmtId="0" fontId="47" fillId="0" borderId="0"/>
    <xf numFmtId="0" fontId="7" fillId="0" borderId="0"/>
    <xf numFmtId="0" fontId="47" fillId="0" borderId="0"/>
    <xf numFmtId="0" fontId="4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7" fillId="0" borderId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166" fontId="47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7" fontId="58" fillId="0" borderId="0">
      <protection locked="0"/>
    </xf>
    <xf numFmtId="168" fontId="58" fillId="0" borderId="0">
      <protection locked="0"/>
    </xf>
    <xf numFmtId="169" fontId="59" fillId="0" borderId="0">
      <protection locked="0"/>
    </xf>
    <xf numFmtId="169" fontId="59" fillId="0" borderId="0">
      <protection locked="0"/>
    </xf>
    <xf numFmtId="0" fontId="16" fillId="0" borderId="0"/>
    <xf numFmtId="0" fontId="56" fillId="0" borderId="0"/>
    <xf numFmtId="0" fontId="56" fillId="0" borderId="0"/>
    <xf numFmtId="0" fontId="53" fillId="0" borderId="0"/>
    <xf numFmtId="0" fontId="53" fillId="0" borderId="0"/>
    <xf numFmtId="0" fontId="56" fillId="0" borderId="0"/>
    <xf numFmtId="0" fontId="57" fillId="0" borderId="0">
      <alignment vertical="top"/>
    </xf>
    <xf numFmtId="0" fontId="2" fillId="0" borderId="0"/>
    <xf numFmtId="0" fontId="2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31" fillId="0" borderId="0" xfId="197" applyFont="1"/>
    <xf numFmtId="0" fontId="33" fillId="0" borderId="0" xfId="197" applyFont="1"/>
    <xf numFmtId="0" fontId="32" fillId="0" borderId="0" xfId="197" applyFont="1"/>
    <xf numFmtId="0" fontId="31" fillId="0" borderId="0" xfId="197" applyFont="1" applyBorder="1"/>
    <xf numFmtId="0" fontId="34" fillId="0" borderId="0" xfId="197" applyFont="1" applyFill="1" applyBorder="1"/>
    <xf numFmtId="3" fontId="32" fillId="0" borderId="0" xfId="197" applyNumberFormat="1" applyFont="1" applyBorder="1" applyAlignment="1">
      <alignment horizontal="right"/>
    </xf>
    <xf numFmtId="3" fontId="31" fillId="0" borderId="0" xfId="197" applyNumberFormat="1" applyFont="1" applyBorder="1"/>
    <xf numFmtId="3" fontId="35" fillId="0" borderId="0" xfId="197" applyNumberFormat="1" applyFont="1" applyBorder="1" applyAlignment="1">
      <alignment horizontal="right"/>
    </xf>
    <xf numFmtId="3" fontId="31" fillId="0" borderId="0" xfId="197" applyNumberFormat="1" applyFont="1"/>
    <xf numFmtId="0" fontId="31" fillId="0" borderId="0" xfId="197" applyFont="1" applyBorder="1" applyAlignment="1">
      <alignment horizontal="justify"/>
    </xf>
    <xf numFmtId="0" fontId="32" fillId="0" borderId="0" xfId="197" applyFont="1" applyBorder="1" applyAlignment="1">
      <alignment horizontal="left" wrapText="1"/>
    </xf>
    <xf numFmtId="0" fontId="32" fillId="0" borderId="0" xfId="197" applyFont="1" applyBorder="1" applyAlignment="1">
      <alignment horizontal="right" wrapText="1"/>
    </xf>
    <xf numFmtId="0" fontId="31" fillId="0" borderId="0" xfId="197" applyFont="1" applyAlignment="1">
      <alignment wrapText="1"/>
    </xf>
    <xf numFmtId="0" fontId="31" fillId="0" borderId="0" xfId="197" applyFont="1" applyBorder="1" applyAlignment="1"/>
    <xf numFmtId="0" fontId="32" fillId="0" borderId="0" xfId="197" applyFont="1" applyBorder="1" applyAlignment="1">
      <alignment wrapText="1"/>
    </xf>
    <xf numFmtId="0" fontId="32" fillId="0" borderId="0" xfId="197" applyFont="1" applyBorder="1" applyAlignment="1"/>
    <xf numFmtId="0" fontId="36" fillId="0" borderId="0" xfId="197" applyFont="1"/>
    <xf numFmtId="0" fontId="42" fillId="0" borderId="10" xfId="197" applyFont="1" applyBorder="1" applyAlignment="1">
      <alignment horizontal="left" vertical="center" wrapText="1"/>
    </xf>
    <xf numFmtId="10" fontId="40" fillId="0" borderId="10" xfId="197" applyNumberFormat="1" applyFont="1" applyBorder="1" applyAlignment="1">
      <alignment horizontal="right" vertical="center" wrapText="1"/>
    </xf>
    <xf numFmtId="10" fontId="41" fillId="0" borderId="10" xfId="197" applyNumberFormat="1" applyFont="1" applyBorder="1" applyAlignment="1">
      <alignment vertical="center" wrapText="1"/>
    </xf>
    <xf numFmtId="10" fontId="41" fillId="0" borderId="14" xfId="197" applyNumberFormat="1" applyFont="1" applyBorder="1" applyAlignment="1">
      <alignment vertical="center" wrapText="1"/>
    </xf>
    <xf numFmtId="0" fontId="40" fillId="0" borderId="10" xfId="197" applyFont="1" applyBorder="1" applyAlignment="1">
      <alignment horizontal="left" vertical="center" wrapText="1"/>
    </xf>
    <xf numFmtId="0" fontId="40" fillId="0" borderId="10" xfId="197" applyFont="1" applyFill="1" applyBorder="1" applyAlignment="1">
      <alignment horizontal="left" vertical="center" wrapText="1"/>
    </xf>
    <xf numFmtId="10" fontId="41" fillId="0" borderId="10" xfId="197" applyNumberFormat="1" applyFont="1" applyBorder="1" applyAlignment="1">
      <alignment horizontal="right" vertical="center" wrapText="1"/>
    </xf>
    <xf numFmtId="10" fontId="41" fillId="0" borderId="14" xfId="197" applyNumberFormat="1" applyFont="1" applyBorder="1" applyAlignment="1">
      <alignment horizontal="right" vertical="center" wrapText="1"/>
    </xf>
    <xf numFmtId="0" fontId="37" fillId="24" borderId="10" xfId="197" applyFont="1" applyFill="1" applyBorder="1" applyAlignment="1">
      <alignment horizontal="right" vertical="center" wrapText="1"/>
    </xf>
    <xf numFmtId="10" fontId="37" fillId="24" borderId="10" xfId="197" applyNumberFormat="1" applyFont="1" applyFill="1" applyBorder="1" applyAlignment="1">
      <alignment horizontal="right" vertical="center" wrapText="1"/>
    </xf>
    <xf numFmtId="10" fontId="39" fillId="24" borderId="10" xfId="197" applyNumberFormat="1" applyFont="1" applyFill="1" applyBorder="1" applyAlignment="1">
      <alignment horizontal="right" vertical="center" wrapText="1"/>
    </xf>
    <xf numFmtId="10" fontId="39" fillId="24" borderId="14" xfId="197" applyNumberFormat="1" applyFont="1" applyFill="1" applyBorder="1" applyAlignment="1">
      <alignment horizontal="right" vertical="center" wrapText="1"/>
    </xf>
    <xf numFmtId="10" fontId="37" fillId="24" borderId="10" xfId="197" applyNumberFormat="1" applyFont="1" applyFill="1" applyBorder="1" applyAlignment="1">
      <alignment vertical="center" wrapText="1"/>
    </xf>
    <xf numFmtId="10" fontId="39" fillId="24" borderId="10" xfId="197" applyNumberFormat="1" applyFont="1" applyFill="1" applyBorder="1" applyAlignment="1">
      <alignment vertical="center" wrapText="1"/>
    </xf>
    <xf numFmtId="10" fontId="39" fillId="24" borderId="14" xfId="197" applyNumberFormat="1" applyFont="1" applyFill="1" applyBorder="1" applyAlignment="1">
      <alignment vertical="center" wrapText="1"/>
    </xf>
    <xf numFmtId="0" fontId="37" fillId="25" borderId="13" xfId="197" applyFont="1" applyFill="1" applyBorder="1" applyAlignment="1">
      <alignment horizontal="right" vertical="center" wrapText="1"/>
    </xf>
    <xf numFmtId="10" fontId="39" fillId="25" borderId="13" xfId="197" applyNumberFormat="1" applyFont="1" applyFill="1" applyBorder="1" applyAlignment="1">
      <alignment vertical="center" wrapText="1"/>
    </xf>
    <xf numFmtId="10" fontId="39" fillId="25" borderId="15" xfId="197" applyNumberFormat="1" applyFont="1" applyFill="1" applyBorder="1" applyAlignment="1">
      <alignment vertical="center" wrapText="1"/>
    </xf>
    <xf numFmtId="10" fontId="40" fillId="0" borderId="10" xfId="197" applyNumberFormat="1" applyFont="1" applyFill="1" applyBorder="1" applyAlignment="1">
      <alignment horizontal="right" vertical="center"/>
    </xf>
    <xf numFmtId="10" fontId="37" fillId="24" borderId="10" xfId="197" applyNumberFormat="1" applyFont="1" applyFill="1" applyBorder="1" applyAlignment="1">
      <alignment horizontal="right" vertical="center"/>
    </xf>
    <xf numFmtId="0" fontId="40" fillId="0" borderId="11" xfId="197" applyFont="1" applyBorder="1" applyAlignment="1">
      <alignment horizontal="left" vertical="center" wrapText="1"/>
    </xf>
    <xf numFmtId="4" fontId="31" fillId="0" borderId="0" xfId="197" applyNumberFormat="1" applyFont="1"/>
    <xf numFmtId="4" fontId="0" fillId="0" borderId="0" xfId="0" applyNumberFormat="1" applyBorder="1"/>
    <xf numFmtId="0" fontId="43" fillId="0" borderId="0" xfId="197" applyFont="1" applyBorder="1" applyAlignment="1">
      <alignment wrapText="1"/>
    </xf>
    <xf numFmtId="4" fontId="44" fillId="0" borderId="0" xfId="0" applyNumberFormat="1" applyFont="1"/>
    <xf numFmtId="3" fontId="45" fillId="0" borderId="0" xfId="0" applyNumberFormat="1" applyFont="1"/>
    <xf numFmtId="0" fontId="46" fillId="0" borderId="0" xfId="197" applyFont="1"/>
    <xf numFmtId="9" fontId="37" fillId="25" borderId="13" xfId="197" applyNumberFormat="1" applyFont="1" applyFill="1" applyBorder="1" applyAlignment="1">
      <alignment horizontal="right" vertical="center"/>
    </xf>
    <xf numFmtId="10" fontId="40" fillId="0" borderId="25" xfId="197" applyNumberFormat="1" applyFont="1" applyBorder="1" applyAlignment="1">
      <alignment horizontal="right" vertical="center" wrapText="1"/>
    </xf>
    <xf numFmtId="0" fontId="32" fillId="0" borderId="0" xfId="197" applyFont="1" applyBorder="1"/>
    <xf numFmtId="4" fontId="48" fillId="0" borderId="0" xfId="205" applyNumberFormat="1" applyFont="1" applyBorder="1" applyAlignment="1"/>
    <xf numFmtId="0" fontId="46" fillId="0" borderId="0" xfId="197" applyFont="1" applyBorder="1"/>
    <xf numFmtId="9" fontId="37" fillId="25" borderId="13" xfId="197" applyNumberFormat="1" applyFont="1" applyFill="1" applyBorder="1" applyAlignment="1">
      <alignment vertical="center"/>
    </xf>
    <xf numFmtId="9" fontId="37" fillId="25" borderId="13" xfId="197" applyNumberFormat="1" applyFont="1" applyFill="1" applyBorder="1" applyAlignment="1">
      <alignment horizontal="right" vertical="center" wrapText="1"/>
    </xf>
    <xf numFmtId="3" fontId="49" fillId="0" borderId="0" xfId="0" applyNumberFormat="1" applyFont="1" applyBorder="1"/>
    <xf numFmtId="3" fontId="0" fillId="0" borderId="0" xfId="0" applyNumberFormat="1" applyBorder="1"/>
    <xf numFmtId="10" fontId="41" fillId="0" borderId="26" xfId="197" applyNumberFormat="1" applyFont="1" applyBorder="1" applyAlignment="1">
      <alignment horizontal="right" vertical="center" wrapText="1"/>
    </xf>
    <xf numFmtId="3" fontId="50" fillId="24" borderId="10" xfId="197" applyNumberFormat="1" applyFont="1" applyFill="1" applyBorder="1" applyAlignment="1">
      <alignment horizontal="right" vertical="center"/>
    </xf>
    <xf numFmtId="4" fontId="31" fillId="0" borderId="0" xfId="197" applyNumberFormat="1" applyFont="1" applyBorder="1"/>
    <xf numFmtId="10" fontId="49" fillId="0" borderId="10" xfId="197" applyNumberFormat="1" applyFont="1" applyBorder="1" applyAlignment="1">
      <alignment horizontal="right" vertical="center" wrapText="1"/>
    </xf>
    <xf numFmtId="10" fontId="50" fillId="24" borderId="10" xfId="197" applyNumberFormat="1" applyFont="1" applyFill="1" applyBorder="1" applyAlignment="1">
      <alignment horizontal="right" vertical="center" wrapText="1"/>
    </xf>
    <xf numFmtId="4" fontId="51" fillId="0" borderId="0" xfId="205" applyNumberFormat="1" applyFont="1" applyBorder="1" applyAlignment="1"/>
    <xf numFmtId="4" fontId="40" fillId="0" borderId="0" xfId="197" applyNumberFormat="1" applyFont="1"/>
    <xf numFmtId="4" fontId="46" fillId="0" borderId="0" xfId="197" applyNumberFormat="1" applyFont="1"/>
    <xf numFmtId="3" fontId="52" fillId="0" borderId="0" xfId="197" applyNumberFormat="1" applyFont="1"/>
    <xf numFmtId="3" fontId="50" fillId="24" borderId="10" xfId="197" applyNumberFormat="1" applyFont="1" applyFill="1" applyBorder="1" applyAlignment="1">
      <alignment horizontal="right" vertical="center" wrapText="1"/>
    </xf>
    <xf numFmtId="4" fontId="48" fillId="0" borderId="0" xfId="211" applyNumberFormat="1" applyFont="1" applyFill="1" applyBorder="1" applyAlignment="1" applyProtection="1">
      <alignment horizontal="right"/>
    </xf>
    <xf numFmtId="4" fontId="31" fillId="0" borderId="0" xfId="197" applyNumberFormat="1" applyFont="1" applyFill="1" applyBorder="1"/>
    <xf numFmtId="0" fontId="31" fillId="0" borderId="0" xfId="197" applyFont="1" applyFill="1" applyBorder="1"/>
    <xf numFmtId="4" fontId="48" fillId="0" borderId="0" xfId="205" applyNumberFormat="1" applyFont="1" applyFill="1" applyBorder="1" applyAlignment="1"/>
    <xf numFmtId="4" fontId="32" fillId="0" borderId="0" xfId="197" applyNumberFormat="1" applyFont="1" applyFill="1" applyBorder="1"/>
    <xf numFmtId="0" fontId="32" fillId="0" borderId="0" xfId="197" applyFont="1" applyFill="1" applyBorder="1"/>
    <xf numFmtId="4" fontId="48" fillId="0" borderId="0" xfId="211" applyNumberFormat="1" applyFont="1" applyFill="1" applyBorder="1" applyAlignment="1" applyProtection="1">
      <alignment horizontal="right"/>
      <protection locked="0"/>
    </xf>
    <xf numFmtId="0" fontId="48" fillId="0" borderId="0" xfId="205" applyFont="1" applyFill="1" applyBorder="1" applyAlignment="1">
      <alignment wrapText="1"/>
    </xf>
    <xf numFmtId="0" fontId="36" fillId="0" borderId="0" xfId="197" applyFont="1" applyFill="1" applyBorder="1"/>
    <xf numFmtId="1" fontId="31" fillId="0" borderId="0" xfId="197" applyNumberFormat="1" applyFont="1"/>
    <xf numFmtId="4" fontId="52" fillId="0" borderId="0" xfId="197" applyNumberFormat="1" applyFont="1"/>
    <xf numFmtId="4" fontId="52" fillId="0" borderId="0" xfId="197" applyNumberFormat="1" applyFont="1" applyFill="1" applyBorder="1"/>
    <xf numFmtId="3" fontId="54" fillId="0" borderId="0" xfId="197" applyNumberFormat="1" applyFont="1"/>
    <xf numFmtId="4" fontId="55" fillId="0" borderId="0" xfId="197" applyNumberFormat="1" applyFont="1"/>
    <xf numFmtId="4" fontId="48" fillId="0" borderId="0" xfId="211" applyNumberFormat="1" applyFont="1" applyBorder="1" applyAlignment="1" applyProtection="1">
      <alignment horizontal="right"/>
    </xf>
    <xf numFmtId="3" fontId="49" fillId="0" borderId="10" xfId="0" applyNumberFormat="1" applyFont="1" applyBorder="1"/>
    <xf numFmtId="49" fontId="40" fillId="0" borderId="12" xfId="197" applyNumberFormat="1" applyFont="1" applyBorder="1" applyAlignment="1">
      <alignment horizontal="center" vertical="center"/>
    </xf>
    <xf numFmtId="0" fontId="37" fillId="24" borderId="12" xfId="197" applyFont="1" applyFill="1" applyBorder="1" applyAlignment="1">
      <alignment horizontal="center" vertical="center"/>
    </xf>
    <xf numFmtId="0" fontId="40" fillId="0" borderId="12" xfId="197" applyFont="1" applyBorder="1" applyAlignment="1">
      <alignment horizontal="center" vertical="center"/>
    </xf>
    <xf numFmtId="0" fontId="37" fillId="25" borderId="16" xfId="197" applyFont="1" applyFill="1" applyBorder="1" applyAlignment="1">
      <alignment horizontal="center" vertical="center"/>
    </xf>
    <xf numFmtId="3" fontId="50" fillId="25" borderId="13" xfId="197" applyNumberFormat="1" applyFont="1" applyFill="1" applyBorder="1" applyAlignment="1">
      <alignment horizontal="right" vertical="center"/>
    </xf>
    <xf numFmtId="9" fontId="50" fillId="25" borderId="13" xfId="197" applyNumberFormat="1" applyFont="1" applyFill="1" applyBorder="1" applyAlignment="1">
      <alignment horizontal="right" vertical="center"/>
    </xf>
    <xf numFmtId="10" fontId="53" fillId="0" borderId="10" xfId="197" applyNumberFormat="1" applyFont="1" applyBorder="1" applyAlignment="1">
      <alignment horizontal="right" vertical="center" wrapText="1"/>
    </xf>
    <xf numFmtId="10" fontId="62" fillId="24" borderId="10" xfId="197" applyNumberFormat="1" applyFont="1" applyFill="1" applyBorder="1" applyAlignment="1">
      <alignment horizontal="right" vertical="center" wrapText="1"/>
    </xf>
    <xf numFmtId="9" fontId="62" fillId="25" borderId="13" xfId="197" applyNumberFormat="1" applyFont="1" applyFill="1" applyBorder="1" applyAlignment="1">
      <alignment horizontal="right" vertical="center" wrapText="1"/>
    </xf>
    <xf numFmtId="9" fontId="50" fillId="25" borderId="13" xfId="197" applyNumberFormat="1" applyFont="1" applyFill="1" applyBorder="1" applyAlignment="1">
      <alignment vertical="center"/>
    </xf>
    <xf numFmtId="3" fontId="42" fillId="0" borderId="10" xfId="197" applyNumberFormat="1" applyFont="1" applyFill="1" applyBorder="1" applyAlignment="1">
      <alignment horizontal="right" vertical="center"/>
    </xf>
    <xf numFmtId="3" fontId="38" fillId="24" borderId="10" xfId="197" applyNumberFormat="1" applyFont="1" applyFill="1" applyBorder="1" applyAlignment="1">
      <alignment horizontal="right" vertical="center"/>
    </xf>
    <xf numFmtId="3" fontId="63" fillId="0" borderId="10" xfId="0" applyNumberFormat="1" applyFont="1" applyBorder="1" applyAlignment="1">
      <alignment vertical="center"/>
    </xf>
    <xf numFmtId="3" fontId="38" fillId="25" borderId="13" xfId="197" applyNumberFormat="1" applyFont="1" applyFill="1" applyBorder="1" applyAlignment="1">
      <alignment horizontal="right" vertical="center"/>
    </xf>
    <xf numFmtId="3" fontId="64" fillId="0" borderId="10" xfId="205" applyNumberFormat="1" applyFont="1" applyBorder="1"/>
    <xf numFmtId="3" fontId="65" fillId="24" borderId="10" xfId="197" applyNumberFormat="1" applyFont="1" applyFill="1" applyBorder="1" applyAlignment="1">
      <alignment horizontal="right" vertical="center"/>
    </xf>
    <xf numFmtId="3" fontId="66" fillId="0" borderId="10" xfId="0" applyNumberFormat="1" applyFont="1" applyBorder="1" applyAlignment="1">
      <alignment vertical="center"/>
    </xf>
    <xf numFmtId="3" fontId="65" fillId="24" borderId="10" xfId="197" applyNumberFormat="1" applyFont="1" applyFill="1" applyBorder="1" applyAlignment="1">
      <alignment vertical="center" wrapText="1"/>
    </xf>
    <xf numFmtId="3" fontId="65" fillId="25" borderId="13" xfId="197" applyNumberFormat="1" applyFont="1" applyFill="1" applyBorder="1" applyAlignment="1">
      <alignment horizontal="right" vertical="center"/>
    </xf>
    <xf numFmtId="0" fontId="61" fillId="0" borderId="20" xfId="197" applyFont="1" applyBorder="1" applyAlignment="1">
      <alignment horizontal="center"/>
    </xf>
    <xf numFmtId="0" fontId="61" fillId="0" borderId="21" xfId="197" applyFont="1" applyBorder="1" applyAlignment="1">
      <alignment horizontal="center"/>
    </xf>
    <xf numFmtId="0" fontId="61" fillId="0" borderId="22" xfId="197" applyFont="1" applyBorder="1" applyAlignment="1">
      <alignment horizontal="center"/>
    </xf>
    <xf numFmtId="0" fontId="37" fillId="25" borderId="18" xfId="197" applyFont="1" applyFill="1" applyBorder="1" applyAlignment="1">
      <alignment horizontal="center" vertical="center" wrapText="1"/>
    </xf>
    <xf numFmtId="0" fontId="40" fillId="25" borderId="10" xfId="197" applyFont="1" applyFill="1" applyBorder="1" applyAlignment="1">
      <alignment horizontal="center" vertical="center" wrapText="1"/>
    </xf>
    <xf numFmtId="0" fontId="39" fillId="25" borderId="18" xfId="197" applyFont="1" applyFill="1" applyBorder="1" applyAlignment="1">
      <alignment horizontal="center" vertical="center" wrapText="1"/>
    </xf>
    <xf numFmtId="0" fontId="41" fillId="25" borderId="10" xfId="197" applyFont="1" applyFill="1" applyBorder="1" applyAlignment="1">
      <alignment horizontal="center" vertical="center" wrapText="1"/>
    </xf>
    <xf numFmtId="0" fontId="39" fillId="25" borderId="19" xfId="197" applyFont="1" applyFill="1" applyBorder="1" applyAlignment="1">
      <alignment horizontal="center" vertical="center" wrapText="1"/>
    </xf>
    <xf numFmtId="0" fontId="41" fillId="25" borderId="14" xfId="197" applyFont="1" applyFill="1" applyBorder="1" applyAlignment="1">
      <alignment horizontal="center" vertical="center" wrapText="1"/>
    </xf>
    <xf numFmtId="0" fontId="37" fillId="25" borderId="17" xfId="197" applyFont="1" applyFill="1" applyBorder="1" applyAlignment="1">
      <alignment horizontal="center" vertical="center" wrapText="1"/>
    </xf>
    <xf numFmtId="0" fontId="37" fillId="25" borderId="12" xfId="197" applyFont="1" applyFill="1" applyBorder="1" applyAlignment="1">
      <alignment horizontal="center" vertical="center" wrapText="1"/>
    </xf>
    <xf numFmtId="0" fontId="50" fillId="25" borderId="18" xfId="197" applyFont="1" applyFill="1" applyBorder="1" applyAlignment="1">
      <alignment horizontal="center" vertical="center" wrapText="1"/>
    </xf>
    <xf numFmtId="0" fontId="50" fillId="25" borderId="10" xfId="197" applyFont="1" applyFill="1" applyBorder="1" applyAlignment="1">
      <alignment horizontal="center" vertical="center" wrapText="1"/>
    </xf>
    <xf numFmtId="0" fontId="50" fillId="25" borderId="18" xfId="197" applyFont="1" applyFill="1" applyBorder="1" applyAlignment="1">
      <alignment horizontal="center" vertical="center"/>
    </xf>
    <xf numFmtId="0" fontId="50" fillId="25" borderId="10" xfId="197" applyFont="1" applyFill="1" applyBorder="1" applyAlignment="1">
      <alignment horizontal="center" vertical="center"/>
    </xf>
    <xf numFmtId="0" fontId="38" fillId="25" borderId="18" xfId="197" applyFont="1" applyFill="1" applyBorder="1" applyAlignment="1">
      <alignment horizontal="center" vertical="center"/>
    </xf>
    <xf numFmtId="0" fontId="38" fillId="25" borderId="10" xfId="197" applyFont="1" applyFill="1" applyBorder="1" applyAlignment="1">
      <alignment horizontal="center" vertical="center"/>
    </xf>
    <xf numFmtId="0" fontId="37" fillId="25" borderId="24" xfId="197" applyFont="1" applyFill="1" applyBorder="1" applyAlignment="1">
      <alignment horizontal="center" vertical="center" wrapText="1"/>
    </xf>
    <xf numFmtId="0" fontId="37" fillId="25" borderId="23" xfId="197" applyFont="1" applyFill="1" applyBorder="1" applyAlignment="1">
      <alignment horizontal="center" vertical="center" wrapText="1"/>
    </xf>
    <xf numFmtId="9" fontId="41" fillId="0" borderId="10" xfId="197" applyNumberFormat="1" applyFont="1" applyBorder="1" applyAlignment="1">
      <alignment vertical="center" wrapText="1"/>
    </xf>
    <xf numFmtId="9" fontId="41" fillId="0" borderId="14" xfId="197" applyNumberFormat="1" applyFont="1" applyBorder="1" applyAlignment="1">
      <alignment vertical="center" wrapText="1"/>
    </xf>
  </cellXfs>
  <cellStyles count="245">
    <cellStyle name="20% - Accent1" xfId="1" builtinId="30" customBuiltin="1"/>
    <cellStyle name="20% - Accent1 2" xfId="222"/>
    <cellStyle name="20% - Accent1 3" xfId="22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1 2" xfId="224"/>
    <cellStyle name="40% - Accent1 3" xfId="223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1 2" xfId="226"/>
    <cellStyle name="Accent1 3" xfId="225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Comma 2 2" xfId="228"/>
    <cellStyle name="Comma 3" xfId="227"/>
    <cellStyle name="Comma 4" xfId="229"/>
    <cellStyle name="Date" xfId="230"/>
    <cellStyle name="Euro" xfId="29"/>
    <cellStyle name="Explanatory Text" xfId="30" builtinId="53" customBuiltin="1"/>
    <cellStyle name="Fixed" xfId="23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eading1" xfId="232"/>
    <cellStyle name="Heading2" xfId="233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4"/>
    <cellStyle name="Normal 162" xfId="216"/>
    <cellStyle name="Normal 163" xfId="218"/>
    <cellStyle name="Normal 164" xfId="220"/>
    <cellStyle name="Normal 165" xfId="241"/>
    <cellStyle name="Normal 166" xfId="243"/>
    <cellStyle name="Normal 17" xfId="106"/>
    <cellStyle name="Normal 18" xfId="107"/>
    <cellStyle name="Normal 19" xfId="108"/>
    <cellStyle name="Normal 2" xfId="109"/>
    <cellStyle name="Normal 2 2" xfId="235"/>
    <cellStyle name="Normal 2 3" xfId="234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 2" xfId="237"/>
    <cellStyle name="Normal 3 3" xfId="236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 2" xfId="238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5"/>
    <cellStyle name="Obično 3 4" xfId="217"/>
    <cellStyle name="Obično 3 5" xfId="219"/>
    <cellStyle name="Obično 3 6" xfId="242"/>
    <cellStyle name="Obično 3 7" xfId="244"/>
    <cellStyle name="Obično 4" xfId="209"/>
    <cellStyle name="Obično_01 premija(T.1)" xfId="239"/>
    <cellStyle name="Output" xfId="200" builtinId="21" customBuiltin="1"/>
    <cellStyle name="Standard_0103_s Versicherung" xfId="201"/>
    <cellStyle name="Style 1" xfId="240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99" t="s">
        <v>44</v>
      </c>
      <c r="C2" s="100"/>
      <c r="D2" s="100"/>
      <c r="E2" s="100"/>
      <c r="F2" s="100"/>
      <c r="G2" s="100"/>
      <c r="H2" s="100"/>
      <c r="I2" s="101"/>
    </row>
    <row r="3" spans="2:9" ht="16.5" thickBot="1" x14ac:dyDescent="0.3">
      <c r="B3" s="2"/>
      <c r="C3" s="3"/>
    </row>
    <row r="4" spans="2:9" x14ac:dyDescent="0.25">
      <c r="B4" s="108"/>
      <c r="C4" s="110" t="s">
        <v>2</v>
      </c>
      <c r="D4" s="112" t="s">
        <v>39</v>
      </c>
      <c r="E4" s="102" t="s">
        <v>3</v>
      </c>
      <c r="F4" s="114" t="s">
        <v>40</v>
      </c>
      <c r="G4" s="102" t="s">
        <v>3</v>
      </c>
      <c r="H4" s="104" t="s">
        <v>41</v>
      </c>
      <c r="I4" s="106" t="s">
        <v>54</v>
      </c>
    </row>
    <row r="5" spans="2:9" x14ac:dyDescent="0.25">
      <c r="B5" s="109"/>
      <c r="C5" s="111"/>
      <c r="D5" s="113"/>
      <c r="E5" s="103" t="s">
        <v>0</v>
      </c>
      <c r="F5" s="115"/>
      <c r="G5" s="103" t="s">
        <v>0</v>
      </c>
      <c r="H5" s="105"/>
      <c r="I5" s="107"/>
    </row>
    <row r="6" spans="2:9" x14ac:dyDescent="0.25">
      <c r="B6" s="80" t="s">
        <v>8</v>
      </c>
      <c r="C6" s="18" t="s">
        <v>27</v>
      </c>
      <c r="D6" s="90">
        <f>'FBiH '!D6+RS!D6</f>
        <v>21456173.710000001</v>
      </c>
      <c r="E6" s="36">
        <f>D6/$D$29</f>
        <v>8.6279611161325029E-2</v>
      </c>
      <c r="F6" s="90">
        <f>'FBiH '!F6+RS!F6</f>
        <v>20465831</v>
      </c>
      <c r="G6" s="36">
        <f t="shared" ref="G6:G23" si="0">F6/$F$29</f>
        <v>8.0918279625873682E-2</v>
      </c>
      <c r="H6" s="20">
        <f>(F6-D6)/D6</f>
        <v>-4.6156538597487001E-2</v>
      </c>
      <c r="I6" s="21">
        <f>(G6-E6)/E6</f>
        <v>-6.2139032191820681E-2</v>
      </c>
    </row>
    <row r="7" spans="2:9" x14ac:dyDescent="0.25">
      <c r="B7" s="80" t="s">
        <v>9</v>
      </c>
      <c r="C7" s="22" t="s">
        <v>4</v>
      </c>
      <c r="D7" s="90">
        <f>'FBiH '!D7+RS!D7</f>
        <v>1506495.21</v>
      </c>
      <c r="E7" s="36">
        <f t="shared" ref="E7:E27" si="1">D7/$D$29</f>
        <v>6.0579217288224815E-3</v>
      </c>
      <c r="F7" s="90">
        <f>'FBiH '!F7+RS!F7</f>
        <v>2247344</v>
      </c>
      <c r="G7" s="36">
        <f t="shared" si="0"/>
        <v>8.8856010883471819E-3</v>
      </c>
      <c r="H7" s="20">
        <f t="shared" ref="H7:H26" si="2">(F7-D7)/D7</f>
        <v>0.49176976141862411</v>
      </c>
      <c r="I7" s="21">
        <f t="shared" ref="I7:I23" si="3">(G7-E7)/E7</f>
        <v>0.46677383533549471</v>
      </c>
    </row>
    <row r="8" spans="2:9" x14ac:dyDescent="0.25">
      <c r="B8" s="80" t="s">
        <v>10</v>
      </c>
      <c r="C8" s="23" t="s">
        <v>28</v>
      </c>
      <c r="D8" s="90">
        <f>'FBiH '!D8+RS!D8</f>
        <v>40827420.010000005</v>
      </c>
      <c r="E8" s="36">
        <f t="shared" si="1"/>
        <v>0.16417530780621653</v>
      </c>
      <c r="F8" s="90">
        <f>'FBiH '!F8+RS!F8</f>
        <v>41686270</v>
      </c>
      <c r="G8" s="36">
        <f t="shared" si="0"/>
        <v>0.16482014595056851</v>
      </c>
      <c r="H8" s="20">
        <f t="shared" si="2"/>
        <v>2.1036107346230386E-2</v>
      </c>
      <c r="I8" s="21">
        <f t="shared" si="3"/>
        <v>3.9277413453252964E-3</v>
      </c>
    </row>
    <row r="9" spans="2:9" x14ac:dyDescent="0.25">
      <c r="B9" s="80" t="s">
        <v>11</v>
      </c>
      <c r="C9" s="23" t="s">
        <v>29</v>
      </c>
      <c r="D9" s="90">
        <f>'FBiH '!D9+RS!D9</f>
        <v>0</v>
      </c>
      <c r="E9" s="36">
        <f t="shared" si="1"/>
        <v>0</v>
      </c>
      <c r="F9" s="90">
        <f>'FBiH '!F9+RS!F9</f>
        <v>0</v>
      </c>
      <c r="G9" s="36">
        <f t="shared" si="0"/>
        <v>0</v>
      </c>
      <c r="H9" s="24" t="s">
        <v>1</v>
      </c>
      <c r="I9" s="25" t="s">
        <v>1</v>
      </c>
    </row>
    <row r="10" spans="2:9" x14ac:dyDescent="0.25">
      <c r="B10" s="80" t="s">
        <v>12</v>
      </c>
      <c r="C10" s="23" t="s">
        <v>30</v>
      </c>
      <c r="D10" s="90">
        <f>'FBiH '!D10+RS!D10</f>
        <v>43196.480000000003</v>
      </c>
      <c r="E10" s="36">
        <f t="shared" si="1"/>
        <v>1.7370177685506599E-4</v>
      </c>
      <c r="F10" s="90">
        <f>'FBiH '!F10+RS!F10</f>
        <v>0</v>
      </c>
      <c r="G10" s="36">
        <f t="shared" si="0"/>
        <v>0</v>
      </c>
      <c r="H10" s="118">
        <f t="shared" si="2"/>
        <v>-1</v>
      </c>
      <c r="I10" s="119">
        <f t="shared" si="3"/>
        <v>-1</v>
      </c>
    </row>
    <row r="11" spans="2:9" x14ac:dyDescent="0.25">
      <c r="B11" s="80" t="s">
        <v>13</v>
      </c>
      <c r="C11" s="23" t="s">
        <v>31</v>
      </c>
      <c r="D11" s="90">
        <f>'FBiH '!D11+RS!D11</f>
        <v>0</v>
      </c>
      <c r="E11" s="36">
        <f t="shared" si="1"/>
        <v>0</v>
      </c>
      <c r="F11" s="90">
        <f>'FBiH '!F11+RS!F11</f>
        <v>0</v>
      </c>
      <c r="G11" s="36">
        <f t="shared" si="0"/>
        <v>0</v>
      </c>
      <c r="H11" s="24" t="s">
        <v>1</v>
      </c>
      <c r="I11" s="25" t="s">
        <v>1</v>
      </c>
    </row>
    <row r="12" spans="2:9" x14ac:dyDescent="0.25">
      <c r="B12" s="80" t="s">
        <v>14</v>
      </c>
      <c r="C12" s="23" t="s">
        <v>47</v>
      </c>
      <c r="D12" s="90">
        <f>'FBiH '!D12+RS!D12</f>
        <v>322552.27999999997</v>
      </c>
      <c r="E12" s="36">
        <f t="shared" si="1"/>
        <v>1.2970479114190034E-3</v>
      </c>
      <c r="F12" s="90">
        <f>'FBiH '!F12+RS!F12</f>
        <v>292924.21999999997</v>
      </c>
      <c r="G12" s="36">
        <f t="shared" si="0"/>
        <v>1.1581706085206577E-3</v>
      </c>
      <c r="H12" s="20">
        <f t="shared" si="2"/>
        <v>-9.1855062999399661E-2</v>
      </c>
      <c r="I12" s="21">
        <f t="shared" si="3"/>
        <v>-0.10707183726652808</v>
      </c>
    </row>
    <row r="13" spans="2:9" x14ac:dyDescent="0.25">
      <c r="B13" s="80" t="s">
        <v>15</v>
      </c>
      <c r="C13" s="23" t="s">
        <v>26</v>
      </c>
      <c r="D13" s="90">
        <f>'FBiH '!D13+RS!D13</f>
        <v>19665401.369999997</v>
      </c>
      <c r="E13" s="36">
        <f t="shared" si="1"/>
        <v>7.9078553635320473E-2</v>
      </c>
      <c r="F13" s="90">
        <f>'FBiH '!F13+RS!F13</f>
        <v>12249978</v>
      </c>
      <c r="G13" s="36">
        <f t="shared" si="0"/>
        <v>4.8434248539177369E-2</v>
      </c>
      <c r="H13" s="20">
        <f t="shared" si="2"/>
        <v>-0.37707968581370471</v>
      </c>
      <c r="I13" s="21">
        <f t="shared" si="3"/>
        <v>-0.38751726842985418</v>
      </c>
    </row>
    <row r="14" spans="2:9" x14ac:dyDescent="0.25">
      <c r="B14" s="80" t="s">
        <v>16</v>
      </c>
      <c r="C14" s="23" t="s">
        <v>32</v>
      </c>
      <c r="D14" s="90">
        <f>'FBiH '!D14+RS!D14</f>
        <v>30317301.010000002</v>
      </c>
      <c r="E14" s="36">
        <f t="shared" si="1"/>
        <v>0.12191199502568002</v>
      </c>
      <c r="F14" s="90">
        <f>'FBiH '!F14+RS!F14</f>
        <v>34961900</v>
      </c>
      <c r="G14" s="36">
        <f t="shared" si="0"/>
        <v>0.13823317511279329</v>
      </c>
      <c r="H14" s="20">
        <f t="shared" si="2"/>
        <v>0.15319961986286318</v>
      </c>
      <c r="I14" s="21">
        <f t="shared" si="3"/>
        <v>0.1338767369336816</v>
      </c>
    </row>
    <row r="15" spans="2:9" x14ac:dyDescent="0.25">
      <c r="B15" s="80" t="s">
        <v>17</v>
      </c>
      <c r="C15" s="23" t="s">
        <v>33</v>
      </c>
      <c r="D15" s="90">
        <f>'FBiH '!D15+RS!D15</f>
        <v>94976560.949999988</v>
      </c>
      <c r="E15" s="36">
        <f t="shared" si="1"/>
        <v>0.38191994802813728</v>
      </c>
      <c r="F15" s="90">
        <f>'FBiH '!F15+RS!F15</f>
        <v>95149598</v>
      </c>
      <c r="G15" s="36">
        <f t="shared" si="0"/>
        <v>0.37620469832148384</v>
      </c>
      <c r="H15" s="20">
        <f t="shared" si="2"/>
        <v>1.821892141273746E-3</v>
      </c>
      <c r="I15" s="21">
        <f t="shared" si="3"/>
        <v>-1.4964522634026894E-2</v>
      </c>
    </row>
    <row r="16" spans="2:9" x14ac:dyDescent="0.25">
      <c r="B16" s="80" t="s">
        <v>18</v>
      </c>
      <c r="C16" s="23" t="s">
        <v>34</v>
      </c>
      <c r="D16" s="90">
        <f>'FBiH '!D16+RS!D16</f>
        <v>0</v>
      </c>
      <c r="E16" s="36">
        <f t="shared" si="1"/>
        <v>0</v>
      </c>
      <c r="F16" s="90">
        <f>'FBiH '!F16+RS!F16</f>
        <v>0</v>
      </c>
      <c r="G16" s="36">
        <f t="shared" si="0"/>
        <v>0</v>
      </c>
      <c r="H16" s="24" t="s">
        <v>1</v>
      </c>
      <c r="I16" s="25" t="s">
        <v>1</v>
      </c>
    </row>
    <row r="17" spans="2:9" x14ac:dyDescent="0.25">
      <c r="B17" s="80" t="s">
        <v>19</v>
      </c>
      <c r="C17" s="23" t="s">
        <v>35</v>
      </c>
      <c r="D17" s="90">
        <f>'FBiH '!D17+RS!D17</f>
        <v>0</v>
      </c>
      <c r="E17" s="36">
        <f t="shared" si="1"/>
        <v>0</v>
      </c>
      <c r="F17" s="90">
        <f>'FBiH '!F17+RS!F17</f>
        <v>0</v>
      </c>
      <c r="G17" s="36">
        <f t="shared" si="0"/>
        <v>0</v>
      </c>
      <c r="H17" s="24" t="s">
        <v>1</v>
      </c>
      <c r="I17" s="25" t="s">
        <v>1</v>
      </c>
    </row>
    <row r="18" spans="2:9" x14ac:dyDescent="0.25">
      <c r="B18" s="80" t="s">
        <v>20</v>
      </c>
      <c r="C18" s="23" t="s">
        <v>36</v>
      </c>
      <c r="D18" s="90">
        <f>'FBiH '!D18+RS!D18</f>
        <v>1108789.6100000001</v>
      </c>
      <c r="E18" s="36">
        <f t="shared" si="1"/>
        <v>4.4586671278640218E-3</v>
      </c>
      <c r="F18" s="90">
        <f>'FBiH '!F18+RS!F18</f>
        <v>1131188.51</v>
      </c>
      <c r="G18" s="36">
        <f t="shared" si="0"/>
        <v>4.4725194966065834E-3</v>
      </c>
      <c r="H18" s="20">
        <f t="shared" si="2"/>
        <v>2.0201217433846539E-2</v>
      </c>
      <c r="I18" s="21">
        <f t="shared" si="3"/>
        <v>3.1068407542676917E-3</v>
      </c>
    </row>
    <row r="19" spans="2:9" x14ac:dyDescent="0.25">
      <c r="B19" s="80" t="s">
        <v>21</v>
      </c>
      <c r="C19" s="23" t="s">
        <v>5</v>
      </c>
      <c r="D19" s="90">
        <f>'FBiH '!D19+RS!D19</f>
        <v>656338.34000000008</v>
      </c>
      <c r="E19" s="36">
        <f t="shared" si="1"/>
        <v>2.6392691227642723E-3</v>
      </c>
      <c r="F19" s="90">
        <f>'FBiH '!F19+RS!F19</f>
        <v>1221262.8799999999</v>
      </c>
      <c r="G19" s="36">
        <f t="shared" si="0"/>
        <v>4.828657640168133E-3</v>
      </c>
      <c r="H19" s="20">
        <f t="shared" si="2"/>
        <v>0.86072152969153037</v>
      </c>
      <c r="I19" s="21">
        <f t="shared" si="3"/>
        <v>0.82954348933949429</v>
      </c>
    </row>
    <row r="20" spans="2:9" x14ac:dyDescent="0.25">
      <c r="B20" s="80" t="s">
        <v>22</v>
      </c>
      <c r="C20" s="23" t="s">
        <v>48</v>
      </c>
      <c r="D20" s="90">
        <f>'FBiH '!D20+RS!D20</f>
        <v>17511.75</v>
      </c>
      <c r="E20" s="36">
        <f t="shared" si="1"/>
        <v>7.0418286185395236E-5</v>
      </c>
      <c r="F20" s="90">
        <f>'FBiH '!F20+RS!F20</f>
        <v>38997</v>
      </c>
      <c r="G20" s="36">
        <f t="shared" si="0"/>
        <v>1.5418724754299965E-4</v>
      </c>
      <c r="H20" s="20">
        <f t="shared" si="2"/>
        <v>1.2269047924964667</v>
      </c>
      <c r="I20" s="21">
        <f t="shared" si="3"/>
        <v>1.189591026641289</v>
      </c>
    </row>
    <row r="21" spans="2:9" x14ac:dyDescent="0.25">
      <c r="B21" s="80" t="s">
        <v>23</v>
      </c>
      <c r="C21" s="23" t="s">
        <v>49</v>
      </c>
      <c r="D21" s="90">
        <f>'FBiH '!D21+RS!D21</f>
        <v>370742.44000000006</v>
      </c>
      <c r="E21" s="36">
        <f t="shared" si="1"/>
        <v>1.4908302848654032E-3</v>
      </c>
      <c r="F21" s="90">
        <f>'FBiH '!F21+RS!F21</f>
        <v>630139.69999999995</v>
      </c>
      <c r="G21" s="36">
        <f t="shared" si="0"/>
        <v>2.4914610331710526E-3</v>
      </c>
      <c r="H21" s="20">
        <f t="shared" si="2"/>
        <v>0.69966972219312107</v>
      </c>
      <c r="I21" s="21">
        <f t="shared" si="3"/>
        <v>0.67119024778597747</v>
      </c>
    </row>
    <row r="22" spans="2:9" x14ac:dyDescent="0.25">
      <c r="B22" s="80" t="s">
        <v>24</v>
      </c>
      <c r="C22" s="23" t="s">
        <v>37</v>
      </c>
      <c r="D22" s="90">
        <f>'FBiH '!D22+RS!D22</f>
        <v>240</v>
      </c>
      <c r="E22" s="36">
        <f t="shared" si="1"/>
        <v>9.6508850825844681E-7</v>
      </c>
      <c r="F22" s="90">
        <f>'FBiH '!F22+RS!F22</f>
        <v>360</v>
      </c>
      <c r="G22" s="36">
        <f t="shared" si="0"/>
        <v>1.4233763908885267E-6</v>
      </c>
      <c r="H22" s="24" t="s">
        <v>1</v>
      </c>
      <c r="I22" s="25" t="s">
        <v>1</v>
      </c>
    </row>
    <row r="23" spans="2:9" x14ac:dyDescent="0.25">
      <c r="B23" s="80" t="s">
        <v>25</v>
      </c>
      <c r="C23" s="23" t="s">
        <v>38</v>
      </c>
      <c r="D23" s="90">
        <f>'FBiH '!D23+RS!D23</f>
        <v>3947.3500000000004</v>
      </c>
      <c r="E23" s="36">
        <f t="shared" si="1"/>
        <v>1.5873092179474918E-5</v>
      </c>
      <c r="F23" s="90">
        <f>'FBiH '!F23+RS!F23</f>
        <v>5982.1299999999992</v>
      </c>
      <c r="G23" s="36">
        <f t="shared" si="0"/>
        <v>2.3652285025627727E-5</v>
      </c>
      <c r="H23" s="20">
        <f t="shared" si="2"/>
        <v>0.51548000557335905</v>
      </c>
      <c r="I23" s="21">
        <f t="shared" si="3"/>
        <v>0.49008679330999416</v>
      </c>
    </row>
    <row r="24" spans="2:9" s="3" customFormat="1" x14ac:dyDescent="0.25">
      <c r="B24" s="81"/>
      <c r="C24" s="26" t="s">
        <v>50</v>
      </c>
      <c r="D24" s="91">
        <f>SUM(D6:D23)+1</f>
        <v>211272671.50999999</v>
      </c>
      <c r="E24" s="37">
        <f>SUM(E6:E23)</f>
        <v>0.84957011007614247</v>
      </c>
      <c r="F24" s="91">
        <f>SUM(F6:F23)</f>
        <v>210081775.43999997</v>
      </c>
      <c r="G24" s="37">
        <f>SUM(G6:G23)</f>
        <v>0.83062622032566991</v>
      </c>
      <c r="H24" s="31">
        <f t="shared" ref="H24:I29" si="4">(F24-D24)/D24</f>
        <v>-5.6367729034166869E-3</v>
      </c>
      <c r="I24" s="32">
        <f t="shared" si="4"/>
        <v>-2.2298206499725755E-2</v>
      </c>
    </row>
    <row r="25" spans="2:9" ht="15.75" customHeight="1" x14ac:dyDescent="0.25">
      <c r="B25" s="82">
        <v>19</v>
      </c>
      <c r="C25" s="22" t="s">
        <v>6</v>
      </c>
      <c r="D25" s="90">
        <f>'FBiH '!D25+RS!D25</f>
        <v>35363577</v>
      </c>
      <c r="E25" s="36">
        <f t="shared" si="1"/>
        <v>0.14220409072338633</v>
      </c>
      <c r="F25" s="90">
        <f>'FBiH '!F25+RS!F25</f>
        <v>40275227</v>
      </c>
      <c r="G25" s="36">
        <f>F25/$F$29</f>
        <v>0.15924113124854486</v>
      </c>
      <c r="H25" s="20">
        <f t="shared" si="2"/>
        <v>0.13889007890802449</v>
      </c>
      <c r="I25" s="21">
        <f t="shared" si="4"/>
        <v>0.11980696503519561</v>
      </c>
    </row>
    <row r="26" spans="2:9" x14ac:dyDescent="0.25">
      <c r="B26" s="82"/>
      <c r="C26" s="22" t="s">
        <v>51</v>
      </c>
      <c r="D26" s="90">
        <f>'FBiH '!D26+RS!D26</f>
        <v>2045606</v>
      </c>
      <c r="E26" s="36">
        <f t="shared" si="1"/>
        <v>8.2257951792688681E-3</v>
      </c>
      <c r="F26" s="90">
        <f>'FBiH '!F26+RS!F26</f>
        <v>2562746.9</v>
      </c>
      <c r="G26" s="36">
        <f>F26/$F$29</f>
        <v>1.0132648425785444E-2</v>
      </c>
      <c r="H26" s="20">
        <f t="shared" si="2"/>
        <v>0.25280572114082572</v>
      </c>
      <c r="I26" s="21">
        <f>(G26-E26)/E26</f>
        <v>0.23181384959867951</v>
      </c>
    </row>
    <row r="27" spans="2:9" x14ac:dyDescent="0.25">
      <c r="B27" s="82"/>
      <c r="C27" s="38" t="s">
        <v>7</v>
      </c>
      <c r="D27" s="92">
        <f>'FBiH '!D27</f>
        <v>0</v>
      </c>
      <c r="E27" s="36">
        <f t="shared" si="1"/>
        <v>0</v>
      </c>
      <c r="F27" s="90">
        <f>'FBiH '!F27</f>
        <v>0</v>
      </c>
      <c r="G27" s="36">
        <f>F27/$F$29</f>
        <v>0</v>
      </c>
      <c r="H27" s="24" t="s">
        <v>1</v>
      </c>
      <c r="I27" s="54" t="s">
        <v>1</v>
      </c>
    </row>
    <row r="28" spans="2:9" s="3" customFormat="1" x14ac:dyDescent="0.25">
      <c r="B28" s="81"/>
      <c r="C28" s="26" t="s">
        <v>52</v>
      </c>
      <c r="D28" s="91">
        <f>SUM(D25:D27)</f>
        <v>37409183</v>
      </c>
      <c r="E28" s="37">
        <f>SUM(E25:E26)</f>
        <v>0.15042988590265519</v>
      </c>
      <c r="F28" s="91">
        <f>SUM(F25:F27)</f>
        <v>42837973.899999999</v>
      </c>
      <c r="G28" s="37">
        <f>SUM(G25:G26)</f>
        <v>0.16937377967433032</v>
      </c>
      <c r="H28" s="31">
        <f t="shared" si="4"/>
        <v>0.14511920508929582</v>
      </c>
      <c r="I28" s="32">
        <f t="shared" si="4"/>
        <v>0.12593171667984865</v>
      </c>
    </row>
    <row r="29" spans="2:9" s="3" customFormat="1" ht="16.5" thickBot="1" x14ac:dyDescent="0.3">
      <c r="B29" s="83"/>
      <c r="C29" s="33" t="s">
        <v>53</v>
      </c>
      <c r="D29" s="93">
        <f>D24+D28</f>
        <v>248681854.50999999</v>
      </c>
      <c r="E29" s="85">
        <f>E24+E28</f>
        <v>0.99999999597879763</v>
      </c>
      <c r="F29" s="93">
        <f>SUM(F24:F27)</f>
        <v>252919749.33999997</v>
      </c>
      <c r="G29" s="45">
        <f>G24+G28</f>
        <v>1.0000000000000002</v>
      </c>
      <c r="H29" s="34">
        <f>(F29-D29)/D29</f>
        <v>1.7041431665170283E-2</v>
      </c>
      <c r="I29" s="35">
        <f t="shared" si="4"/>
        <v>4.0212026092997271E-9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9" t="s">
        <v>42</v>
      </c>
      <c r="C31" s="41"/>
      <c r="D31" s="7"/>
      <c r="E31" s="7"/>
      <c r="F31" s="7"/>
      <c r="G31" s="4"/>
    </row>
    <row r="32" spans="2:9" x14ac:dyDescent="0.25">
      <c r="F32" s="7"/>
    </row>
    <row r="33" spans="2:6" x14ac:dyDescent="0.25">
      <c r="B33" s="49" t="s">
        <v>43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30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osiguranja&amp;RGodišnje izvješće</oddHeader>
    <oddFooter>&amp;CU izvješće su uključeni podatci zaključno s 31.12.2015. godine.</oddFooter>
  </headerFooter>
  <ignoredErrors>
    <ignoredError sqref="E24 G24 E28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5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3.85546875" style="1" bestFit="1" customWidth="1"/>
    <col min="12" max="12" width="14.28515625" style="1" bestFit="1" customWidth="1"/>
    <col min="13" max="13" width="15.42578125" style="1" bestFit="1" customWidth="1"/>
    <col min="14" max="14" width="30.140625" style="1" customWidth="1"/>
    <col min="15" max="15" width="14.5703125" style="1" customWidth="1"/>
    <col min="16" max="16" width="14.28515625" style="1" bestFit="1" customWidth="1"/>
    <col min="17" max="16384" width="10.28515625" style="1"/>
  </cols>
  <sheetData>
    <row r="2" spans="2:16" x14ac:dyDescent="0.25">
      <c r="B2" s="99" t="s">
        <v>45</v>
      </c>
      <c r="C2" s="100"/>
      <c r="D2" s="100"/>
      <c r="E2" s="100"/>
      <c r="F2" s="100"/>
      <c r="G2" s="100"/>
      <c r="H2" s="100"/>
      <c r="I2" s="101"/>
    </row>
    <row r="3" spans="2:16" ht="16.5" thickBot="1" x14ac:dyDescent="0.3">
      <c r="C3" s="3"/>
    </row>
    <row r="4" spans="2:16" ht="15.75" customHeight="1" x14ac:dyDescent="0.25">
      <c r="B4" s="116"/>
      <c r="C4" s="110" t="s">
        <v>2</v>
      </c>
      <c r="D4" s="112" t="s">
        <v>39</v>
      </c>
      <c r="E4" s="102" t="s">
        <v>3</v>
      </c>
      <c r="F4" s="114" t="s">
        <v>40</v>
      </c>
      <c r="G4" s="102" t="s">
        <v>3</v>
      </c>
      <c r="H4" s="104" t="s">
        <v>41</v>
      </c>
      <c r="I4" s="106" t="s">
        <v>54</v>
      </c>
      <c r="K4" s="64"/>
      <c r="L4" s="64"/>
      <c r="M4" s="65"/>
      <c r="N4" s="66"/>
      <c r="O4" s="66"/>
    </row>
    <row r="5" spans="2:16" x14ac:dyDescent="0.25">
      <c r="B5" s="117"/>
      <c r="C5" s="111"/>
      <c r="D5" s="113"/>
      <c r="E5" s="103" t="s">
        <v>0</v>
      </c>
      <c r="F5" s="115"/>
      <c r="G5" s="103" t="s">
        <v>0</v>
      </c>
      <c r="H5" s="105"/>
      <c r="I5" s="107"/>
      <c r="K5" s="64"/>
      <c r="L5" s="64"/>
      <c r="M5" s="65"/>
      <c r="N5" s="66"/>
      <c r="O5" s="66"/>
    </row>
    <row r="6" spans="2:16" x14ac:dyDescent="0.25">
      <c r="B6" s="82" t="s">
        <v>8</v>
      </c>
      <c r="C6" s="18" t="s">
        <v>27</v>
      </c>
      <c r="D6" s="94">
        <v>16662079.710000003</v>
      </c>
      <c r="E6" s="86">
        <f>D6/$D$29</f>
        <v>9.441103274485084E-2</v>
      </c>
      <c r="F6" s="94">
        <v>15631259</v>
      </c>
      <c r="G6" s="46">
        <f>F6/$F$29</f>
        <v>9.0717538819497789E-2</v>
      </c>
      <c r="H6" s="20">
        <f>(F6-D6)/D6</f>
        <v>-6.1866269273777384E-2</v>
      </c>
      <c r="I6" s="21">
        <f>(G6-E6)/E6</f>
        <v>-3.9121422761414427E-2</v>
      </c>
      <c r="K6" s="78"/>
      <c r="L6" s="64"/>
      <c r="M6" s="75"/>
      <c r="N6" s="66"/>
      <c r="O6" s="66"/>
      <c r="P6" s="4"/>
    </row>
    <row r="7" spans="2:16" x14ac:dyDescent="0.25">
      <c r="B7" s="82" t="s">
        <v>9</v>
      </c>
      <c r="C7" s="22" t="s">
        <v>4</v>
      </c>
      <c r="D7" s="94">
        <v>1046126.2100000001</v>
      </c>
      <c r="E7" s="86">
        <f t="shared" ref="E7:E23" si="0">D7/$D$29</f>
        <v>5.9275827259595258E-3</v>
      </c>
      <c r="F7" s="94">
        <v>1624714</v>
      </c>
      <c r="G7" s="46">
        <f t="shared" ref="G7:G23" si="1">F7/$F$29</f>
        <v>9.4291864376107853E-3</v>
      </c>
      <c r="H7" s="20">
        <f t="shared" ref="H7:H23" si="2">(F7-D7)/D7</f>
        <v>0.55307646866050697</v>
      </c>
      <c r="I7" s="21">
        <f t="shared" ref="I7:I23" si="3">(G7-E7)/E7</f>
        <v>0.59073046696019549</v>
      </c>
      <c r="K7" s="78"/>
      <c r="L7" s="64"/>
      <c r="M7" s="75"/>
      <c r="N7" s="66"/>
      <c r="O7" s="66"/>
      <c r="P7" s="4"/>
    </row>
    <row r="8" spans="2:16" x14ac:dyDescent="0.25">
      <c r="B8" s="82" t="s">
        <v>10</v>
      </c>
      <c r="C8" s="23" t="s">
        <v>28</v>
      </c>
      <c r="D8" s="94">
        <v>32937643.010000005</v>
      </c>
      <c r="E8" s="86">
        <f t="shared" si="0"/>
        <v>0.18663197793304265</v>
      </c>
      <c r="F8" s="94">
        <v>34139418</v>
      </c>
      <c r="G8" s="46">
        <f t="shared" si="1"/>
        <v>0.19813144786930226</v>
      </c>
      <c r="H8" s="20">
        <f t="shared" si="2"/>
        <v>3.6486368791936043E-2</v>
      </c>
      <c r="I8" s="21">
        <f t="shared" si="3"/>
        <v>6.1615753439559204E-2</v>
      </c>
      <c r="K8" s="78"/>
      <c r="L8" s="64"/>
      <c r="M8" s="75"/>
      <c r="N8" s="66"/>
      <c r="O8" s="66"/>
      <c r="P8" s="4"/>
    </row>
    <row r="9" spans="2:16" x14ac:dyDescent="0.25">
      <c r="B9" s="82" t="s">
        <v>11</v>
      </c>
      <c r="C9" s="23" t="s">
        <v>29</v>
      </c>
      <c r="D9" s="94">
        <v>0</v>
      </c>
      <c r="E9" s="86">
        <f t="shared" si="0"/>
        <v>0</v>
      </c>
      <c r="F9" s="94">
        <v>0</v>
      </c>
      <c r="G9" s="46">
        <f t="shared" si="1"/>
        <v>0</v>
      </c>
      <c r="H9" s="24" t="s">
        <v>1</v>
      </c>
      <c r="I9" s="25" t="s">
        <v>1</v>
      </c>
      <c r="K9" s="78"/>
      <c r="L9" s="64"/>
      <c r="M9" s="75"/>
      <c r="N9" s="66"/>
      <c r="O9" s="66"/>
      <c r="P9" s="4"/>
    </row>
    <row r="10" spans="2:16" x14ac:dyDescent="0.25">
      <c r="B10" s="82" t="s">
        <v>12</v>
      </c>
      <c r="C10" s="23" t="s">
        <v>30</v>
      </c>
      <c r="D10" s="94">
        <v>43196.480000000003</v>
      </c>
      <c r="E10" s="86">
        <f t="shared" si="0"/>
        <v>2.4476081970095762E-4</v>
      </c>
      <c r="F10" s="94">
        <v>0</v>
      </c>
      <c r="G10" s="46">
        <f t="shared" si="1"/>
        <v>0</v>
      </c>
      <c r="H10" s="118">
        <f t="shared" si="2"/>
        <v>-1</v>
      </c>
      <c r="I10" s="119">
        <f t="shared" si="3"/>
        <v>-1</v>
      </c>
      <c r="K10" s="78"/>
      <c r="L10" s="64"/>
      <c r="M10" s="75"/>
      <c r="N10" s="66"/>
      <c r="O10" s="66"/>
      <c r="P10" s="4"/>
    </row>
    <row r="11" spans="2:16" x14ac:dyDescent="0.25">
      <c r="B11" s="82" t="s">
        <v>13</v>
      </c>
      <c r="C11" s="23" t="s">
        <v>31</v>
      </c>
      <c r="D11" s="94">
        <v>0</v>
      </c>
      <c r="E11" s="86">
        <f t="shared" si="0"/>
        <v>0</v>
      </c>
      <c r="F11" s="94">
        <v>0</v>
      </c>
      <c r="G11" s="46">
        <f t="shared" si="1"/>
        <v>0</v>
      </c>
      <c r="H11" s="24" t="s">
        <v>1</v>
      </c>
      <c r="I11" s="25" t="s">
        <v>1</v>
      </c>
      <c r="K11" s="78"/>
      <c r="L11" s="64"/>
      <c r="M11" s="75"/>
      <c r="N11" s="66"/>
      <c r="O11" s="66"/>
      <c r="P11" s="4"/>
    </row>
    <row r="12" spans="2:16" x14ac:dyDescent="0.25">
      <c r="B12" s="82" t="s">
        <v>14</v>
      </c>
      <c r="C12" s="23" t="s">
        <v>47</v>
      </c>
      <c r="D12" s="94">
        <v>293602.27999999997</v>
      </c>
      <c r="E12" s="86">
        <f t="shared" si="0"/>
        <v>1.6636155242017419E-3</v>
      </c>
      <c r="F12" s="94">
        <v>207022</v>
      </c>
      <c r="G12" s="46">
        <f t="shared" si="1"/>
        <v>1.2014724035658338E-3</v>
      </c>
      <c r="H12" s="20">
        <f t="shared" si="2"/>
        <v>-0.29488967183769821</v>
      </c>
      <c r="I12" s="21">
        <f t="shared" si="3"/>
        <v>-0.27779442660446424</v>
      </c>
      <c r="K12" s="78"/>
      <c r="L12" s="64"/>
      <c r="M12" s="75"/>
      <c r="N12" s="66"/>
      <c r="O12" s="66"/>
      <c r="P12" s="4"/>
    </row>
    <row r="13" spans="2:16" x14ac:dyDescent="0.25">
      <c r="B13" s="82" t="s">
        <v>15</v>
      </c>
      <c r="C13" s="23" t="s">
        <v>26</v>
      </c>
      <c r="D13" s="94">
        <v>16085662.369999999</v>
      </c>
      <c r="E13" s="86">
        <f t="shared" si="0"/>
        <v>9.1144924473337829E-2</v>
      </c>
      <c r="F13" s="94">
        <v>8437364</v>
      </c>
      <c r="G13" s="46">
        <f t="shared" si="1"/>
        <v>4.8967066325510518E-2</v>
      </c>
      <c r="H13" s="20">
        <f t="shared" si="2"/>
        <v>-0.47547301404660774</v>
      </c>
      <c r="I13" s="21">
        <f t="shared" si="3"/>
        <v>-0.46275597233245158</v>
      </c>
      <c r="K13" s="78"/>
      <c r="L13" s="64"/>
      <c r="M13" s="75"/>
      <c r="N13" s="66"/>
      <c r="O13" s="66"/>
      <c r="P13" s="4"/>
    </row>
    <row r="14" spans="2:16" x14ac:dyDescent="0.25">
      <c r="B14" s="82" t="s">
        <v>16</v>
      </c>
      <c r="C14" s="23" t="s">
        <v>32</v>
      </c>
      <c r="D14" s="94">
        <v>6424928.0100000007</v>
      </c>
      <c r="E14" s="86">
        <f t="shared" si="0"/>
        <v>3.6405064631359833E-2</v>
      </c>
      <c r="F14" s="94">
        <v>6354880</v>
      </c>
      <c r="G14" s="46">
        <f t="shared" si="1"/>
        <v>3.6881166967628783E-2</v>
      </c>
      <c r="H14" s="20">
        <f t="shared" si="2"/>
        <v>-1.0902536167094065E-2</v>
      </c>
      <c r="I14" s="21">
        <f t="shared" si="3"/>
        <v>1.3077914875031647E-2</v>
      </c>
      <c r="K14" s="78"/>
      <c r="L14" s="64"/>
      <c r="M14" s="75"/>
      <c r="N14" s="66"/>
      <c r="O14" s="66"/>
      <c r="P14" s="4"/>
    </row>
    <row r="15" spans="2:16" x14ac:dyDescent="0.25">
      <c r="B15" s="82" t="s">
        <v>17</v>
      </c>
      <c r="C15" s="23" t="s">
        <v>33</v>
      </c>
      <c r="D15" s="94">
        <v>67764517.949999988</v>
      </c>
      <c r="E15" s="86">
        <f t="shared" si="0"/>
        <v>0.3839687622714224</v>
      </c>
      <c r="F15" s="94">
        <v>66706794</v>
      </c>
      <c r="G15" s="46">
        <f t="shared" si="1"/>
        <v>0.38713939639917949</v>
      </c>
      <c r="H15" s="20">
        <f t="shared" si="2"/>
        <v>-1.5608816855753761E-2</v>
      </c>
      <c r="I15" s="21">
        <f t="shared" si="3"/>
        <v>8.2575314434454161E-3</v>
      </c>
      <c r="K15" s="78"/>
      <c r="L15" s="64"/>
      <c r="M15" s="75"/>
      <c r="N15" s="66"/>
      <c r="O15" s="66"/>
      <c r="P15" s="4"/>
    </row>
    <row r="16" spans="2:16" x14ac:dyDescent="0.25">
      <c r="B16" s="82" t="s">
        <v>18</v>
      </c>
      <c r="C16" s="23" t="s">
        <v>34</v>
      </c>
      <c r="D16" s="94">
        <v>0</v>
      </c>
      <c r="E16" s="86">
        <f t="shared" si="0"/>
        <v>0</v>
      </c>
      <c r="F16" s="94">
        <v>0</v>
      </c>
      <c r="G16" s="46">
        <f>F16/$F$29</f>
        <v>0</v>
      </c>
      <c r="H16" s="24" t="s">
        <v>1</v>
      </c>
      <c r="I16" s="25" t="s">
        <v>1</v>
      </c>
      <c r="K16" s="78"/>
      <c r="L16" s="64"/>
      <c r="M16" s="75"/>
      <c r="N16" s="66"/>
      <c r="O16" s="66"/>
      <c r="P16" s="4"/>
    </row>
    <row r="17" spans="2:16" x14ac:dyDescent="0.25">
      <c r="B17" s="82" t="s">
        <v>19</v>
      </c>
      <c r="C17" s="23" t="s">
        <v>35</v>
      </c>
      <c r="D17" s="94">
        <v>0</v>
      </c>
      <c r="E17" s="86">
        <f t="shared" si="0"/>
        <v>0</v>
      </c>
      <c r="F17" s="94">
        <v>0</v>
      </c>
      <c r="G17" s="46">
        <f t="shared" si="1"/>
        <v>0</v>
      </c>
      <c r="H17" s="24" t="s">
        <v>1</v>
      </c>
      <c r="I17" s="25" t="s">
        <v>1</v>
      </c>
      <c r="K17" s="78"/>
      <c r="L17" s="64"/>
      <c r="M17" s="75"/>
      <c r="N17" s="66"/>
      <c r="O17" s="66"/>
      <c r="P17" s="4"/>
    </row>
    <row r="18" spans="2:16" x14ac:dyDescent="0.25">
      <c r="B18" s="82" t="s">
        <v>20</v>
      </c>
      <c r="C18" s="23" t="s">
        <v>36</v>
      </c>
      <c r="D18" s="94">
        <v>1033907.6800000002</v>
      </c>
      <c r="E18" s="86">
        <f t="shared" si="0"/>
        <v>5.8583498297063883E-3</v>
      </c>
      <c r="F18" s="94">
        <v>1035838</v>
      </c>
      <c r="G18" s="46">
        <f t="shared" si="1"/>
        <v>6.011587036956585E-3</v>
      </c>
      <c r="H18" s="20">
        <f t="shared" si="2"/>
        <v>1.867013890447E-3</v>
      </c>
      <c r="I18" s="21">
        <f t="shared" si="3"/>
        <v>2.6157059872588165E-2</v>
      </c>
      <c r="K18" s="78"/>
      <c r="L18" s="64"/>
      <c r="M18" s="75"/>
      <c r="N18" s="66"/>
      <c r="O18" s="66"/>
      <c r="P18" s="4"/>
    </row>
    <row r="19" spans="2:16" x14ac:dyDescent="0.25">
      <c r="B19" s="82" t="s">
        <v>21</v>
      </c>
      <c r="C19" s="23" t="s">
        <v>5</v>
      </c>
      <c r="D19" s="94">
        <v>656338.34000000008</v>
      </c>
      <c r="E19" s="86">
        <f t="shared" si="0"/>
        <v>3.7189583526149777E-3</v>
      </c>
      <c r="F19" s="94">
        <v>1220618</v>
      </c>
      <c r="G19" s="46">
        <f t="shared" si="1"/>
        <v>7.083975820423534E-3</v>
      </c>
      <c r="H19" s="20">
        <f t="shared" si="2"/>
        <v>0.85973898766907297</v>
      </c>
      <c r="I19" s="21">
        <f t="shared" si="3"/>
        <v>0.90482795147260831</v>
      </c>
      <c r="K19" s="78"/>
      <c r="L19" s="64"/>
      <c r="M19" s="75"/>
      <c r="N19" s="66"/>
      <c r="O19" s="66"/>
      <c r="P19" s="4"/>
    </row>
    <row r="20" spans="2:16" x14ac:dyDescent="0.25">
      <c r="B20" s="82" t="s">
        <v>22</v>
      </c>
      <c r="C20" s="23" t="s">
        <v>48</v>
      </c>
      <c r="D20" s="94">
        <v>17511.75</v>
      </c>
      <c r="E20" s="86">
        <f t="shared" si="0"/>
        <v>9.922545273129302E-5</v>
      </c>
      <c r="F20" s="94">
        <v>38997</v>
      </c>
      <c r="G20" s="46">
        <f t="shared" si="1"/>
        <v>2.2632289960418129E-4</v>
      </c>
      <c r="H20" s="20">
        <f t="shared" si="2"/>
        <v>1.2269047924964667</v>
      </c>
      <c r="I20" s="21">
        <f t="shared" si="3"/>
        <v>1.2808956106965201</v>
      </c>
      <c r="K20" s="78"/>
      <c r="L20" s="64"/>
      <c r="M20" s="75"/>
      <c r="N20" s="66"/>
      <c r="O20" s="67"/>
      <c r="P20" s="56"/>
    </row>
    <row r="21" spans="2:16" x14ac:dyDescent="0.25">
      <c r="B21" s="82" t="s">
        <v>23</v>
      </c>
      <c r="C21" s="23" t="s">
        <v>49</v>
      </c>
      <c r="D21" s="94">
        <v>370742.44000000006</v>
      </c>
      <c r="E21" s="86">
        <f t="shared" si="0"/>
        <v>2.1007087501651316E-3</v>
      </c>
      <c r="F21" s="94">
        <v>360241</v>
      </c>
      <c r="G21" s="46">
        <f t="shared" si="1"/>
        <v>2.0906938399443513E-3</v>
      </c>
      <c r="H21" s="20">
        <f t="shared" si="2"/>
        <v>-2.8325432610305037E-2</v>
      </c>
      <c r="I21" s="21">
        <f t="shared" si="3"/>
        <v>-4.7673958705570394E-3</v>
      </c>
      <c r="K21" s="78"/>
      <c r="L21" s="64"/>
      <c r="M21" s="75"/>
      <c r="N21" s="66"/>
      <c r="O21" s="67"/>
      <c r="P21" s="4"/>
    </row>
    <row r="22" spans="2:16" x14ac:dyDescent="0.25">
      <c r="B22" s="82" t="s">
        <v>24</v>
      </c>
      <c r="C22" s="23" t="s">
        <v>37</v>
      </c>
      <c r="D22" s="94">
        <v>240</v>
      </c>
      <c r="E22" s="86">
        <f t="shared" si="0"/>
        <v>1.3598931377795095E-6</v>
      </c>
      <c r="F22" s="94">
        <v>360</v>
      </c>
      <c r="G22" s="46">
        <f t="shared" si="1"/>
        <v>2.0892951728980505E-6</v>
      </c>
      <c r="H22" s="24" t="s">
        <v>1</v>
      </c>
      <c r="I22" s="25" t="s">
        <v>1</v>
      </c>
      <c r="K22" s="78"/>
      <c r="L22" s="64"/>
      <c r="M22" s="75"/>
      <c r="N22" s="66"/>
      <c r="O22" s="67"/>
      <c r="P22" s="4"/>
    </row>
    <row r="23" spans="2:16" x14ac:dyDescent="0.25">
      <c r="B23" s="82" t="s">
        <v>25</v>
      </c>
      <c r="C23" s="23" t="s">
        <v>38</v>
      </c>
      <c r="D23" s="94">
        <v>2167.3000000000002</v>
      </c>
      <c r="E23" s="86">
        <f t="shared" si="0"/>
        <v>1.2280401656289713E-5</v>
      </c>
      <c r="F23" s="94">
        <v>2761.99</v>
      </c>
      <c r="G23" s="46">
        <f t="shared" si="1"/>
        <v>1.6029478818313014E-5</v>
      </c>
      <c r="H23" s="20">
        <f t="shared" si="2"/>
        <v>0.27439210077054377</v>
      </c>
      <c r="I23" s="21">
        <f t="shared" si="3"/>
        <v>0.30528945770296678</v>
      </c>
      <c r="K23" s="78"/>
      <c r="L23" s="64"/>
      <c r="M23" s="75"/>
      <c r="N23" s="66"/>
      <c r="O23" s="67"/>
      <c r="P23" s="4"/>
    </row>
    <row r="24" spans="2:16" s="3" customFormat="1" x14ac:dyDescent="0.25">
      <c r="B24" s="81"/>
      <c r="C24" s="26" t="s">
        <v>50</v>
      </c>
      <c r="D24" s="95">
        <f>SUM(D6:D23)</f>
        <v>143338663.53</v>
      </c>
      <c r="E24" s="87">
        <f>SUM(E6:E23)</f>
        <v>0.81218860380388747</v>
      </c>
      <c r="F24" s="95">
        <f>SUM(F6:F23)</f>
        <v>135760266.99000001</v>
      </c>
      <c r="G24" s="27">
        <f>SUM(G6:G23)</f>
        <v>0.78789797359321523</v>
      </c>
      <c r="H24" s="28">
        <f>(F24-D24)/D24</f>
        <v>-5.2870567880060317E-2</v>
      </c>
      <c r="I24" s="29">
        <f>(G24-E24)/E24</f>
        <v>-2.9907622560704505E-2</v>
      </c>
      <c r="K24" s="67"/>
      <c r="L24" s="68"/>
      <c r="M24" s="68"/>
      <c r="N24" s="69"/>
      <c r="O24" s="69"/>
      <c r="P24" s="47"/>
    </row>
    <row r="25" spans="2:16" s="3" customFormat="1" ht="15.75" customHeight="1" x14ac:dyDescent="0.25">
      <c r="B25" s="82">
        <v>19</v>
      </c>
      <c r="C25" s="22" t="s">
        <v>6</v>
      </c>
      <c r="D25" s="96">
        <v>31724326</v>
      </c>
      <c r="E25" s="86">
        <f>D25/$D$29</f>
        <v>0.1797570551170003</v>
      </c>
      <c r="F25" s="94">
        <v>34697144</v>
      </c>
      <c r="G25" s="46">
        <f>F25/$F$29</f>
        <v>0.20136826520152373</v>
      </c>
      <c r="H25" s="20">
        <f>(F25-D25)/D25</f>
        <v>9.3707837953751955E-2</v>
      </c>
      <c r="I25" s="21">
        <f>(G25-E25)/E25</f>
        <v>0.12022454456909704</v>
      </c>
      <c r="K25" s="70"/>
      <c r="L25" s="70"/>
      <c r="M25" s="68"/>
      <c r="N25" s="71"/>
      <c r="O25" s="69"/>
    </row>
    <row r="26" spans="2:16" s="3" customFormat="1" x14ac:dyDescent="0.25">
      <c r="B26" s="82"/>
      <c r="C26" s="22" t="s">
        <v>51</v>
      </c>
      <c r="D26" s="96">
        <v>1421466</v>
      </c>
      <c r="E26" s="86">
        <f t="shared" ref="E26:E27" si="4">D26/$D$29</f>
        <v>8.0543410791120342E-3</v>
      </c>
      <c r="F26" s="94">
        <v>1849501.25</v>
      </c>
      <c r="G26" s="46">
        <f t="shared" ref="G26:G27" si="5">F26/$F$29</f>
        <v>1.0733761205260862E-2</v>
      </c>
      <c r="H26" s="20">
        <f>(F26-D26)/D26</f>
        <v>0.30112239758108883</v>
      </c>
      <c r="I26" s="21">
        <f t="shared" ref="I26" si="6">(G26-E26)/E26</f>
        <v>0.33266782469612338</v>
      </c>
      <c r="K26" s="70"/>
      <c r="L26" s="70"/>
      <c r="M26" s="68"/>
      <c r="N26" s="71"/>
      <c r="O26" s="68"/>
    </row>
    <row r="27" spans="2:16" s="3" customFormat="1" x14ac:dyDescent="0.25">
      <c r="B27" s="82"/>
      <c r="C27" s="22" t="s">
        <v>7</v>
      </c>
      <c r="D27" s="96">
        <v>0</v>
      </c>
      <c r="E27" s="86">
        <f t="shared" si="4"/>
        <v>0</v>
      </c>
      <c r="F27" s="94">
        <v>0</v>
      </c>
      <c r="G27" s="46">
        <f t="shared" si="5"/>
        <v>0</v>
      </c>
      <c r="H27" s="24" t="s">
        <v>1</v>
      </c>
      <c r="I27" s="25" t="s">
        <v>1</v>
      </c>
      <c r="K27" s="70"/>
      <c r="L27" s="70"/>
      <c r="M27" s="68"/>
      <c r="N27" s="71"/>
      <c r="O27" s="69"/>
    </row>
    <row r="28" spans="2:16" s="17" customFormat="1" x14ac:dyDescent="0.25">
      <c r="B28" s="81"/>
      <c r="C28" s="26" t="s">
        <v>52</v>
      </c>
      <c r="D28" s="97">
        <f>SUM(D25:D27)</f>
        <v>33145792</v>
      </c>
      <c r="E28" s="87">
        <f>E25+E26+E27</f>
        <v>0.18781139619611234</v>
      </c>
      <c r="F28" s="97">
        <f>SUM(F25:F27)</f>
        <v>36546645.25</v>
      </c>
      <c r="G28" s="30">
        <f>SUM(G25:G27)</f>
        <v>0.21210202640678461</v>
      </c>
      <c r="H28" s="31">
        <f t="shared" ref="H28" si="7">(F28-D28)/D28</f>
        <v>0.10260286584794837</v>
      </c>
      <c r="I28" s="32">
        <f t="shared" ref="I28" si="8">(G28-E28)/E28</f>
        <v>0.12933523046337417</v>
      </c>
      <c r="K28" s="70"/>
      <c r="L28" s="70"/>
      <c r="M28" s="68"/>
      <c r="N28" s="71"/>
      <c r="O28" s="72"/>
    </row>
    <row r="29" spans="2:16" s="3" customFormat="1" ht="16.5" thickBot="1" x14ac:dyDescent="0.3">
      <c r="B29" s="83"/>
      <c r="C29" s="33" t="s">
        <v>53</v>
      </c>
      <c r="D29" s="98">
        <f>SUM(D24:D27)</f>
        <v>176484455.53</v>
      </c>
      <c r="E29" s="88">
        <f>E24+E28</f>
        <v>0.99999999999999978</v>
      </c>
      <c r="F29" s="98">
        <f>SUM(F24:F27)</f>
        <v>172306912.24000001</v>
      </c>
      <c r="G29" s="51">
        <f>G24+G28</f>
        <v>0.99999999999999978</v>
      </c>
      <c r="H29" s="34">
        <f t="shared" ref="H29" si="9">(F29-D29)/D29</f>
        <v>-2.3670885220199268E-2</v>
      </c>
      <c r="I29" s="35">
        <f t="shared" ref="I29" si="10">(G29-E29)/E29</f>
        <v>0</v>
      </c>
      <c r="K29" s="64"/>
      <c r="L29" s="64"/>
      <c r="M29" s="68"/>
      <c r="N29" s="69"/>
      <c r="O29" s="68"/>
    </row>
    <row r="30" spans="2:16" x14ac:dyDescent="0.25">
      <c r="B30" s="10"/>
      <c r="C30" s="11"/>
      <c r="D30" s="6"/>
      <c r="E30" s="12"/>
      <c r="F30" s="6"/>
      <c r="G30" s="12"/>
      <c r="H30" s="13"/>
    </row>
    <row r="31" spans="2:16" x14ac:dyDescent="0.25">
      <c r="B31" s="49" t="s">
        <v>42</v>
      </c>
      <c r="C31" s="41"/>
      <c r="D31" s="6"/>
      <c r="E31" s="12"/>
      <c r="F31" s="42"/>
      <c r="G31" s="12"/>
      <c r="H31" s="13"/>
    </row>
    <row r="32" spans="2:16" x14ac:dyDescent="0.25">
      <c r="D32" s="60"/>
      <c r="F32" s="42"/>
    </row>
    <row r="33" spans="2:12" x14ac:dyDescent="0.25">
      <c r="B33" s="49" t="s">
        <v>43</v>
      </c>
      <c r="D33" s="60"/>
      <c r="E33" s="61"/>
      <c r="F33" s="43"/>
      <c r="G33" s="60"/>
      <c r="K33" s="39"/>
    </row>
    <row r="34" spans="2:12" x14ac:dyDescent="0.25">
      <c r="B34" s="44"/>
      <c r="C34" s="48"/>
      <c r="D34" s="60"/>
      <c r="E34" s="61"/>
      <c r="F34" s="76"/>
      <c r="H34" s="74"/>
      <c r="K34" s="39"/>
      <c r="L34" s="39"/>
    </row>
    <row r="35" spans="2:12" x14ac:dyDescent="0.25">
      <c r="B35" s="44"/>
      <c r="C35" s="48"/>
      <c r="D35" s="59"/>
      <c r="E35" s="48"/>
      <c r="F35" s="76"/>
      <c r="G35" s="77"/>
      <c r="K35" s="39"/>
    </row>
    <row r="36" spans="2:12" x14ac:dyDescent="0.25">
      <c r="C36" s="48"/>
      <c r="D36" s="48"/>
      <c r="E36" s="56"/>
      <c r="F36" s="76"/>
    </row>
    <row r="37" spans="2:12" x14ac:dyDescent="0.25">
      <c r="C37" s="48"/>
      <c r="D37" s="48"/>
      <c r="E37" s="4"/>
      <c r="F37" s="76"/>
    </row>
    <row r="38" spans="2:12" x14ac:dyDescent="0.25">
      <c r="C38" s="48"/>
      <c r="D38" s="48"/>
      <c r="E38" s="4"/>
      <c r="F38" s="78"/>
      <c r="G38" s="78"/>
      <c r="H38" s="56"/>
    </row>
    <row r="39" spans="2:12" x14ac:dyDescent="0.25">
      <c r="F39" s="78"/>
      <c r="G39" s="78"/>
      <c r="H39" s="56"/>
    </row>
    <row r="40" spans="2:12" x14ac:dyDescent="0.25">
      <c r="F40" s="78"/>
      <c r="G40" s="78"/>
      <c r="H40" s="56"/>
    </row>
    <row r="41" spans="2:12" x14ac:dyDescent="0.25">
      <c r="F41" s="78"/>
      <c r="G41" s="78"/>
      <c r="H41" s="56"/>
    </row>
    <row r="42" spans="2:12" x14ac:dyDescent="0.25">
      <c r="F42" s="78"/>
      <c r="G42" s="78"/>
      <c r="H42" s="56"/>
    </row>
    <row r="43" spans="2:12" x14ac:dyDescent="0.25">
      <c r="F43" s="78"/>
      <c r="G43" s="78"/>
      <c r="H43" s="56"/>
    </row>
    <row r="44" spans="2:12" x14ac:dyDescent="0.25">
      <c r="F44" s="78"/>
      <c r="G44" s="78"/>
      <c r="H44" s="56"/>
    </row>
    <row r="45" spans="2:12" x14ac:dyDescent="0.25">
      <c r="F45" s="78"/>
      <c r="G45" s="78"/>
      <c r="H45" s="56"/>
    </row>
    <row r="46" spans="2:12" x14ac:dyDescent="0.25">
      <c r="F46" s="78"/>
      <c r="G46" s="78"/>
      <c r="H46" s="56"/>
    </row>
    <row r="47" spans="2:12" x14ac:dyDescent="0.25">
      <c r="F47" s="78"/>
      <c r="G47" s="78"/>
      <c r="H47" s="56"/>
    </row>
    <row r="48" spans="2:12" x14ac:dyDescent="0.25">
      <c r="F48" s="78"/>
      <c r="G48" s="78"/>
      <c r="H48" s="56"/>
    </row>
    <row r="49" spans="6:8" x14ac:dyDescent="0.25">
      <c r="F49" s="78"/>
      <c r="G49" s="78"/>
      <c r="H49" s="56"/>
    </row>
    <row r="50" spans="6:8" x14ac:dyDescent="0.25">
      <c r="F50" s="78"/>
      <c r="G50" s="78"/>
      <c r="H50" s="56"/>
    </row>
    <row r="51" spans="6:8" x14ac:dyDescent="0.25">
      <c r="F51" s="78"/>
      <c r="G51" s="78"/>
      <c r="H51" s="56"/>
    </row>
    <row r="52" spans="6:8" x14ac:dyDescent="0.25">
      <c r="F52" s="78"/>
      <c r="G52" s="78"/>
      <c r="H52" s="56"/>
    </row>
    <row r="53" spans="6:8" x14ac:dyDescent="0.25">
      <c r="F53" s="78"/>
      <c r="G53" s="78"/>
      <c r="H53" s="56"/>
    </row>
    <row r="54" spans="6:8" x14ac:dyDescent="0.25">
      <c r="F54" s="78"/>
      <c r="G54" s="78"/>
      <c r="H54" s="56"/>
    </row>
    <row r="55" spans="6:8" x14ac:dyDescent="0.25">
      <c r="F55" s="78"/>
      <c r="G55" s="78"/>
      <c r="H55" s="56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30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31.12.2015. godine.</oddFooter>
  </headerFooter>
  <ignoredErrors>
    <ignoredError sqref="G24 E24 E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5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99" t="s">
        <v>46</v>
      </c>
      <c r="C2" s="100"/>
      <c r="D2" s="100"/>
      <c r="E2" s="100"/>
      <c r="F2" s="100"/>
      <c r="G2" s="100"/>
      <c r="H2" s="100"/>
      <c r="I2" s="101"/>
    </row>
    <row r="3" spans="2:9" ht="16.5" thickBot="1" x14ac:dyDescent="0.3">
      <c r="B3" s="2"/>
      <c r="C3" s="3"/>
    </row>
    <row r="4" spans="2:9" ht="15.75" customHeight="1" x14ac:dyDescent="0.25">
      <c r="B4" s="108"/>
      <c r="C4" s="110" t="s">
        <v>2</v>
      </c>
      <c r="D4" s="112" t="s">
        <v>39</v>
      </c>
      <c r="E4" s="102" t="s">
        <v>3</v>
      </c>
      <c r="F4" s="114" t="s">
        <v>40</v>
      </c>
      <c r="G4" s="102" t="s">
        <v>3</v>
      </c>
      <c r="H4" s="104" t="s">
        <v>41</v>
      </c>
      <c r="I4" s="106" t="s">
        <v>54</v>
      </c>
    </row>
    <row r="5" spans="2:9" x14ac:dyDescent="0.25">
      <c r="B5" s="109"/>
      <c r="C5" s="111"/>
      <c r="D5" s="113"/>
      <c r="E5" s="103" t="s">
        <v>0</v>
      </c>
      <c r="F5" s="115"/>
      <c r="G5" s="103" t="s">
        <v>0</v>
      </c>
      <c r="H5" s="105"/>
      <c r="I5" s="107"/>
    </row>
    <row r="6" spans="2:9" x14ac:dyDescent="0.25">
      <c r="B6" s="82" t="s">
        <v>8</v>
      </c>
      <c r="C6" s="18" t="s">
        <v>27</v>
      </c>
      <c r="D6" s="79">
        <v>4794094</v>
      </c>
      <c r="E6" s="57">
        <f t="shared" ref="E6:E23" si="0">D6/$D$28</f>
        <v>6.6402586992512544E-2</v>
      </c>
      <c r="F6" s="79">
        <v>4834572</v>
      </c>
      <c r="G6" s="19">
        <f t="shared" ref="G6:G26" si="1">F6/$F$28</f>
        <v>5.997273106766763E-2</v>
      </c>
      <c r="H6" s="20">
        <f>(F6-D6)/D6</f>
        <v>8.4433054504146135E-3</v>
      </c>
      <c r="I6" s="21">
        <f>(G6-E6)/E6</f>
        <v>-9.6831406968676315E-2</v>
      </c>
    </row>
    <row r="7" spans="2:9" x14ac:dyDescent="0.25">
      <c r="B7" s="82" t="s">
        <v>9</v>
      </c>
      <c r="C7" s="22" t="s">
        <v>4</v>
      </c>
      <c r="D7" s="79">
        <v>460369</v>
      </c>
      <c r="E7" s="57">
        <f t="shared" si="0"/>
        <v>6.3765317432566007E-3</v>
      </c>
      <c r="F7" s="79">
        <v>622630</v>
      </c>
      <c r="G7" s="19">
        <f t="shared" si="1"/>
        <v>7.7237078162579629E-3</v>
      </c>
      <c r="H7" s="20">
        <f t="shared" ref="H7:H18" si="2">(F7-D7)/D7</f>
        <v>0.35245857127651947</v>
      </c>
      <c r="I7" s="21">
        <f t="shared" ref="I7:I23" si="3">(G7-E7)/E7</f>
        <v>0.21127097413512397</v>
      </c>
    </row>
    <row r="8" spans="2:9" x14ac:dyDescent="0.25">
      <c r="B8" s="82" t="s">
        <v>10</v>
      </c>
      <c r="C8" s="23" t="s">
        <v>28</v>
      </c>
      <c r="D8" s="79">
        <v>7889777</v>
      </c>
      <c r="E8" s="57">
        <f t="shared" si="0"/>
        <v>0.10928062812160644</v>
      </c>
      <c r="F8" s="79">
        <v>7546852</v>
      </c>
      <c r="G8" s="19">
        <f t="shared" si="1"/>
        <v>9.3618488958999796E-2</v>
      </c>
      <c r="H8" s="20">
        <f t="shared" si="2"/>
        <v>-4.3464473076995712E-2</v>
      </c>
      <c r="I8" s="21">
        <f t="shared" si="3"/>
        <v>-0.14332036182275565</v>
      </c>
    </row>
    <row r="9" spans="2:9" x14ac:dyDescent="0.25">
      <c r="B9" s="82" t="s">
        <v>11</v>
      </c>
      <c r="C9" s="23" t="s">
        <v>29</v>
      </c>
      <c r="D9" s="79">
        <v>0</v>
      </c>
      <c r="E9" s="57">
        <f t="shared" si="0"/>
        <v>0</v>
      </c>
      <c r="F9" s="79">
        <v>0</v>
      </c>
      <c r="G9" s="19">
        <f t="shared" si="1"/>
        <v>0</v>
      </c>
      <c r="H9" s="24" t="s">
        <v>1</v>
      </c>
      <c r="I9" s="25" t="s">
        <v>1</v>
      </c>
    </row>
    <row r="10" spans="2:9" x14ac:dyDescent="0.25">
      <c r="B10" s="82" t="s">
        <v>12</v>
      </c>
      <c r="C10" s="23" t="s">
        <v>30</v>
      </c>
      <c r="D10" s="79">
        <v>0</v>
      </c>
      <c r="E10" s="57">
        <f t="shared" si="0"/>
        <v>0</v>
      </c>
      <c r="F10" s="79">
        <v>0</v>
      </c>
      <c r="G10" s="19">
        <f t="shared" si="1"/>
        <v>0</v>
      </c>
      <c r="H10" s="24" t="s">
        <v>1</v>
      </c>
      <c r="I10" s="25" t="s">
        <v>1</v>
      </c>
    </row>
    <row r="11" spans="2:9" x14ac:dyDescent="0.25">
      <c r="B11" s="82" t="s">
        <v>13</v>
      </c>
      <c r="C11" s="23" t="s">
        <v>31</v>
      </c>
      <c r="D11" s="79">
        <v>0</v>
      </c>
      <c r="E11" s="57">
        <f t="shared" si="0"/>
        <v>0</v>
      </c>
      <c r="F11" s="79">
        <v>0</v>
      </c>
      <c r="G11" s="19">
        <f t="shared" si="1"/>
        <v>0</v>
      </c>
      <c r="H11" s="24">
        <v>8.6985178468711885E-2</v>
      </c>
      <c r="I11" s="25">
        <v>-1.181174025020377E-2</v>
      </c>
    </row>
    <row r="12" spans="2:9" x14ac:dyDescent="0.25">
      <c r="B12" s="82" t="s">
        <v>14</v>
      </c>
      <c r="C12" s="23" t="s">
        <v>47</v>
      </c>
      <c r="D12" s="79">
        <v>28950</v>
      </c>
      <c r="E12" s="57">
        <f t="shared" si="0"/>
        <v>4.0098398017085989E-4</v>
      </c>
      <c r="F12" s="79">
        <v>85902.22</v>
      </c>
      <c r="G12" s="19">
        <f t="shared" si="1"/>
        <v>1.0656146476204346E-3</v>
      </c>
      <c r="H12" s="24">
        <v>8.6985178468711885E-2</v>
      </c>
      <c r="I12" s="25">
        <v>-1.181174025020377E-2</v>
      </c>
    </row>
    <row r="13" spans="2:9" x14ac:dyDescent="0.25">
      <c r="B13" s="82" t="s">
        <v>15</v>
      </c>
      <c r="C13" s="23" t="s">
        <v>26</v>
      </c>
      <c r="D13" s="79">
        <v>3579739</v>
      </c>
      <c r="E13" s="57">
        <f t="shared" si="0"/>
        <v>4.9582659488526901E-2</v>
      </c>
      <c r="F13" s="79">
        <v>3812614</v>
      </c>
      <c r="G13" s="19">
        <f t="shared" si="1"/>
        <v>4.7295370528523423E-2</v>
      </c>
      <c r="H13" s="20">
        <f t="shared" si="2"/>
        <v>6.5053625417942476E-2</v>
      </c>
      <c r="I13" s="21">
        <f t="shared" si="3"/>
        <v>-4.6130824437376969E-2</v>
      </c>
    </row>
    <row r="14" spans="2:9" x14ac:dyDescent="0.25">
      <c r="B14" s="82" t="s">
        <v>16</v>
      </c>
      <c r="C14" s="23" t="s">
        <v>32</v>
      </c>
      <c r="D14" s="79">
        <v>23892373</v>
      </c>
      <c r="E14" s="57">
        <f t="shared" si="0"/>
        <v>0.33093122007830011</v>
      </c>
      <c r="F14" s="79">
        <v>28607020</v>
      </c>
      <c r="G14" s="19">
        <f t="shared" si="1"/>
        <v>0.35486928669329759</v>
      </c>
      <c r="H14" s="20">
        <f t="shared" si="2"/>
        <v>0.19732853660036195</v>
      </c>
      <c r="I14" s="21">
        <f t="shared" si="3"/>
        <v>7.2335473846600509E-2</v>
      </c>
    </row>
    <row r="15" spans="2:9" x14ac:dyDescent="0.25">
      <c r="B15" s="82" t="s">
        <v>17</v>
      </c>
      <c r="C15" s="23" t="s">
        <v>33</v>
      </c>
      <c r="D15" s="79">
        <v>27212043</v>
      </c>
      <c r="E15" s="57">
        <f t="shared" si="0"/>
        <v>0.37691168603525338</v>
      </c>
      <c r="F15" s="79">
        <v>28442804</v>
      </c>
      <c r="G15" s="19">
        <f t="shared" si="1"/>
        <v>0.35283219178499792</v>
      </c>
      <c r="H15" s="20">
        <f t="shared" si="2"/>
        <v>4.5228540907421025E-2</v>
      </c>
      <c r="I15" s="21">
        <f t="shared" si="3"/>
        <v>-6.3886303190937022E-2</v>
      </c>
    </row>
    <row r="16" spans="2:9" x14ac:dyDescent="0.25">
      <c r="B16" s="82" t="s">
        <v>18</v>
      </c>
      <c r="C16" s="23" t="s">
        <v>34</v>
      </c>
      <c r="D16" s="79">
        <v>0</v>
      </c>
      <c r="E16" s="57">
        <f t="shared" si="0"/>
        <v>0</v>
      </c>
      <c r="F16" s="79">
        <v>0</v>
      </c>
      <c r="G16" s="19">
        <f t="shared" si="1"/>
        <v>0</v>
      </c>
      <c r="H16" s="24" t="s">
        <v>1</v>
      </c>
      <c r="I16" s="25" t="s">
        <v>1</v>
      </c>
    </row>
    <row r="17" spans="2:9" x14ac:dyDescent="0.25">
      <c r="B17" s="82" t="s">
        <v>19</v>
      </c>
      <c r="C17" s="23" t="s">
        <v>35</v>
      </c>
      <c r="D17" s="79">
        <v>0</v>
      </c>
      <c r="E17" s="57">
        <f t="shared" si="0"/>
        <v>0</v>
      </c>
      <c r="F17" s="79">
        <v>0</v>
      </c>
      <c r="G17" s="19">
        <f t="shared" si="1"/>
        <v>0</v>
      </c>
      <c r="H17" s="24" t="s">
        <v>1</v>
      </c>
      <c r="I17" s="25" t="s">
        <v>1</v>
      </c>
    </row>
    <row r="18" spans="2:9" x14ac:dyDescent="0.25">
      <c r="B18" s="82" t="s">
        <v>20</v>
      </c>
      <c r="C18" s="23" t="s">
        <v>36</v>
      </c>
      <c r="D18" s="79">
        <v>74881.930000000008</v>
      </c>
      <c r="E18" s="57">
        <f t="shared" si="0"/>
        <v>1.0371832239818902E-3</v>
      </c>
      <c r="F18" s="79">
        <v>95350.510000000009</v>
      </c>
      <c r="G18" s="19">
        <f t="shared" si="1"/>
        <v>1.182820422034247E-3</v>
      </c>
      <c r="H18" s="20">
        <f t="shared" si="2"/>
        <v>0.27334471747723382</v>
      </c>
      <c r="I18" s="21">
        <f t="shared" si="3"/>
        <v>0.14041607566041739</v>
      </c>
    </row>
    <row r="19" spans="2:9" x14ac:dyDescent="0.25">
      <c r="B19" s="82" t="s">
        <v>21</v>
      </c>
      <c r="C19" s="23" t="s">
        <v>5</v>
      </c>
      <c r="D19" s="79">
        <v>0</v>
      </c>
      <c r="E19" s="57">
        <f t="shared" si="0"/>
        <v>0</v>
      </c>
      <c r="F19" s="79">
        <v>644.88</v>
      </c>
      <c r="G19" s="19">
        <f t="shared" si="1"/>
        <v>7.9997184468278672E-6</v>
      </c>
      <c r="H19" s="24" t="s">
        <v>1</v>
      </c>
      <c r="I19" s="25" t="s">
        <v>1</v>
      </c>
    </row>
    <row r="20" spans="2:9" x14ac:dyDescent="0.25">
      <c r="B20" s="82" t="s">
        <v>22</v>
      </c>
      <c r="C20" s="23" t="s">
        <v>48</v>
      </c>
      <c r="D20" s="79">
        <v>0</v>
      </c>
      <c r="E20" s="57">
        <f t="shared" si="0"/>
        <v>0</v>
      </c>
      <c r="F20" s="79">
        <v>0</v>
      </c>
      <c r="G20" s="19">
        <f t="shared" si="1"/>
        <v>0</v>
      </c>
      <c r="H20" s="24" t="s">
        <v>1</v>
      </c>
      <c r="I20" s="25" t="s">
        <v>1</v>
      </c>
    </row>
    <row r="21" spans="2:9" x14ac:dyDescent="0.25">
      <c r="B21" s="82" t="s">
        <v>23</v>
      </c>
      <c r="C21" s="23" t="s">
        <v>49</v>
      </c>
      <c r="D21" s="79">
        <v>0</v>
      </c>
      <c r="E21" s="57">
        <f t="shared" si="0"/>
        <v>0</v>
      </c>
      <c r="F21" s="79">
        <v>269898.7</v>
      </c>
      <c r="G21" s="19">
        <f t="shared" si="1"/>
        <v>3.3480858596403374E-3</v>
      </c>
      <c r="H21" s="24" t="s">
        <v>1</v>
      </c>
      <c r="I21" s="25" t="s">
        <v>1</v>
      </c>
    </row>
    <row r="22" spans="2:9" x14ac:dyDescent="0.25">
      <c r="B22" s="82" t="s">
        <v>24</v>
      </c>
      <c r="C22" s="23" t="s">
        <v>37</v>
      </c>
      <c r="D22" s="79">
        <v>0</v>
      </c>
      <c r="E22" s="57">
        <f t="shared" si="0"/>
        <v>0</v>
      </c>
      <c r="F22" s="79">
        <v>0</v>
      </c>
      <c r="G22" s="19">
        <f t="shared" si="1"/>
        <v>0</v>
      </c>
      <c r="H22" s="24" t="s">
        <v>1</v>
      </c>
      <c r="I22" s="25" t="s">
        <v>1</v>
      </c>
    </row>
    <row r="23" spans="2:9" x14ac:dyDescent="0.25">
      <c r="B23" s="82" t="s">
        <v>25</v>
      </c>
      <c r="C23" s="23" t="s">
        <v>38</v>
      </c>
      <c r="D23" s="79">
        <v>1780.05</v>
      </c>
      <c r="E23" s="57">
        <f t="shared" si="0"/>
        <v>2.4655320687500487E-5</v>
      </c>
      <c r="F23" s="79">
        <v>3220.14</v>
      </c>
      <c r="G23" s="19">
        <f t="shared" si="1"/>
        <v>3.9945747052735839E-5</v>
      </c>
      <c r="H23" s="20">
        <f>(F23-D23)/D23</f>
        <v>0.80901660065728487</v>
      </c>
      <c r="I23" s="21">
        <f t="shared" si="3"/>
        <v>0.62016740966533612</v>
      </c>
    </row>
    <row r="24" spans="2:9" s="3" customFormat="1" x14ac:dyDescent="0.25">
      <c r="B24" s="81"/>
      <c r="C24" s="26" t="s">
        <v>50</v>
      </c>
      <c r="D24" s="63">
        <f>SUM(D6:D23)</f>
        <v>67934006.980000004</v>
      </c>
      <c r="E24" s="58">
        <f>SUM(E6:E23)</f>
        <v>0.9409481349842963</v>
      </c>
      <c r="F24" s="63">
        <f>SUM(F6:F23)</f>
        <v>74321508.450000003</v>
      </c>
      <c r="G24" s="27">
        <f>SUM(G6:G23)</f>
        <v>0.92195624324453873</v>
      </c>
      <c r="H24" s="31">
        <f t="shared" ref="H24:H28" si="4">(F24-D24)/D24</f>
        <v>9.4025095146831258E-2</v>
      </c>
      <c r="I24" s="32">
        <f t="shared" ref="I24:I28" si="5">(G24-E24)/E24</f>
        <v>-2.0183781691723669E-2</v>
      </c>
    </row>
    <row r="25" spans="2:9" ht="15.75" customHeight="1" x14ac:dyDescent="0.25">
      <c r="B25" s="82">
        <v>19</v>
      </c>
      <c r="C25" s="22" t="s">
        <v>6</v>
      </c>
      <c r="D25" s="79">
        <v>3639251</v>
      </c>
      <c r="E25" s="57">
        <f>D25/$D$28</f>
        <v>5.0406955123343075E-2</v>
      </c>
      <c r="F25" s="79">
        <v>5578083</v>
      </c>
      <c r="G25" s="19">
        <f t="shared" si="1"/>
        <v>6.9195964323652354E-2</v>
      </c>
      <c r="H25" s="20">
        <f>(F25-D25)/D25</f>
        <v>0.5327557785929028</v>
      </c>
      <c r="I25" s="21">
        <f t="shared" si="5"/>
        <v>0.37274636316225795</v>
      </c>
    </row>
    <row r="26" spans="2:9" x14ac:dyDescent="0.25">
      <c r="B26" s="82"/>
      <c r="C26" s="22" t="s">
        <v>51</v>
      </c>
      <c r="D26" s="79">
        <v>624140</v>
      </c>
      <c r="E26" s="57">
        <f>D26/$D$28</f>
        <v>8.6449098923606377E-3</v>
      </c>
      <c r="F26" s="79">
        <v>713245.65</v>
      </c>
      <c r="G26" s="19">
        <f t="shared" si="1"/>
        <v>8.8477924318086047E-3</v>
      </c>
      <c r="H26" s="20">
        <f>(F26-D26)/D26</f>
        <v>0.14276548530778355</v>
      </c>
      <c r="I26" s="21">
        <f t="shared" si="5"/>
        <v>2.3468438881850094E-2</v>
      </c>
    </row>
    <row r="27" spans="2:9" s="3" customFormat="1" x14ac:dyDescent="0.25">
      <c r="B27" s="81"/>
      <c r="C27" s="26" t="s">
        <v>52</v>
      </c>
      <c r="D27" s="55">
        <f>D25+D26</f>
        <v>4263391</v>
      </c>
      <c r="E27" s="58">
        <f>E25+E26</f>
        <v>5.9051865015703711E-2</v>
      </c>
      <c r="F27" s="55">
        <f>F25+F26</f>
        <v>6291328.6500000004</v>
      </c>
      <c r="G27" s="27">
        <f>G25+G26</f>
        <v>7.8043756755460963E-2</v>
      </c>
      <c r="H27" s="31">
        <f t="shared" si="4"/>
        <v>0.47566306960820631</v>
      </c>
      <c r="I27" s="32">
        <f t="shared" si="5"/>
        <v>0.32161374978938806</v>
      </c>
    </row>
    <row r="28" spans="2:9" s="3" customFormat="1" ht="16.5" thickBot="1" x14ac:dyDescent="0.3">
      <c r="B28" s="83"/>
      <c r="C28" s="33" t="s">
        <v>53</v>
      </c>
      <c r="D28" s="84">
        <f>D24+D27</f>
        <v>72197397.980000004</v>
      </c>
      <c r="E28" s="89">
        <f>E24+E27</f>
        <v>1</v>
      </c>
      <c r="F28" s="84">
        <f>SUM(F24:F26)</f>
        <v>80612837.100000009</v>
      </c>
      <c r="G28" s="50">
        <f>G24+G27</f>
        <v>0.99999999999999967</v>
      </c>
      <c r="H28" s="34">
        <f t="shared" si="4"/>
        <v>0.11656152929959103</v>
      </c>
      <c r="I28" s="35">
        <f t="shared" si="5"/>
        <v>-3.3306690738754696E-16</v>
      </c>
    </row>
    <row r="29" spans="2:9" x14ac:dyDescent="0.25">
      <c r="B29" s="14"/>
      <c r="C29" s="15"/>
      <c r="D29" s="6"/>
      <c r="E29" s="16"/>
      <c r="F29" s="6"/>
      <c r="G29" s="16"/>
      <c r="H29" s="13"/>
    </row>
    <row r="30" spans="2:9" x14ac:dyDescent="0.25">
      <c r="B30" s="49" t="s">
        <v>42</v>
      </c>
      <c r="C30" s="41"/>
      <c r="D30" s="6"/>
      <c r="E30" s="16"/>
      <c r="F30" s="40"/>
      <c r="G30" s="16"/>
      <c r="H30" s="40"/>
    </row>
    <row r="31" spans="2:9" x14ac:dyDescent="0.25">
      <c r="D31" s="62"/>
      <c r="G31" s="4"/>
      <c r="H31" s="40"/>
    </row>
    <row r="32" spans="2:9" x14ac:dyDescent="0.25">
      <c r="B32" s="49" t="s">
        <v>43</v>
      </c>
      <c r="G32" s="52"/>
      <c r="H32" s="40"/>
    </row>
    <row r="33" spans="5:8" x14ac:dyDescent="0.25">
      <c r="G33" s="53"/>
      <c r="H33" s="39"/>
    </row>
    <row r="34" spans="5:8" x14ac:dyDescent="0.25">
      <c r="G34" s="52"/>
    </row>
    <row r="35" spans="5:8" x14ac:dyDescent="0.25">
      <c r="E35" s="73"/>
      <c r="G35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30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31.12.2015. godine.</oddFooter>
  </headerFooter>
  <ignoredErrors>
    <ignoredError sqref="G24 E24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2020-02-17T14:10:48Z</cp:lastPrinted>
  <dcterms:created xsi:type="dcterms:W3CDTF">2011-07-19T08:09:31Z</dcterms:created>
  <dcterms:modified xsi:type="dcterms:W3CDTF">2020-02-27T11:52:14Z</dcterms:modified>
</cp:coreProperties>
</file>