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r:id="rId3"/>
    <sheet name="RS" sheetId="23" r:id="rId4"/>
    <sheet name="Teritorija RS" sheetId="25" r:id="rId5"/>
  </sheets>
  <calcPr calcId="145621"/>
</workbook>
</file>

<file path=xl/calcChain.xml><?xml version="1.0" encoding="utf-8"?>
<calcChain xmlns="http://schemas.openxmlformats.org/spreadsheetml/2006/main"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C34" i="21"/>
  <c r="D10" i="21" s="1"/>
  <c r="C28" i="23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E33" i="23"/>
  <c r="E28" i="23"/>
  <c r="C33" i="23"/>
  <c r="C33" i="22"/>
  <c r="C28" i="22"/>
  <c r="G33" i="22" l="1"/>
  <c r="H33" i="22"/>
  <c r="H28" i="23"/>
  <c r="G28" i="23"/>
  <c r="H28" i="22"/>
  <c r="G28" i="22"/>
  <c r="C34" i="23"/>
  <c r="G33" i="23"/>
  <c r="H33" i="23"/>
  <c r="I28" i="21"/>
  <c r="D34" i="21"/>
  <c r="C34" i="22"/>
  <c r="E34" i="23"/>
  <c r="F28" i="23" s="1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<sst xmlns="http://schemas.openxmlformats.org/spreadsheetml/2006/main" count="348" uniqueCount="67">
  <si>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</si>
  <si>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</si>
  <si>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</si>
  <si>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</si>
  <si>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</si>
  <si>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</si>
  <si>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</si>
  <si>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</si>
  <si>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</si>
  <si>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</si>
  <si>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</si>
  <si>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</si>
  <si>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</si>
  <si>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</si>
  <si>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</si>
  <si>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</si>
  <si>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</si>
  <si>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</si>
  <si>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</si>
  <si>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</si>
  <si>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</si>
  <si>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</si>
  <si>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</si>
  <si>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</si>
  <si>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</si>
  <si>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</si>
  <si>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I-VI-2018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</si>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</sst>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69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6" t="s">
        <v>37</v>
      </c>
      <c r="D7" s="66"/>
      <c r="E7" s="66"/>
      <c r="F7" s="66"/>
      <c r="G7" s="66"/>
      <c r="H7" s="66"/>
      <c r="I7" s="67"/>
    </row>
    <row r="8" spans="1:9" s="1" customFormat="1" ht="26.25" customHeight="1" x14ac:dyDescent="0.2">
      <c r="A8" s="39" t="s">
        <v>33</v>
      </c>
      <c r="B8" s="41" t="s">
        <v>34</v>
      </c>
      <c r="C8" s="40" t="s">
        <v>35</v>
      </c>
      <c r="D8" s="40" t="s">
        <v>36</v>
      </c>
      <c r="E8" s="40" t="s">
        <v>35</v>
      </c>
      <c r="F8" s="40" t="s">
        <v>36</v>
      </c>
      <c r="G8" s="68" t="s">
        <v>38</v>
      </c>
      <c r="H8" s="68"/>
      <c r="I8" s="10" t="s">
        <v>39</v>
      </c>
    </row>
    <row r="9" spans="1:9" s="1" customFormat="1" ht="24.75" customHeight="1" thickBot="1" x14ac:dyDescent="0.25">
      <c r="A9" s="43"/>
      <c r="B9" s="14"/>
      <c r="C9" s="11" t="s">
        <v>26</v>
      </c>
      <c r="D9" s="34" t="s">
        <v>25</v>
      </c>
      <c r="E9" s="11" t="s">
        <v>29</v>
      </c>
      <c r="F9" s="11" t="s">
        <v>25</v>
      </c>
      <c r="G9" s="8" t="s">
        <v>40</v>
      </c>
      <c r="H9" s="11" t="s">
        <v>41</v>
      </c>
      <c r="I9" s="9" t="s">
        <v>27</v>
      </c>
    </row>
    <row r="10" spans="1:9" s="1" customFormat="1" ht="16.5" customHeight="1" x14ac:dyDescent="0.2">
      <c r="A10" s="18" t="s">
        <v>0</v>
      </c>
      <c r="B10" s="12" t="s">
        <v>42</v>
      </c>
      <c r="C10" s="50">
        <f>FBiH!C10+RS!C10</f>
        <v>25540755.735580225</v>
      </c>
      <c r="D10" s="32">
        <f>C10/C$34*100</f>
        <v>7.1163828359082846</v>
      </c>
      <c r="E10" s="50">
        <f>FBiH!E10+RS!E10</f>
        <v>26352978.77</v>
      </c>
      <c r="F10" s="32">
        <f>E10/E$34*100</f>
        <v>6.8846417863875446</v>
      </c>
      <c r="G10" s="55">
        <f>E10-C10</f>
        <v>812223.03441977501</v>
      </c>
      <c r="H10" s="26">
        <f>(E10-C10)/C10</f>
        <v>3.1801057213365312E-2</v>
      </c>
      <c r="I10" s="27">
        <f>F10-D10</f>
        <v>-0.23174104952073993</v>
      </c>
    </row>
    <row r="11" spans="1:9" s="1" customFormat="1" ht="17.100000000000001" customHeight="1" x14ac:dyDescent="0.2">
      <c r="A11" s="22" t="s">
        <v>1</v>
      </c>
      <c r="B11" s="12" t="s">
        <v>43</v>
      </c>
      <c r="C11" s="50">
        <f>FBiH!C11+RS!C11</f>
        <v>4971885.9800000004</v>
      </c>
      <c r="D11" s="32">
        <f t="shared" ref="D11:F33" si="0">C11/C$34*100</f>
        <v>1.3853092060574945</v>
      </c>
      <c r="E11" s="50">
        <f>FBiH!E11+RS!E11</f>
        <v>5541559.0999999996</v>
      </c>
      <c r="F11" s="32">
        <f t="shared" si="0"/>
        <v>1.4477167713969266</v>
      </c>
      <c r="G11" s="55">
        <f t="shared" ref="G11:G33" si="1">E11-C11</f>
        <v>569673.11999999918</v>
      </c>
      <c r="H11" s="26">
        <f t="shared" ref="H11:H33" si="2">(E11-C11)/C11</f>
        <v>0.11457887857677684</v>
      </c>
      <c r="I11" s="27">
        <f t="shared" ref="I11:I28" si="3">F11-D11</f>
        <v>6.2407565339432036E-2</v>
      </c>
    </row>
    <row r="12" spans="1:9" s="1" customFormat="1" ht="17.100000000000001" customHeight="1" x14ac:dyDescent="0.2">
      <c r="A12" s="22" t="s">
        <v>2</v>
      </c>
      <c r="B12" s="12" t="s">
        <v>44</v>
      </c>
      <c r="C12" s="50">
        <f>FBiH!C12+RS!C12</f>
        <v>33631859.744232401</v>
      </c>
      <c r="D12" s="32">
        <f t="shared" si="0"/>
        <v>9.3707951284352653</v>
      </c>
      <c r="E12" s="50">
        <f>FBiH!E12+RS!E12</f>
        <v>37825655.990000002</v>
      </c>
      <c r="F12" s="32">
        <f t="shared" si="0"/>
        <v>9.8818465304851895</v>
      </c>
      <c r="G12" s="55">
        <f t="shared" si="1"/>
        <v>4193796.2457676008</v>
      </c>
      <c r="H12" s="26">
        <f t="shared" si="2"/>
        <v>0.1246971258104989</v>
      </c>
      <c r="I12" s="27">
        <f t="shared" si="3"/>
        <v>0.51105140204992416</v>
      </c>
    </row>
    <row r="13" spans="1:9" s="1" customFormat="1" ht="17.100000000000001" customHeight="1" x14ac:dyDescent="0.2">
      <c r="A13" s="19" t="s">
        <v>3</v>
      </c>
      <c r="B13" s="12" t="s">
        <v>45</v>
      </c>
      <c r="C13" s="50">
        <f>FBiH!C13+RS!C13</f>
        <v>0</v>
      </c>
      <c r="D13" s="32">
        <f t="shared" si="0"/>
        <v>0</v>
      </c>
      <c r="E13" s="50">
        <f>FBiH!E13+RS!E13</f>
        <v>0</v>
      </c>
      <c r="F13" s="32">
        <f t="shared" si="0"/>
        <v>0</v>
      </c>
      <c r="G13" s="55">
        <f t="shared" si="1"/>
        <v>0</v>
      </c>
      <c r="H13" s="26" t="s">
        <v>28</v>
      </c>
      <c r="I13" s="27">
        <f t="shared" si="3"/>
        <v>0</v>
      </c>
    </row>
    <row r="14" spans="1:9" s="1" customFormat="1" ht="17.100000000000001" customHeight="1" x14ac:dyDescent="0.2">
      <c r="A14" s="19" t="s">
        <v>4</v>
      </c>
      <c r="B14" s="12" t="s">
        <v>46</v>
      </c>
      <c r="C14" s="50">
        <f>FBiH!C14+RS!C14</f>
        <v>729</v>
      </c>
      <c r="D14" s="32">
        <f t="shared" si="0"/>
        <v>2.0312018724450183E-4</v>
      </c>
      <c r="E14" s="50">
        <f>FBiH!E14+RS!E14</f>
        <v>0</v>
      </c>
      <c r="F14" s="32">
        <f t="shared" si="0"/>
        <v>0</v>
      </c>
      <c r="G14" s="55">
        <f t="shared" si="1"/>
        <v>-729</v>
      </c>
      <c r="H14" s="26">
        <f t="shared" si="2"/>
        <v>-1</v>
      </c>
      <c r="I14" s="27">
        <f t="shared" si="3"/>
        <v>-2.0312018724450183E-4</v>
      </c>
    </row>
    <row r="15" spans="1:9" s="1" customFormat="1" ht="17.100000000000001" customHeight="1" x14ac:dyDescent="0.2">
      <c r="A15" s="19" t="s">
        <v>5</v>
      </c>
      <c r="B15" s="12" t="s">
        <v>47</v>
      </c>
      <c r="C15" s="50">
        <f>FBiH!C15+RS!C15</f>
        <v>7947.3099999999995</v>
      </c>
      <c r="D15" s="32">
        <f t="shared" si="0"/>
        <v>2.2143471814679034E-3</v>
      </c>
      <c r="E15" s="50">
        <f>FBiH!E15+RS!E15</f>
        <v>14452.7</v>
      </c>
      <c r="F15" s="32">
        <f t="shared" si="0"/>
        <v>3.7757273367288215E-3</v>
      </c>
      <c r="G15" s="55">
        <f t="shared" si="1"/>
        <v>6505.3900000000012</v>
      </c>
      <c r="H15" s="26">
        <f t="shared" si="2"/>
        <v>0.81856502388858643</v>
      </c>
      <c r="I15" s="27">
        <f t="shared" si="3"/>
        <v>1.5613801552609181E-3</v>
      </c>
    </row>
    <row r="16" spans="1:9" s="1" customFormat="1" ht="17.100000000000001" customHeight="1" x14ac:dyDescent="0.2">
      <c r="A16" s="19" t="s">
        <v>6</v>
      </c>
      <c r="B16" s="12" t="s">
        <v>64</v>
      </c>
      <c r="C16" s="50">
        <f>FBiH!C16+RS!C16</f>
        <v>2332021.8099999996</v>
      </c>
      <c r="D16" s="32">
        <f t="shared" si="0"/>
        <v>0.6497677732585212</v>
      </c>
      <c r="E16" s="50">
        <f>FBiH!E16+RS!E16</f>
        <v>2596627.42</v>
      </c>
      <c r="F16" s="32">
        <f t="shared" si="0"/>
        <v>0.67836163021398277</v>
      </c>
      <c r="G16" s="55">
        <f t="shared" si="1"/>
        <v>264605.61000000034</v>
      </c>
      <c r="H16" s="26">
        <f t="shared" si="2"/>
        <v>0.11346618151911726</v>
      </c>
      <c r="I16" s="27">
        <f t="shared" si="3"/>
        <v>2.8593856955461572E-2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16822732.359999999</v>
      </c>
      <c r="D17" s="32">
        <f t="shared" si="0"/>
        <v>4.6872929313132232</v>
      </c>
      <c r="E17" s="50">
        <f>FBiH!E17+RS!E17</f>
        <v>17388682.280000001</v>
      </c>
      <c r="F17" s="32">
        <f t="shared" si="0"/>
        <v>4.5427444722638715</v>
      </c>
      <c r="G17" s="55">
        <f t="shared" si="1"/>
        <v>565949.92000000179</v>
      </c>
      <c r="H17" s="26">
        <f t="shared" si="2"/>
        <v>3.3641973722751531E-2</v>
      </c>
      <c r="I17" s="27">
        <f t="shared" si="3"/>
        <v>-0.14454845904935176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13998659.177929796</v>
      </c>
      <c r="D18" s="32">
        <f t="shared" si="0"/>
        <v>3.9004256150796492</v>
      </c>
      <c r="E18" s="50">
        <f>FBiH!E18+RS!E18</f>
        <v>15310323.82</v>
      </c>
      <c r="F18" s="32">
        <f t="shared" si="0"/>
        <v>3.9997791541611214</v>
      </c>
      <c r="G18" s="55">
        <f t="shared" si="1"/>
        <v>1311664.642070204</v>
      </c>
      <c r="H18" s="26">
        <f t="shared" si="2"/>
        <v>9.3699305440492958E-2</v>
      </c>
      <c r="I18" s="27">
        <f t="shared" si="3"/>
        <v>9.9353539081472153E-2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179444703.81445727</v>
      </c>
      <c r="D19" s="32">
        <f t="shared" si="0"/>
        <v>49.998411301545588</v>
      </c>
      <c r="E19" s="50">
        <f>FBiH!E19+RS!E19</f>
        <v>187640609.24000001</v>
      </c>
      <c r="F19" s="32">
        <f t="shared" si="0"/>
        <v>49.020582852194998</v>
      </c>
      <c r="G19" s="55">
        <f t="shared" si="1"/>
        <v>8195905.425542742</v>
      </c>
      <c r="H19" s="26">
        <f t="shared" si="2"/>
        <v>4.5673710348214942E-2</v>
      </c>
      <c r="I19" s="27">
        <f t="shared" si="3"/>
        <v>-0.97782844935058932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24958.690000000002</v>
      </c>
      <c r="D20" s="32">
        <f t="shared" si="0"/>
        <v>6.9542027245232865E-3</v>
      </c>
      <c r="E20" s="50">
        <f>FBiH!E20+RS!E20</f>
        <v>27694.190000000002</v>
      </c>
      <c r="F20" s="32">
        <f t="shared" si="0"/>
        <v>7.2350294582716008E-3</v>
      </c>
      <c r="G20" s="55">
        <f t="shared" si="1"/>
        <v>2735.5</v>
      </c>
      <c r="H20" s="26">
        <f t="shared" si="2"/>
        <v>0.10960110486568005</v>
      </c>
      <c r="I20" s="27">
        <f t="shared" si="3"/>
        <v>2.8082673374831436E-4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7902.3</v>
      </c>
      <c r="D21" s="32">
        <f t="shared" si="0"/>
        <v>2.2018061120195158E-3</v>
      </c>
      <c r="E21" s="50">
        <f>FBiH!E21+RS!E21</f>
        <v>12453</v>
      </c>
      <c r="F21" s="32">
        <f t="shared" si="0"/>
        <v>3.2533113206725394E-3</v>
      </c>
      <c r="G21" s="55">
        <f t="shared" si="1"/>
        <v>4550.7</v>
      </c>
      <c r="H21" s="26">
        <f t="shared" si="2"/>
        <v>0.57587031623704488</v>
      </c>
      <c r="I21" s="27">
        <f t="shared" si="3"/>
        <v>1.0515052086530236E-3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4498733.37</v>
      </c>
      <c r="D22" s="32">
        <f t="shared" si="0"/>
        <v>1.2534753970884618</v>
      </c>
      <c r="E22" s="50">
        <f>FBiH!E22+RS!E22</f>
        <v>4990792.59</v>
      </c>
      <c r="F22" s="32">
        <f t="shared" si="0"/>
        <v>1.3038305655003311</v>
      </c>
      <c r="G22" s="55">
        <f t="shared" si="1"/>
        <v>492059.21999999974</v>
      </c>
      <c r="H22" s="26">
        <f t="shared" si="2"/>
        <v>0.10937728012095985</v>
      </c>
      <c r="I22" s="27">
        <f t="shared" si="3"/>
        <v>5.0355168411869267E-2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5693426.3999999994</v>
      </c>
      <c r="D23" s="32">
        <f t="shared" si="0"/>
        <v>1.586350941606022</v>
      </c>
      <c r="E23" s="50">
        <f>FBiH!E23+RS!E23</f>
        <v>6189463.7199999997</v>
      </c>
      <c r="F23" s="32">
        <f t="shared" si="0"/>
        <v>1.6169800360690569</v>
      </c>
      <c r="G23" s="55">
        <f t="shared" si="1"/>
        <v>496037.3200000003</v>
      </c>
      <c r="H23" s="26">
        <f t="shared" si="2"/>
        <v>8.7124568783395598E-2</v>
      </c>
      <c r="I23" s="27">
        <f t="shared" si="3"/>
        <v>3.0629094463034967E-2</v>
      </c>
    </row>
    <row r="24" spans="1:9" s="1" customFormat="1" ht="17.100000000000001" customHeight="1" x14ac:dyDescent="0.2">
      <c r="A24" s="19" t="s">
        <v>14</v>
      </c>
      <c r="B24" s="12" t="s">
        <v>65</v>
      </c>
      <c r="C24" s="50">
        <f>FBiH!C24+RS!C24</f>
        <v>207294.03000000003</v>
      </c>
      <c r="D24" s="32">
        <f t="shared" si="0"/>
        <v>5.7758027693096556E-2</v>
      </c>
      <c r="E24" s="50">
        <f>FBiH!E24+RS!E24</f>
        <v>301422.59999999998</v>
      </c>
      <c r="F24" s="32">
        <f t="shared" si="0"/>
        <v>7.8745808791981883E-2</v>
      </c>
      <c r="G24" s="55">
        <f t="shared" si="1"/>
        <v>94128.569999999949</v>
      </c>
      <c r="H24" s="26">
        <f t="shared" si="2"/>
        <v>0.45408239687365787</v>
      </c>
      <c r="I24" s="27">
        <f t="shared" si="3"/>
        <v>2.0987781098885328E-2</v>
      </c>
    </row>
    <row r="25" spans="1:9" s="1" customFormat="1" ht="17.100000000000001" customHeight="1" x14ac:dyDescent="0.2">
      <c r="A25" s="19" t="s">
        <v>15</v>
      </c>
      <c r="B25" s="12" t="s">
        <v>66</v>
      </c>
      <c r="C25" s="50">
        <f>FBiH!C25+RS!C25</f>
        <v>1035281.63</v>
      </c>
      <c r="D25" s="32">
        <f t="shared" si="0"/>
        <v>0.28845898290314548</v>
      </c>
      <c r="E25" s="50">
        <f>FBiH!E25+RS!E25</f>
        <v>1170354.5900000001</v>
      </c>
      <c r="F25" s="32">
        <f t="shared" si="0"/>
        <v>0.30575185391857934</v>
      </c>
      <c r="G25" s="55">
        <f t="shared" si="1"/>
        <v>135072.96000000008</v>
      </c>
      <c r="H25" s="26">
        <f t="shared" si="2"/>
        <v>0.130469773717515</v>
      </c>
      <c r="I25" s="27">
        <f t="shared" si="3"/>
        <v>1.7292871015433864E-2</v>
      </c>
    </row>
    <row r="26" spans="1:9" s="1" customFormat="1" ht="17.100000000000001" customHeight="1" x14ac:dyDescent="0.2">
      <c r="A26" s="19" t="s">
        <v>16</v>
      </c>
      <c r="B26" s="12" t="s">
        <v>55</v>
      </c>
      <c r="C26" s="50">
        <f>FBiH!C26+RS!C26</f>
        <v>1137</v>
      </c>
      <c r="D26" s="32">
        <f t="shared" si="0"/>
        <v>3.1680062125788558E-4</v>
      </c>
      <c r="E26" s="50">
        <f>FBiH!E26+RS!E26</f>
        <v>996</v>
      </c>
      <c r="F26" s="32">
        <f t="shared" si="0"/>
        <v>2.6020220632697738E-4</v>
      </c>
      <c r="G26" s="55">
        <f t="shared" si="1"/>
        <v>-141</v>
      </c>
      <c r="H26" s="26">
        <f t="shared" si="2"/>
        <v>-0.12401055408970976</v>
      </c>
      <c r="I26" s="27">
        <f t="shared" si="3"/>
        <v>-5.6598414930908198E-5</v>
      </c>
    </row>
    <row r="27" spans="1:9" s="1" customFormat="1" ht="17.100000000000001" customHeight="1" x14ac:dyDescent="0.2">
      <c r="A27" s="19" t="s">
        <v>17</v>
      </c>
      <c r="B27" s="12" t="s">
        <v>56</v>
      </c>
      <c r="C27" s="50">
        <f>FBiH!C27+RS!C27</f>
        <v>901139.93000000017</v>
      </c>
      <c r="D27" s="32">
        <f t="shared" si="0"/>
        <v>0.25108328026762317</v>
      </c>
      <c r="E27" s="50">
        <f>FBiH!E27+RS!E27</f>
        <v>648881.1</v>
      </c>
      <c r="F27" s="32">
        <f t="shared" si="0"/>
        <v>0.16951836733320888</v>
      </c>
      <c r="G27" s="55">
        <f t="shared" si="1"/>
        <v>-252258.83000000019</v>
      </c>
      <c r="H27" s="26">
        <f t="shared" si="2"/>
        <v>-0.27993302882494636</v>
      </c>
      <c r="I27" s="27">
        <f t="shared" si="3"/>
        <v>-8.1564912934414285E-2</v>
      </c>
    </row>
    <row r="28" spans="1:9" s="1" customFormat="1" ht="17.100000000000001" customHeight="1" x14ac:dyDescent="0.2">
      <c r="A28" s="20" t="s">
        <v>23</v>
      </c>
      <c r="B28" s="6" t="s">
        <v>57</v>
      </c>
      <c r="C28" s="51">
        <f>SUM(C10:C27)</f>
        <v>289121168.28219968</v>
      </c>
      <c r="D28" s="45">
        <f t="shared" si="0"/>
        <v>80.557401697982883</v>
      </c>
      <c r="E28" s="54">
        <f>SUM(E10:E27)</f>
        <v>306012947.11000007</v>
      </c>
      <c r="F28" s="45">
        <f t="shared" si="0"/>
        <v>79.945024099038804</v>
      </c>
      <c r="G28" s="56">
        <f t="shared" si="1"/>
        <v>16891778.827800393</v>
      </c>
      <c r="H28" s="60">
        <f t="shared" si="2"/>
        <v>5.8424566171208191E-2</v>
      </c>
      <c r="I28" s="28">
        <f t="shared" si="3"/>
        <v>-0.61237759894407873</v>
      </c>
    </row>
    <row r="29" spans="1:9" s="1" customFormat="1" ht="17.100000000000001" customHeight="1" x14ac:dyDescent="0.2">
      <c r="A29" s="21" t="s">
        <v>22</v>
      </c>
      <c r="B29" s="4" t="s">
        <v>58</v>
      </c>
      <c r="C29" s="50">
        <f>FBiH!C29+RS!C29</f>
        <v>64066839.71199993</v>
      </c>
      <c r="D29" s="32">
        <f t="shared" si="0"/>
        <v>17.850848392955982</v>
      </c>
      <c r="E29" s="50">
        <f>FBiH!E29+RS!E29</f>
        <v>70390988.810000002</v>
      </c>
      <c r="F29" s="32">
        <f t="shared" si="0"/>
        <v>18.389448387449374</v>
      </c>
      <c r="G29" s="55">
        <f t="shared" si="1"/>
        <v>6324149.0980000719</v>
      </c>
      <c r="H29" s="26">
        <f t="shared" si="2"/>
        <v>9.8711738029049964E-2</v>
      </c>
      <c r="I29" s="27">
        <f>F29-D29</f>
        <v>0.53859999449339213</v>
      </c>
    </row>
    <row r="30" spans="1:9" s="1" customFormat="1" ht="17.100000000000001" customHeight="1" x14ac:dyDescent="0.2">
      <c r="A30" s="21" t="s">
        <v>20</v>
      </c>
      <c r="B30" s="5" t="s">
        <v>59</v>
      </c>
      <c r="C30" s="50">
        <f>FBiH!C30+RS!C30</f>
        <v>88665.50999999998</v>
      </c>
      <c r="D30" s="32">
        <f t="shared" si="0"/>
        <v>2.4704739359848071E-2</v>
      </c>
      <c r="E30" s="50">
        <f>FBiH!E30+RS!E30</f>
        <v>331210.65000000002</v>
      </c>
      <c r="F30" s="32">
        <f t="shared" si="0"/>
        <v>8.6527853302201099E-2</v>
      </c>
      <c r="G30" s="55">
        <f t="shared" si="1"/>
        <v>242545.14000000004</v>
      </c>
      <c r="H30" s="26">
        <f t="shared" si="2"/>
        <v>2.7355071887591929</v>
      </c>
      <c r="I30" s="27">
        <f t="shared" ref="I30:I33" si="4">F30-D30</f>
        <v>6.1823113942353028E-2</v>
      </c>
    </row>
    <row r="31" spans="1:9" s="1" customFormat="1" ht="17.100000000000001" customHeight="1" x14ac:dyDescent="0.2">
      <c r="A31" s="21" t="s">
        <v>21</v>
      </c>
      <c r="B31" s="15" t="s">
        <v>60</v>
      </c>
      <c r="C31" s="50">
        <f>FBiH!C31+RS!C31</f>
        <v>5493850.2079999866</v>
      </c>
      <c r="D31" s="32">
        <f t="shared" si="0"/>
        <v>1.5307433236518553</v>
      </c>
      <c r="E31" s="50">
        <f>FBiH!E31+RS!E31</f>
        <v>5927411.7199999997</v>
      </c>
      <c r="F31" s="32">
        <f t="shared" si="0"/>
        <v>1.5485196860967709</v>
      </c>
      <c r="G31" s="55">
        <f t="shared" si="1"/>
        <v>433561.51200001314</v>
      </c>
      <c r="H31" s="26">
        <f t="shared" si="2"/>
        <v>7.8917607067020751E-2</v>
      </c>
      <c r="I31" s="27">
        <f t="shared" si="4"/>
        <v>1.777636244491565E-2</v>
      </c>
    </row>
    <row r="32" spans="1:9" s="1" customFormat="1" ht="17.100000000000001" customHeight="1" x14ac:dyDescent="0.2">
      <c r="A32" s="19" t="s">
        <v>19</v>
      </c>
      <c r="B32" s="15" t="s">
        <v>61</v>
      </c>
      <c r="C32" s="50">
        <f>FBiH!C32+RS!C32</f>
        <v>130287.62</v>
      </c>
      <c r="D32" s="32">
        <f t="shared" si="0"/>
        <v>3.6301846049438272E-2</v>
      </c>
      <c r="E32" s="50">
        <f>FBiH!E32+RS!E32</f>
        <v>116671.01000000001</v>
      </c>
      <c r="F32" s="32">
        <f t="shared" si="0"/>
        <v>3.0479974112848234E-2</v>
      </c>
      <c r="G32" s="55">
        <f t="shared" si="1"/>
        <v>-13616.609999999986</v>
      </c>
      <c r="H32" s="26">
        <f t="shared" si="2"/>
        <v>-0.104511925231269</v>
      </c>
      <c r="I32" s="27">
        <f t="shared" si="4"/>
        <v>-5.8218719365900375E-3</v>
      </c>
    </row>
    <row r="33" spans="1:9" s="1" customFormat="1" ht="17.100000000000001" customHeight="1" x14ac:dyDescent="0.2">
      <c r="A33" s="20" t="s">
        <v>18</v>
      </c>
      <c r="B33" s="7" t="s">
        <v>62</v>
      </c>
      <c r="C33" s="53">
        <f>SUM(C29:C32)</f>
        <v>69779643.049999923</v>
      </c>
      <c r="D33" s="24">
        <f t="shared" si="0"/>
        <v>19.442598302017124</v>
      </c>
      <c r="E33" s="53">
        <f>SUM(E29:E32)</f>
        <v>76766282.190000013</v>
      </c>
      <c r="F33" s="24">
        <f t="shared" si="0"/>
        <v>20.054975900961196</v>
      </c>
      <c r="G33" s="57">
        <f t="shared" si="1"/>
        <v>6986639.14000009</v>
      </c>
      <c r="H33" s="61">
        <f t="shared" si="2"/>
        <v>0.10012431756055103</v>
      </c>
      <c r="I33" s="28">
        <f t="shared" si="4"/>
        <v>0.61237759894407162</v>
      </c>
    </row>
    <row r="34" spans="1:9" s="1" customFormat="1" ht="17.100000000000001" customHeight="1" x14ac:dyDescent="0.2">
      <c r="A34" s="16" t="s">
        <v>24</v>
      </c>
      <c r="B34" s="17" t="s">
        <v>63</v>
      </c>
      <c r="C34" s="25">
        <f>C28+C33</f>
        <v>358900811.33219957</v>
      </c>
      <c r="D34" s="25">
        <f>D28+D33</f>
        <v>100</v>
      </c>
      <c r="E34" s="59">
        <f>E28+E33</f>
        <v>382779229.30000007</v>
      </c>
      <c r="F34" s="25">
        <f>F28+F33</f>
        <v>100</v>
      </c>
      <c r="G34" s="58">
        <f>G28+G33</f>
        <v>23878417.967800483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6" t="s">
        <v>37</v>
      </c>
      <c r="D7" s="66"/>
      <c r="E7" s="66"/>
      <c r="F7" s="66"/>
      <c r="G7" s="66"/>
      <c r="H7" s="66"/>
      <c r="I7" s="67"/>
    </row>
    <row r="8" spans="1:9" s="1" customFormat="1" ht="26.25" customHeight="1" x14ac:dyDescent="0.2">
      <c r="A8" s="39" t="s">
        <v>33</v>
      </c>
      <c r="B8" s="41" t="s">
        <v>34</v>
      </c>
      <c r="C8" s="44" t="s">
        <v>35</v>
      </c>
      <c r="D8" s="44" t="s">
        <v>36</v>
      </c>
      <c r="E8" s="44" t="s">
        <v>35</v>
      </c>
      <c r="F8" s="44" t="s">
        <v>36</v>
      </c>
      <c r="G8" s="68" t="s">
        <v>38</v>
      </c>
      <c r="H8" s="68"/>
      <c r="I8" s="10" t="s">
        <v>39</v>
      </c>
    </row>
    <row r="9" spans="1:9" s="1" customFormat="1" ht="24.75" customHeight="1" thickBot="1" x14ac:dyDescent="0.25">
      <c r="A9" s="43"/>
      <c r="B9" s="14"/>
      <c r="C9" s="11" t="s">
        <v>26</v>
      </c>
      <c r="D9" s="34" t="s">
        <v>25</v>
      </c>
      <c r="E9" s="11" t="s">
        <v>29</v>
      </c>
      <c r="F9" s="11" t="s">
        <v>25</v>
      </c>
      <c r="G9" s="8" t="s">
        <v>40</v>
      </c>
      <c r="H9" s="11" t="s">
        <v>41</v>
      </c>
      <c r="I9" s="9" t="s">
        <v>27</v>
      </c>
    </row>
    <row r="10" spans="1:9" s="1" customFormat="1" ht="16.5" customHeight="1" x14ac:dyDescent="0.2">
      <c r="A10" s="18" t="s">
        <v>0</v>
      </c>
      <c r="B10" s="12" t="s">
        <v>42</v>
      </c>
      <c r="C10" s="50">
        <v>17465938.316580225</v>
      </c>
      <c r="D10" s="32">
        <f>C10/C$34*100</f>
        <v>6.9452926917879045</v>
      </c>
      <c r="E10" s="50">
        <v>17549998</v>
      </c>
      <c r="F10" s="32">
        <f>E10/E$34*100</f>
        <v>6.5074770975991791</v>
      </c>
      <c r="G10" s="55">
        <f>E10-C10</f>
        <v>84059.683419775218</v>
      </c>
      <c r="H10" s="26">
        <f>(E10-C10)/C10</f>
        <v>4.8127779851356899E-3</v>
      </c>
      <c r="I10" s="27">
        <f>F10-D10</f>
        <v>-0.4378155941887254</v>
      </c>
    </row>
    <row r="11" spans="1:9" s="1" customFormat="1" ht="17.100000000000001" customHeight="1" x14ac:dyDescent="0.2">
      <c r="A11" s="22" t="s">
        <v>1</v>
      </c>
      <c r="B11" s="12" t="s">
        <v>43</v>
      </c>
      <c r="C11" s="50">
        <v>4033345.92</v>
      </c>
      <c r="D11" s="32">
        <f t="shared" ref="D11:D33" si="0">C11/C$34*100</f>
        <v>1.6038513038281113</v>
      </c>
      <c r="E11" s="50">
        <v>4555822</v>
      </c>
      <c r="F11" s="32">
        <f t="shared" ref="F11" si="1">E11/E$34*100</f>
        <v>1.6892826612138923</v>
      </c>
      <c r="G11" s="55">
        <f t="shared" ref="G11:G33" si="2">E11-C11</f>
        <v>522476.08000000007</v>
      </c>
      <c r="H11" s="26">
        <f t="shared" ref="H11:H33" si="3">(E11-C11)/C11</f>
        <v>0.12953911971924295</v>
      </c>
      <c r="I11" s="27">
        <f t="shared" ref="I11:I28" si="4">F11-D11</f>
        <v>8.5431357385781004E-2</v>
      </c>
    </row>
    <row r="12" spans="1:9" s="1" customFormat="1" ht="17.100000000000001" customHeight="1" x14ac:dyDescent="0.2">
      <c r="A12" s="22" t="s">
        <v>2</v>
      </c>
      <c r="B12" s="12" t="s">
        <v>44</v>
      </c>
      <c r="C12" s="50">
        <v>27256154.134232402</v>
      </c>
      <c r="D12" s="32">
        <f t="shared" si="0"/>
        <v>10.83835089094679</v>
      </c>
      <c r="E12" s="50">
        <v>30345647</v>
      </c>
      <c r="F12" s="32">
        <f t="shared" ref="F12" si="5">E12/E$34*100</f>
        <v>11.252058425552484</v>
      </c>
      <c r="G12" s="55">
        <f t="shared" si="2"/>
        <v>3089492.8657675982</v>
      </c>
      <c r="H12" s="26">
        <f t="shared" si="3"/>
        <v>0.11335028597770312</v>
      </c>
      <c r="I12" s="27">
        <f t="shared" si="4"/>
        <v>0.41370753460569354</v>
      </c>
    </row>
    <row r="13" spans="1:9" s="1" customFormat="1" ht="17.100000000000001" customHeight="1" x14ac:dyDescent="0.2">
      <c r="A13" s="19" t="s">
        <v>3</v>
      </c>
      <c r="B13" s="12" t="s">
        <v>45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5">
        <f t="shared" si="2"/>
        <v>0</v>
      </c>
      <c r="H13" s="26" t="s">
        <v>28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46</v>
      </c>
      <c r="C14" s="50">
        <v>729</v>
      </c>
      <c r="D14" s="32">
        <f t="shared" si="0"/>
        <v>2.8988527730611636E-4</v>
      </c>
      <c r="E14" s="50">
        <v>0</v>
      </c>
      <c r="F14" s="32">
        <f t="shared" ref="F14" si="7">E14/E$34*100</f>
        <v>0</v>
      </c>
      <c r="G14" s="55">
        <f t="shared" si="2"/>
        <v>-729</v>
      </c>
      <c r="H14" s="26">
        <f t="shared" si="3"/>
        <v>-1</v>
      </c>
      <c r="I14" s="27">
        <f t="shared" si="4"/>
        <v>-2.8988527730611636E-4</v>
      </c>
    </row>
    <row r="15" spans="1:9" s="1" customFormat="1" ht="17.100000000000001" customHeight="1" x14ac:dyDescent="0.2">
      <c r="A15" s="19" t="s">
        <v>5</v>
      </c>
      <c r="B15" s="12" t="s">
        <v>47</v>
      </c>
      <c r="C15" s="50">
        <v>3510</v>
      </c>
      <c r="D15" s="32">
        <f t="shared" si="0"/>
        <v>1.3957439277701902E-3</v>
      </c>
      <c r="E15" s="50">
        <v>8869</v>
      </c>
      <c r="F15" s="32">
        <f t="shared" ref="F15" si="8">E15/E$34*100</f>
        <v>3.288593786654968E-3</v>
      </c>
      <c r="G15" s="55">
        <f t="shared" si="2"/>
        <v>5359</v>
      </c>
      <c r="H15" s="26">
        <f t="shared" si="3"/>
        <v>1.5267806267806268</v>
      </c>
      <c r="I15" s="27">
        <f t="shared" si="4"/>
        <v>1.8928498588847778E-3</v>
      </c>
    </row>
    <row r="16" spans="1:9" s="1" customFormat="1" ht="17.100000000000001" customHeight="1" x14ac:dyDescent="0.2">
      <c r="A16" s="19" t="s">
        <v>6</v>
      </c>
      <c r="B16" s="12" t="s">
        <v>64</v>
      </c>
      <c r="C16" s="50">
        <v>1527452.5699999998</v>
      </c>
      <c r="D16" s="32">
        <f t="shared" si="0"/>
        <v>0.60738821924059005</v>
      </c>
      <c r="E16" s="50">
        <v>1783553</v>
      </c>
      <c r="F16" s="32">
        <f t="shared" ref="F16" si="9">E16/E$34*100</f>
        <v>0.66133513518658571</v>
      </c>
      <c r="G16" s="55">
        <f t="shared" si="2"/>
        <v>256100.43000000017</v>
      </c>
      <c r="H16" s="26">
        <f t="shared" si="3"/>
        <v>0.16766506209747659</v>
      </c>
      <c r="I16" s="27">
        <f t="shared" si="4"/>
        <v>5.3946915945995655E-2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12835039.220000001</v>
      </c>
      <c r="D17" s="32">
        <f t="shared" si="0"/>
        <v>5.1038256564123179</v>
      </c>
      <c r="E17" s="50">
        <v>13066753</v>
      </c>
      <c r="F17" s="32">
        <f t="shared" ref="F17" si="10">E17/E$34*100</f>
        <v>4.8451057309228958</v>
      </c>
      <c r="G17" s="55">
        <f t="shared" si="2"/>
        <v>231713.77999999933</v>
      </c>
      <c r="H17" s="26">
        <f t="shared" si="3"/>
        <v>1.8053219474307092E-2</v>
      </c>
      <c r="I17" s="27">
        <f t="shared" si="4"/>
        <v>-0.25871992548942213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8099763.307929798</v>
      </c>
      <c r="D18" s="32">
        <f t="shared" si="0"/>
        <v>3.2208534055324227</v>
      </c>
      <c r="E18" s="50">
        <v>9363812</v>
      </c>
      <c r="F18" s="32">
        <f t="shared" ref="F18" si="11">E18/E$34*100</f>
        <v>3.472068323667294</v>
      </c>
      <c r="G18" s="55">
        <f t="shared" si="2"/>
        <v>1264048.692070202</v>
      </c>
      <c r="H18" s="26">
        <f t="shared" si="3"/>
        <v>0.15605995434862621</v>
      </c>
      <c r="I18" s="27">
        <f t="shared" si="4"/>
        <v>0.25121491813487129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110049792.28445727</v>
      </c>
      <c r="D19" s="32">
        <f t="shared" si="0"/>
        <v>43.761062488148703</v>
      </c>
      <c r="E19" s="50">
        <v>115894880</v>
      </c>
      <c r="F19" s="32">
        <f t="shared" ref="F19" si="12">E19/E$34*100</f>
        <v>42.973411012867643</v>
      </c>
      <c r="G19" s="55">
        <f t="shared" si="2"/>
        <v>5845087.7155427337</v>
      </c>
      <c r="H19" s="26">
        <f t="shared" si="3"/>
        <v>5.3113119018292382E-2</v>
      </c>
      <c r="I19" s="27">
        <f t="shared" si="4"/>
        <v>-0.78765147528105928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17807.190000000002</v>
      </c>
      <c r="D20" s="32">
        <f t="shared" si="0"/>
        <v>7.0809906875071386E-3</v>
      </c>
      <c r="E20" s="50">
        <v>18989</v>
      </c>
      <c r="F20" s="32">
        <f t="shared" ref="F20" si="13">E20/E$34*100</f>
        <v>7.0410539423600392E-3</v>
      </c>
      <c r="G20" s="55">
        <f t="shared" si="2"/>
        <v>1181.8099999999977</v>
      </c>
      <c r="H20" s="26">
        <f t="shared" si="3"/>
        <v>6.6367012425879515E-2</v>
      </c>
      <c r="I20" s="27">
        <f t="shared" si="4"/>
        <v>-3.993674514709937E-5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7902.3</v>
      </c>
      <c r="D21" s="32">
        <f t="shared" si="0"/>
        <v>3.1423325471277418E-3</v>
      </c>
      <c r="E21" s="50">
        <v>11254</v>
      </c>
      <c r="F21" s="32">
        <f t="shared" ref="F21" si="14">E21/E$34*100</f>
        <v>4.17294333916056E-3</v>
      </c>
      <c r="G21" s="55">
        <f t="shared" si="2"/>
        <v>3351.7</v>
      </c>
      <c r="H21" s="26">
        <f t="shared" si="3"/>
        <v>0.42414233830656894</v>
      </c>
      <c r="I21" s="27">
        <f t="shared" si="4"/>
        <v>1.0306107920328182E-3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3457769.3899999997</v>
      </c>
      <c r="D22" s="32">
        <f t="shared" si="0"/>
        <v>1.3749745383823742</v>
      </c>
      <c r="E22" s="50">
        <v>3743709</v>
      </c>
      <c r="F22" s="32">
        <f t="shared" ref="F22" si="15">E22/E$34*100</f>
        <v>1.3881540372583474</v>
      </c>
      <c r="G22" s="55">
        <f t="shared" si="2"/>
        <v>285939.61000000034</v>
      </c>
      <c r="H22" s="26">
        <f t="shared" si="3"/>
        <v>8.2694817886626137E-2</v>
      </c>
      <c r="I22" s="27">
        <f t="shared" si="4"/>
        <v>1.317949887597325E-2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5561594.3499999996</v>
      </c>
      <c r="D23" s="32">
        <f t="shared" si="0"/>
        <v>2.2115559950807682</v>
      </c>
      <c r="E23" s="50">
        <v>5815108</v>
      </c>
      <c r="F23" s="32">
        <f t="shared" ref="F23" si="16">E23/E$34*100</f>
        <v>2.1562214497155936</v>
      </c>
      <c r="G23" s="55">
        <f t="shared" si="2"/>
        <v>253513.65000000037</v>
      </c>
      <c r="H23" s="26">
        <f t="shared" si="3"/>
        <v>4.5582909152660583E-2</v>
      </c>
      <c r="I23" s="27">
        <f t="shared" si="4"/>
        <v>-5.533454536517457E-2</v>
      </c>
    </row>
    <row r="24" spans="1:9" s="1" customFormat="1" ht="17.100000000000001" customHeight="1" x14ac:dyDescent="0.2">
      <c r="A24" s="19" t="s">
        <v>14</v>
      </c>
      <c r="B24" s="12" t="s">
        <v>65</v>
      </c>
      <c r="C24" s="50">
        <v>200829.97000000003</v>
      </c>
      <c r="D24" s="32">
        <f t="shared" si="0"/>
        <v>7.9859604313894439E-2</v>
      </c>
      <c r="E24" s="50">
        <v>292031</v>
      </c>
      <c r="F24" s="32">
        <f t="shared" ref="F24" si="17">E24/E$34*100</f>
        <v>0.10828406044769837</v>
      </c>
      <c r="G24" s="55">
        <f t="shared" si="2"/>
        <v>91201.02999999997</v>
      </c>
      <c r="H24" s="26">
        <f t="shared" si="3"/>
        <v>0.45412061755523819</v>
      </c>
      <c r="I24" s="27">
        <f t="shared" si="4"/>
        <v>2.8424456133803927E-2</v>
      </c>
    </row>
    <row r="25" spans="1:9" s="1" customFormat="1" ht="17.100000000000001" customHeight="1" x14ac:dyDescent="0.2">
      <c r="A25" s="19" t="s">
        <v>15</v>
      </c>
      <c r="B25" s="12" t="s">
        <v>66</v>
      </c>
      <c r="C25" s="50">
        <v>530902.25</v>
      </c>
      <c r="D25" s="32">
        <f t="shared" si="0"/>
        <v>0.21111213438092061</v>
      </c>
      <c r="E25" s="50">
        <v>644829</v>
      </c>
      <c r="F25" s="32">
        <f t="shared" ref="F25" si="18">E25/E$34*100</f>
        <v>0.23910030926315665</v>
      </c>
      <c r="G25" s="55">
        <f t="shared" si="2"/>
        <v>113926.75</v>
      </c>
      <c r="H25" s="26">
        <f t="shared" si="3"/>
        <v>0.21459082156837722</v>
      </c>
      <c r="I25" s="27">
        <f t="shared" si="4"/>
        <v>2.7988174882236039E-2</v>
      </c>
    </row>
    <row r="26" spans="1:9" s="1" customFormat="1" ht="17.100000000000001" customHeight="1" x14ac:dyDescent="0.2">
      <c r="A26" s="19" t="s">
        <v>16</v>
      </c>
      <c r="B26" s="12" t="s">
        <v>55</v>
      </c>
      <c r="C26" s="50">
        <v>1137</v>
      </c>
      <c r="D26" s="32">
        <f t="shared" si="0"/>
        <v>4.5212559711530089E-4</v>
      </c>
      <c r="E26" s="50">
        <v>996</v>
      </c>
      <c r="F26" s="32">
        <f t="shared" ref="F26" si="19">E26/E$34*100</f>
        <v>3.6931327224132911E-4</v>
      </c>
      <c r="G26" s="55">
        <f t="shared" si="2"/>
        <v>-141</v>
      </c>
      <c r="H26" s="26">
        <f t="shared" si="3"/>
        <v>-0.12401055408970976</v>
      </c>
      <c r="I26" s="27">
        <f t="shared" si="4"/>
        <v>-8.2812324873971779E-5</v>
      </c>
    </row>
    <row r="27" spans="1:9" s="1" customFormat="1" ht="17.100000000000001" customHeight="1" x14ac:dyDescent="0.2">
      <c r="A27" s="19" t="s">
        <v>17</v>
      </c>
      <c r="B27" s="12" t="s">
        <v>56</v>
      </c>
      <c r="C27" s="50">
        <v>891273.43000000017</v>
      </c>
      <c r="D27" s="32">
        <f t="shared" si="0"/>
        <v>0.35441295666820793</v>
      </c>
      <c r="E27" s="50">
        <v>606209</v>
      </c>
      <c r="F27" s="32">
        <f t="shared" ref="F27" si="20">E27/E$34*100</f>
        <v>0.2247801500523533</v>
      </c>
      <c r="G27" s="55">
        <f t="shared" si="2"/>
        <v>-285064.43000000017</v>
      </c>
      <c r="H27" s="26">
        <f t="shared" si="3"/>
        <v>-0.31983947956352754</v>
      </c>
      <c r="I27" s="27">
        <f t="shared" si="4"/>
        <v>-0.12963280661585463</v>
      </c>
    </row>
    <row r="28" spans="1:9" s="1" customFormat="1" ht="17.100000000000001" customHeight="1" x14ac:dyDescent="0.2">
      <c r="A28" s="20" t="s">
        <v>23</v>
      </c>
      <c r="B28" s="6" t="s">
        <v>57</v>
      </c>
      <c r="C28" s="51">
        <f>SUM(C10:C27)</f>
        <v>191940940.63319969</v>
      </c>
      <c r="D28" s="23">
        <f t="shared" si="0"/>
        <v>76.324900962759841</v>
      </c>
      <c r="E28" s="51">
        <f>SUM(E10:E27)</f>
        <v>203702459</v>
      </c>
      <c r="F28" s="45">
        <f t="shared" ref="F28" si="21">E28/E$34*100</f>
        <v>75.532150298087544</v>
      </c>
      <c r="G28" s="56">
        <f t="shared" si="2"/>
        <v>11761518.366800308</v>
      </c>
      <c r="H28" s="60">
        <f t="shared" si="3"/>
        <v>6.1276756944088552E-2</v>
      </c>
      <c r="I28" s="28">
        <f t="shared" si="4"/>
        <v>-0.79275066467229749</v>
      </c>
    </row>
    <row r="29" spans="1:9" s="1" customFormat="1" ht="17.100000000000001" customHeight="1" x14ac:dyDescent="0.2">
      <c r="A29" s="21" t="s">
        <v>22</v>
      </c>
      <c r="B29" s="4" t="s">
        <v>58</v>
      </c>
      <c r="C29" s="52">
        <v>54984810.061999932</v>
      </c>
      <c r="D29" s="32">
        <f t="shared" si="0"/>
        <v>21.864591100750328</v>
      </c>
      <c r="E29" s="52">
        <v>60843535</v>
      </c>
      <c r="F29" s="32">
        <f t="shared" ref="F29" si="22">E29/E$34*100</f>
        <v>22.560567274678554</v>
      </c>
      <c r="G29" s="55">
        <f t="shared" si="2"/>
        <v>5858724.9380000681</v>
      </c>
      <c r="H29" s="26">
        <f t="shared" si="3"/>
        <v>0.10655169912188239</v>
      </c>
      <c r="I29" s="27">
        <f>F29-D29</f>
        <v>0.69597617392822642</v>
      </c>
    </row>
    <row r="30" spans="1:9" s="1" customFormat="1" ht="17.100000000000001" customHeight="1" x14ac:dyDescent="0.2">
      <c r="A30" s="21" t="s">
        <v>20</v>
      </c>
      <c r="B30" s="5" t="s">
        <v>59</v>
      </c>
      <c r="C30" s="52">
        <v>81238.859999999986</v>
      </c>
      <c r="D30" s="32">
        <f t="shared" si="0"/>
        <v>3.2304457419935206E-2</v>
      </c>
      <c r="E30" s="52">
        <v>328153</v>
      </c>
      <c r="F30" s="32">
        <f t="shared" ref="F30" si="23">E30/E$34*100</f>
        <v>0.12167797010623382</v>
      </c>
      <c r="G30" s="55">
        <f t="shared" si="2"/>
        <v>246914.14</v>
      </c>
      <c r="H30" s="26">
        <f t="shared" si="3"/>
        <v>3.039359981171573</v>
      </c>
      <c r="I30" s="27">
        <f t="shared" ref="I30:I33" si="24">F30-D30</f>
        <v>8.9373512686298617E-2</v>
      </c>
    </row>
    <row r="31" spans="1:9" s="1" customFormat="1" ht="17.100000000000001" customHeight="1" x14ac:dyDescent="0.2">
      <c r="A31" s="21" t="s">
        <v>21</v>
      </c>
      <c r="B31" s="15" t="s">
        <v>60</v>
      </c>
      <c r="C31" s="52">
        <v>4471804.6679999866</v>
      </c>
      <c r="D31" s="32">
        <f t="shared" si="0"/>
        <v>1.7782034790699064</v>
      </c>
      <c r="E31" s="52">
        <v>4815592</v>
      </c>
      <c r="F31" s="32">
        <f t="shared" ref="F31" si="25">E31/E$34*100</f>
        <v>1.7856044571276775</v>
      </c>
      <c r="G31" s="55">
        <f t="shared" si="2"/>
        <v>343787.33200001344</v>
      </c>
      <c r="H31" s="26">
        <f t="shared" si="3"/>
        <v>7.6878879451094687E-2</v>
      </c>
      <c r="I31" s="27">
        <f t="shared" si="24"/>
        <v>7.4009780577710682E-3</v>
      </c>
    </row>
    <row r="32" spans="1:9" s="1" customFormat="1" ht="17.100000000000001" customHeight="1" x14ac:dyDescent="0.2">
      <c r="A32" s="19" t="s">
        <v>19</v>
      </c>
      <c r="B32" s="15" t="s">
        <v>61</v>
      </c>
      <c r="C32" s="52">
        <v>0</v>
      </c>
      <c r="D32" s="32">
        <f t="shared" si="0"/>
        <v>0</v>
      </c>
      <c r="E32" s="52">
        <v>0</v>
      </c>
      <c r="F32" s="32">
        <f t="shared" ref="F32" si="26">E32/E$34*100</f>
        <v>0</v>
      </c>
      <c r="G32" s="55">
        <f t="shared" si="2"/>
        <v>0</v>
      </c>
      <c r="H32" s="26" t="s">
        <v>28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62</v>
      </c>
      <c r="C33" s="53">
        <f>SUM(C29:C32)</f>
        <v>59537853.589999914</v>
      </c>
      <c r="D33" s="24">
        <f t="shared" si="0"/>
        <v>23.67509903724017</v>
      </c>
      <c r="E33" s="53">
        <f>SUM(E29:E32)</f>
        <v>65987280</v>
      </c>
      <c r="F33" s="24">
        <f t="shared" ref="F33" si="27">E33/E$34*100</f>
        <v>24.467849701912463</v>
      </c>
      <c r="G33" s="57">
        <f t="shared" si="2"/>
        <v>6449426.4100000858</v>
      </c>
      <c r="H33" s="60">
        <f t="shared" si="3"/>
        <v>0.10832480549959468</v>
      </c>
      <c r="I33" s="28">
        <f t="shared" si="24"/>
        <v>0.79275066467229394</v>
      </c>
    </row>
    <row r="34" spans="1:9" s="1" customFormat="1" ht="17.100000000000001" customHeight="1" x14ac:dyDescent="0.2">
      <c r="A34" s="16" t="s">
        <v>24</v>
      </c>
      <c r="B34" s="17" t="s">
        <v>63</v>
      </c>
      <c r="C34" s="25">
        <f>C28+C33</f>
        <v>251478794.22319961</v>
      </c>
      <c r="D34" s="25">
        <f>D28+D33</f>
        <v>100.00000000000001</v>
      </c>
      <c r="E34" s="59">
        <f>E28+E33</f>
        <v>269689739</v>
      </c>
      <c r="F34" s="25">
        <f>F28+F33</f>
        <v>100</v>
      </c>
      <c r="G34" s="58">
        <f>G28+G33</f>
        <v>18210944.776800394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6" t="s">
        <v>37</v>
      </c>
      <c r="D7" s="66"/>
      <c r="E7" s="66"/>
      <c r="F7" s="66"/>
      <c r="G7" s="66"/>
      <c r="H7" s="66"/>
      <c r="I7" s="67"/>
    </row>
    <row r="8" spans="1:9" s="1" customFormat="1" ht="26.25" customHeight="1" x14ac:dyDescent="0.2">
      <c r="A8" s="39" t="s">
        <v>33</v>
      </c>
      <c r="B8" s="41" t="s">
        <v>34</v>
      </c>
      <c r="C8" s="62" t="s">
        <v>35</v>
      </c>
      <c r="D8" s="62" t="s">
        <v>36</v>
      </c>
      <c r="E8" s="62" t="s">
        <v>35</v>
      </c>
      <c r="F8" s="62" t="s">
        <v>36</v>
      </c>
      <c r="G8" s="68" t="s">
        <v>38</v>
      </c>
      <c r="H8" s="68"/>
      <c r="I8" s="10" t="s">
        <v>39</v>
      </c>
    </row>
    <row r="9" spans="1:9" s="1" customFormat="1" ht="24.75" customHeight="1" thickBot="1" x14ac:dyDescent="0.25">
      <c r="A9" s="43"/>
      <c r="B9" s="14"/>
      <c r="C9" s="11" t="s">
        <v>26</v>
      </c>
      <c r="D9" s="34" t="s">
        <v>25</v>
      </c>
      <c r="E9" s="11" t="s">
        <v>29</v>
      </c>
      <c r="F9" s="11" t="s">
        <v>25</v>
      </c>
      <c r="G9" s="8" t="s">
        <v>40</v>
      </c>
      <c r="H9" s="11" t="s">
        <v>41</v>
      </c>
      <c r="I9" s="9" t="s">
        <v>27</v>
      </c>
    </row>
    <row r="10" spans="1:9" s="1" customFormat="1" ht="16.5" customHeight="1" x14ac:dyDescent="0.2">
      <c r="A10" s="18" t="s">
        <v>0</v>
      </c>
      <c r="B10" s="12" t="s">
        <v>42</v>
      </c>
      <c r="C10" s="50">
        <v>16659150.576562731</v>
      </c>
      <c r="D10" s="32">
        <f>C10/C$34*100</f>
        <v>6.7384326141411375</v>
      </c>
      <c r="E10" s="50">
        <v>17089219</v>
      </c>
      <c r="F10" s="32">
        <f>E10/E$34*100</f>
        <v>6.3782345224571682</v>
      </c>
      <c r="G10" s="55">
        <f>E10-C10</f>
        <v>430068.4234372694</v>
      </c>
      <c r="H10" s="26">
        <f>(E10-C10)/C10</f>
        <v>2.5815747415256576E-2</v>
      </c>
      <c r="I10" s="27">
        <f>F10-D10</f>
        <v>-0.36019809168396932</v>
      </c>
    </row>
    <row r="11" spans="1:9" s="1" customFormat="1" ht="17.100000000000001" customHeight="1" x14ac:dyDescent="0.2">
      <c r="A11" s="22" t="s">
        <v>1</v>
      </c>
      <c r="B11" s="12" t="s">
        <v>43</v>
      </c>
      <c r="C11" s="50">
        <v>3971408.38</v>
      </c>
      <c r="D11" s="32">
        <f t="shared" ref="D11:D33" si="0">C11/C$34*100</f>
        <v>1.6063884907502297</v>
      </c>
      <c r="E11" s="50">
        <v>4496282</v>
      </c>
      <c r="F11" s="32">
        <f t="shared" ref="F11:F33" si="1">E11/E$34*100</f>
        <v>1.6781539914201324</v>
      </c>
      <c r="G11" s="55">
        <f t="shared" ref="G11:G33" si="2">E11-C11</f>
        <v>524873.62000000011</v>
      </c>
      <c r="H11" s="26">
        <f t="shared" ref="H11:H33" si="3">(E11-C11)/C11</f>
        <v>0.13216309424214895</v>
      </c>
      <c r="I11" s="27">
        <f t="shared" ref="I11:I28" si="4">F11-D11</f>
        <v>7.1765500669902726E-2</v>
      </c>
    </row>
    <row r="12" spans="1:9" s="1" customFormat="1" ht="17.100000000000001" customHeight="1" x14ac:dyDescent="0.2">
      <c r="A12" s="22" t="s">
        <v>2</v>
      </c>
      <c r="B12" s="12" t="s">
        <v>44</v>
      </c>
      <c r="C12" s="50">
        <v>25452673.5629397</v>
      </c>
      <c r="D12" s="32">
        <f t="shared" si="0"/>
        <v>10.295310368038498</v>
      </c>
      <c r="E12" s="50">
        <v>28452891</v>
      </c>
      <c r="F12" s="32">
        <f t="shared" si="1"/>
        <v>10.619514656574468</v>
      </c>
      <c r="G12" s="55">
        <f t="shared" si="2"/>
        <v>3000217.4370603003</v>
      </c>
      <c r="H12" s="26">
        <f t="shared" si="3"/>
        <v>0.11787435334214788</v>
      </c>
      <c r="I12" s="27">
        <f t="shared" si="4"/>
        <v>0.32420428853597016</v>
      </c>
    </row>
    <row r="13" spans="1:9" s="1" customFormat="1" ht="17.100000000000001" customHeight="1" x14ac:dyDescent="0.2">
      <c r="A13" s="19" t="s">
        <v>3</v>
      </c>
      <c r="B13" s="12" t="s">
        <v>45</v>
      </c>
      <c r="C13" s="50">
        <v>0</v>
      </c>
      <c r="D13" s="32">
        <f t="shared" si="0"/>
        <v>0</v>
      </c>
      <c r="E13" s="50">
        <v>0</v>
      </c>
      <c r="F13" s="32">
        <f t="shared" si="1"/>
        <v>0</v>
      </c>
      <c r="G13" s="55">
        <f t="shared" si="2"/>
        <v>0</v>
      </c>
      <c r="H13" s="26" t="s">
        <v>28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46</v>
      </c>
      <c r="C14" s="50">
        <v>729</v>
      </c>
      <c r="D14" s="32">
        <f t="shared" si="0"/>
        <v>2.9487201962265014E-4</v>
      </c>
      <c r="E14" s="50">
        <v>0</v>
      </c>
      <c r="F14" s="32">
        <f t="shared" si="1"/>
        <v>0</v>
      </c>
      <c r="G14" s="55">
        <f t="shared" si="2"/>
        <v>-729</v>
      </c>
      <c r="H14" s="26">
        <f t="shared" si="3"/>
        <v>-1</v>
      </c>
      <c r="I14" s="27">
        <f t="shared" si="4"/>
        <v>-2.9487201962265014E-4</v>
      </c>
    </row>
    <row r="15" spans="1:9" s="1" customFormat="1" ht="17.100000000000001" customHeight="1" x14ac:dyDescent="0.2">
      <c r="A15" s="19" t="s">
        <v>5</v>
      </c>
      <c r="B15" s="12" t="s">
        <v>47</v>
      </c>
      <c r="C15" s="50">
        <v>3510</v>
      </c>
      <c r="D15" s="32">
        <f t="shared" si="0"/>
        <v>1.4197541685535007E-3</v>
      </c>
      <c r="E15" s="50">
        <v>8869</v>
      </c>
      <c r="F15" s="32">
        <f t="shared" si="1"/>
        <v>3.3101900080789314E-3</v>
      </c>
      <c r="G15" s="55">
        <f t="shared" si="2"/>
        <v>5359</v>
      </c>
      <c r="H15" s="26">
        <f t="shared" si="3"/>
        <v>1.5267806267806268</v>
      </c>
      <c r="I15" s="27">
        <f t="shared" si="4"/>
        <v>1.8904358395254307E-3</v>
      </c>
    </row>
    <row r="16" spans="1:9" s="1" customFormat="1" ht="17.100000000000001" customHeight="1" x14ac:dyDescent="0.2">
      <c r="A16" s="19" t="s">
        <v>6</v>
      </c>
      <c r="B16" s="12" t="s">
        <v>64</v>
      </c>
      <c r="C16" s="50">
        <v>1740083.6099999999</v>
      </c>
      <c r="D16" s="32">
        <f t="shared" si="0"/>
        <v>0.70384357804248543</v>
      </c>
      <c r="E16" s="50">
        <v>1948920</v>
      </c>
      <c r="F16" s="32">
        <f t="shared" si="1"/>
        <v>0.72739829862951744</v>
      </c>
      <c r="G16" s="55">
        <f t="shared" si="2"/>
        <v>208836.39000000013</v>
      </c>
      <c r="H16" s="26">
        <f t="shared" si="3"/>
        <v>0.12001514685837432</v>
      </c>
      <c r="I16" s="27">
        <f t="shared" si="4"/>
        <v>2.3554720587032008E-2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12423217.350000001</v>
      </c>
      <c r="D17" s="32">
        <f t="shared" si="0"/>
        <v>5.0250469001449218</v>
      </c>
      <c r="E17" s="50">
        <v>12819500</v>
      </c>
      <c r="F17" s="32">
        <f t="shared" si="1"/>
        <v>4.7846409751457726</v>
      </c>
      <c r="G17" s="55">
        <f t="shared" si="2"/>
        <v>396282.64999999851</v>
      </c>
      <c r="H17" s="26">
        <f t="shared" si="3"/>
        <v>3.1898552430944825E-2</v>
      </c>
      <c r="I17" s="27">
        <f t="shared" si="4"/>
        <v>-0.24040592499914926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10061272.858610498</v>
      </c>
      <c r="D18" s="32">
        <f t="shared" si="0"/>
        <v>4.0696678296200712</v>
      </c>
      <c r="E18" s="50">
        <v>10975436</v>
      </c>
      <c r="F18" s="32">
        <f t="shared" si="1"/>
        <v>4.0963782367245232</v>
      </c>
      <c r="G18" s="55">
        <f t="shared" si="2"/>
        <v>914163.14138950221</v>
      </c>
      <c r="H18" s="26">
        <f t="shared" si="3"/>
        <v>9.085959144892447E-2</v>
      </c>
      <c r="I18" s="27">
        <f t="shared" si="4"/>
        <v>2.6710407104451939E-2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113988966.01318674</v>
      </c>
      <c r="D19" s="32">
        <f t="shared" si="0"/>
        <v>46.107210731146779</v>
      </c>
      <c r="E19" s="50">
        <v>123767556</v>
      </c>
      <c r="F19" s="32">
        <f t="shared" si="1"/>
        <v>46.19394826875066</v>
      </c>
      <c r="G19" s="55">
        <f t="shared" si="2"/>
        <v>9778589.9868132621</v>
      </c>
      <c r="H19" s="26">
        <f t="shared" si="3"/>
        <v>8.5785408262077159E-2</v>
      </c>
      <c r="I19" s="27">
        <f t="shared" si="4"/>
        <v>8.673753760388081E-2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15097.630000000001</v>
      </c>
      <c r="D20" s="32">
        <f t="shared" si="0"/>
        <v>6.1068157059197695E-3</v>
      </c>
      <c r="E20" s="50">
        <v>15825</v>
      </c>
      <c r="F20" s="32">
        <f t="shared" si="1"/>
        <v>5.9063881923383799E-3</v>
      </c>
      <c r="G20" s="55">
        <f t="shared" si="2"/>
        <v>727.36999999999898</v>
      </c>
      <c r="H20" s="26">
        <f t="shared" si="3"/>
        <v>4.8177760350465532E-2</v>
      </c>
      <c r="I20" s="27">
        <f t="shared" si="4"/>
        <v>-2.0042751358138964E-4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7852.3</v>
      </c>
      <c r="D21" s="32">
        <f t="shared" si="0"/>
        <v>3.1761640050520386E-3</v>
      </c>
      <c r="E21" s="50">
        <v>11104</v>
      </c>
      <c r="F21" s="32">
        <f t="shared" si="1"/>
        <v>4.1443623688925983E-3</v>
      </c>
      <c r="G21" s="55">
        <f t="shared" si="2"/>
        <v>3251.7</v>
      </c>
      <c r="H21" s="26">
        <f t="shared" si="3"/>
        <v>0.41410796836595642</v>
      </c>
      <c r="I21" s="27">
        <f t="shared" si="4"/>
        <v>9.6819836384055965E-4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3668648.3299999996</v>
      </c>
      <c r="D22" s="32">
        <f t="shared" si="0"/>
        <v>1.4839255724998117</v>
      </c>
      <c r="E22" s="50">
        <v>4019257</v>
      </c>
      <c r="F22" s="32">
        <f t="shared" si="1"/>
        <v>1.5001132440299132</v>
      </c>
      <c r="G22" s="55">
        <f t="shared" si="2"/>
        <v>350608.67000000039</v>
      </c>
      <c r="H22" s="26">
        <f t="shared" si="3"/>
        <v>9.5568895806374662E-2</v>
      </c>
      <c r="I22" s="27">
        <f t="shared" si="4"/>
        <v>1.6187671530101477E-2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5561594.3499999996</v>
      </c>
      <c r="D23" s="32">
        <f t="shared" si="0"/>
        <v>2.2496002171555833</v>
      </c>
      <c r="E23" s="50">
        <v>5856295</v>
      </c>
      <c r="F23" s="32">
        <f t="shared" si="1"/>
        <v>2.1857536580632093</v>
      </c>
      <c r="G23" s="55">
        <f t="shared" si="2"/>
        <v>294700.65000000037</v>
      </c>
      <c r="H23" s="26">
        <f t="shared" si="3"/>
        <v>5.2988519380238581E-2</v>
      </c>
      <c r="I23" s="27">
        <f t="shared" si="4"/>
        <v>-6.3846559092374022E-2</v>
      </c>
    </row>
    <row r="24" spans="1:9" s="1" customFormat="1" ht="17.100000000000001" customHeight="1" x14ac:dyDescent="0.2">
      <c r="A24" s="19" t="s">
        <v>14</v>
      </c>
      <c r="B24" s="12" t="s">
        <v>65</v>
      </c>
      <c r="C24" s="50">
        <v>181903.83000000002</v>
      </c>
      <c r="D24" s="32">
        <f t="shared" si="0"/>
        <v>7.3577983167620334E-2</v>
      </c>
      <c r="E24" s="50">
        <v>240775</v>
      </c>
      <c r="F24" s="32">
        <f t="shared" si="1"/>
        <v>8.9864809921660238E-2</v>
      </c>
      <c r="G24" s="55">
        <f t="shared" si="2"/>
        <v>58871.169999999984</v>
      </c>
      <c r="H24" s="26">
        <f t="shared" si="3"/>
        <v>0.32363898000388436</v>
      </c>
      <c r="I24" s="27">
        <f t="shared" si="4"/>
        <v>1.6286826754039904E-2</v>
      </c>
    </row>
    <row r="25" spans="1:9" s="1" customFormat="1" ht="17.100000000000001" customHeight="1" x14ac:dyDescent="0.2">
      <c r="A25" s="19" t="s">
        <v>15</v>
      </c>
      <c r="B25" s="12" t="s">
        <v>66</v>
      </c>
      <c r="C25" s="50">
        <v>531409.23</v>
      </c>
      <c r="D25" s="32">
        <f t="shared" si="0"/>
        <v>0.21494885170948888</v>
      </c>
      <c r="E25" s="50">
        <v>649462</v>
      </c>
      <c r="F25" s="32">
        <f t="shared" si="1"/>
        <v>0.24239966433949248</v>
      </c>
      <c r="G25" s="55">
        <f t="shared" si="2"/>
        <v>118052.77000000002</v>
      </c>
      <c r="H25" s="26">
        <f t="shared" si="3"/>
        <v>0.22215039433921768</v>
      </c>
      <c r="I25" s="27">
        <f t="shared" si="4"/>
        <v>2.7450812630003596E-2</v>
      </c>
    </row>
    <row r="26" spans="1:9" s="1" customFormat="1" ht="17.100000000000001" customHeight="1" x14ac:dyDescent="0.2">
      <c r="A26" s="19" t="s">
        <v>16</v>
      </c>
      <c r="B26" s="12" t="s">
        <v>55</v>
      </c>
      <c r="C26" s="50">
        <v>1137</v>
      </c>
      <c r="D26" s="32">
        <f t="shared" si="0"/>
        <v>4.5990327340322801E-4</v>
      </c>
      <c r="E26" s="50">
        <v>996</v>
      </c>
      <c r="F26" s="32">
        <f t="shared" si="1"/>
        <v>3.717385554230032E-4</v>
      </c>
      <c r="G26" s="55">
        <f t="shared" si="2"/>
        <v>-141</v>
      </c>
      <c r="H26" s="26">
        <f t="shared" si="3"/>
        <v>-0.12401055408970976</v>
      </c>
      <c r="I26" s="27">
        <f t="shared" si="4"/>
        <v>-8.8164717980224812E-5</v>
      </c>
    </row>
    <row r="27" spans="1:9" s="1" customFormat="1" ht="17.100000000000001" customHeight="1" x14ac:dyDescent="0.2">
      <c r="A27" s="19" t="s">
        <v>17</v>
      </c>
      <c r="B27" s="12" t="s">
        <v>56</v>
      </c>
      <c r="C27" s="50">
        <v>832261.50000000012</v>
      </c>
      <c r="D27" s="32">
        <f t="shared" si="0"/>
        <v>0.336640095142903</v>
      </c>
      <c r="E27" s="50">
        <v>557043</v>
      </c>
      <c r="F27" s="32">
        <f t="shared" si="1"/>
        <v>0.20790598406475502</v>
      </c>
      <c r="G27" s="55">
        <f t="shared" si="2"/>
        <v>-275218.50000000012</v>
      </c>
      <c r="H27" s="26">
        <f t="shared" si="3"/>
        <v>-0.33068753030147385</v>
      </c>
      <c r="I27" s="27">
        <f t="shared" si="4"/>
        <v>-0.12873411107814797</v>
      </c>
    </row>
    <row r="28" spans="1:9" s="1" customFormat="1" ht="17.100000000000001" customHeight="1" x14ac:dyDescent="0.2">
      <c r="A28" s="20" t="s">
        <v>23</v>
      </c>
      <c r="B28" s="6" t="s">
        <v>57</v>
      </c>
      <c r="C28" s="51">
        <f>SUM(C10:C27)</f>
        <v>195100915.52129969</v>
      </c>
      <c r="D28" s="23">
        <f t="shared" si="0"/>
        <v>78.916050740732089</v>
      </c>
      <c r="E28" s="51">
        <f>SUM(E10:E27)</f>
        <v>210909430</v>
      </c>
      <c r="F28" s="45">
        <f t="shared" si="1"/>
        <v>78.718038989245997</v>
      </c>
      <c r="G28" s="56">
        <f t="shared" si="2"/>
        <v>15808514.47870031</v>
      </c>
      <c r="H28" s="60">
        <f t="shared" si="3"/>
        <v>8.1027372098489467E-2</v>
      </c>
      <c r="I28" s="28">
        <f t="shared" si="4"/>
        <v>-0.19801175148609218</v>
      </c>
    </row>
    <row r="29" spans="1:9" s="1" customFormat="1" ht="17.100000000000001" customHeight="1" x14ac:dyDescent="0.2">
      <c r="A29" s="21" t="s">
        <v>22</v>
      </c>
      <c r="B29" s="4" t="s">
        <v>58</v>
      </c>
      <c r="C29" s="52">
        <v>48251940</v>
      </c>
      <c r="D29" s="32">
        <f t="shared" si="0"/>
        <v>19.517348420453963</v>
      </c>
      <c r="E29" s="52">
        <v>52704649</v>
      </c>
      <c r="F29" s="32">
        <f t="shared" si="1"/>
        <v>19.671034220217301</v>
      </c>
      <c r="G29" s="55">
        <f t="shared" si="2"/>
        <v>4452709</v>
      </c>
      <c r="H29" s="26">
        <f t="shared" si="3"/>
        <v>9.2280414010296782E-2</v>
      </c>
      <c r="I29" s="27">
        <f>F29-D29</f>
        <v>0.15368579976333763</v>
      </c>
    </row>
    <row r="30" spans="1:9" s="1" customFormat="1" ht="17.100000000000001" customHeight="1" x14ac:dyDescent="0.2">
      <c r="A30" s="21" t="s">
        <v>20</v>
      </c>
      <c r="B30" s="5" t="s">
        <v>59</v>
      </c>
      <c r="C30" s="52">
        <v>88013</v>
      </c>
      <c r="D30" s="32">
        <f t="shared" si="0"/>
        <v>3.5600234654387254E-2</v>
      </c>
      <c r="E30" s="52">
        <v>331210</v>
      </c>
      <c r="F30" s="32">
        <f t="shared" si="1"/>
        <v>0.1236179989374025</v>
      </c>
      <c r="G30" s="55">
        <f t="shared" si="2"/>
        <v>243197</v>
      </c>
      <c r="H30" s="26">
        <f t="shared" si="3"/>
        <v>2.7631940736027634</v>
      </c>
      <c r="I30" s="27">
        <f t="shared" ref="I30:I33" si="5">F30-D30</f>
        <v>8.8017764283015248E-2</v>
      </c>
    </row>
    <row r="31" spans="1:9" s="1" customFormat="1" ht="17.100000000000001" customHeight="1" x14ac:dyDescent="0.2">
      <c r="A31" s="21" t="s">
        <v>21</v>
      </c>
      <c r="B31" s="15" t="s">
        <v>60</v>
      </c>
      <c r="C31" s="52">
        <v>3785030</v>
      </c>
      <c r="D31" s="32">
        <f t="shared" si="0"/>
        <v>1.5310006041595605</v>
      </c>
      <c r="E31" s="52">
        <v>3984950</v>
      </c>
      <c r="F31" s="32">
        <f t="shared" si="1"/>
        <v>1.487308791599294</v>
      </c>
      <c r="G31" s="55">
        <f t="shared" si="2"/>
        <v>199920</v>
      </c>
      <c r="H31" s="26">
        <f t="shared" si="3"/>
        <v>5.2818603815557606E-2</v>
      </c>
      <c r="I31" s="27">
        <f t="shared" si="5"/>
        <v>-4.3691812560266552E-2</v>
      </c>
    </row>
    <row r="32" spans="1:9" s="1" customFormat="1" ht="17.100000000000001" customHeight="1" x14ac:dyDescent="0.2">
      <c r="A32" s="19" t="s">
        <v>19</v>
      </c>
      <c r="B32" s="15" t="s">
        <v>61</v>
      </c>
      <c r="C32" s="52">
        <v>0</v>
      </c>
      <c r="D32" s="32">
        <f t="shared" si="0"/>
        <v>0</v>
      </c>
      <c r="E32" s="52">
        <v>0</v>
      </c>
      <c r="F32" s="32">
        <f t="shared" si="1"/>
        <v>0</v>
      </c>
      <c r="G32" s="55">
        <f t="shared" si="2"/>
        <v>0</v>
      </c>
      <c r="H32" s="26" t="s">
        <v>28</v>
      </c>
      <c r="I32" s="27">
        <f t="shared" si="5"/>
        <v>0</v>
      </c>
    </row>
    <row r="33" spans="1:9" s="1" customFormat="1" ht="17.100000000000001" customHeight="1" x14ac:dyDescent="0.2">
      <c r="A33" s="20" t="s">
        <v>18</v>
      </c>
      <c r="B33" s="7" t="s">
        <v>62</v>
      </c>
      <c r="C33" s="53">
        <f>SUM(C29:C32)</f>
        <v>52124983</v>
      </c>
      <c r="D33" s="24">
        <f t="shared" si="0"/>
        <v>21.083949259267911</v>
      </c>
      <c r="E33" s="53">
        <f>SUM(E29:E32)</f>
        <v>57020809</v>
      </c>
      <c r="F33" s="24">
        <f t="shared" si="1"/>
        <v>21.281961010753996</v>
      </c>
      <c r="G33" s="57">
        <f t="shared" si="2"/>
        <v>4895826</v>
      </c>
      <c r="H33" s="60">
        <f t="shared" si="3"/>
        <v>9.3924750056992828E-2</v>
      </c>
      <c r="I33" s="28">
        <f t="shared" si="5"/>
        <v>0.19801175148608507</v>
      </c>
    </row>
    <row r="34" spans="1:9" s="1" customFormat="1" ht="17.100000000000001" customHeight="1" x14ac:dyDescent="0.2">
      <c r="A34" s="16" t="s">
        <v>24</v>
      </c>
      <c r="B34" s="17" t="s">
        <v>63</v>
      </c>
      <c r="C34" s="25">
        <f>C28+C33</f>
        <v>247225898.52129969</v>
      </c>
      <c r="D34" s="25">
        <f>D28+D33</f>
        <v>100</v>
      </c>
      <c r="E34" s="59">
        <f>E28+E33</f>
        <v>267930239</v>
      </c>
      <c r="F34" s="25">
        <f>F28+F33</f>
        <v>100</v>
      </c>
      <c r="G34" s="58">
        <f>G28+G33</f>
        <v>20704340.47870031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32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6" t="s">
        <v>37</v>
      </c>
      <c r="D7" s="66"/>
      <c r="E7" s="66"/>
      <c r="F7" s="66"/>
      <c r="G7" s="66"/>
      <c r="H7" s="66"/>
      <c r="I7" s="67"/>
    </row>
    <row r="8" spans="1:9" s="1" customFormat="1" ht="26.25" customHeight="1" x14ac:dyDescent="0.2">
      <c r="A8" s="39" t="s">
        <v>33</v>
      </c>
      <c r="B8" s="41" t="s">
        <v>34</v>
      </c>
      <c r="C8" s="44" t="s">
        <v>35</v>
      </c>
      <c r="D8" s="44" t="s">
        <v>36</v>
      </c>
      <c r="E8" s="44" t="s">
        <v>35</v>
      </c>
      <c r="F8" s="44" t="s">
        <v>36</v>
      </c>
      <c r="G8" s="68" t="s">
        <v>38</v>
      </c>
      <c r="H8" s="68"/>
      <c r="I8" s="10" t="s">
        <v>39</v>
      </c>
    </row>
    <row r="9" spans="1:9" s="1" customFormat="1" ht="24.75" customHeight="1" thickBot="1" x14ac:dyDescent="0.25">
      <c r="A9" s="43"/>
      <c r="B9" s="14"/>
      <c r="C9" s="11" t="s">
        <v>26</v>
      </c>
      <c r="D9" s="34" t="s">
        <v>25</v>
      </c>
      <c r="E9" s="11" t="s">
        <v>29</v>
      </c>
      <c r="F9" s="11" t="s">
        <v>25</v>
      </c>
      <c r="G9" s="8" t="s">
        <v>40</v>
      </c>
      <c r="H9" s="11" t="s">
        <v>41</v>
      </c>
      <c r="I9" s="9" t="s">
        <v>27</v>
      </c>
    </row>
    <row r="10" spans="1:9" s="1" customFormat="1" ht="16.5" customHeight="1" x14ac:dyDescent="0.2">
      <c r="A10" s="18" t="s">
        <v>0</v>
      </c>
      <c r="B10" s="12" t="s">
        <v>42</v>
      </c>
      <c r="C10" s="50">
        <v>8074817.4189999998</v>
      </c>
      <c r="D10" s="32">
        <f>C10/C$34*100</f>
        <v>7.5169109986145273</v>
      </c>
      <c r="E10" s="50">
        <v>8802980.7699999996</v>
      </c>
      <c r="F10" s="32">
        <f>E10/E$34*100</f>
        <v>7.7840838672521642</v>
      </c>
      <c r="G10" s="55">
        <f>E10-C10</f>
        <v>728163.35099999979</v>
      </c>
      <c r="H10" s="26">
        <f>(E10-C10)/C10</f>
        <v>9.0177066949728865E-2</v>
      </c>
      <c r="I10" s="27">
        <f>F10-D10</f>
        <v>0.2671728686376369</v>
      </c>
    </row>
    <row r="11" spans="1:9" s="1" customFormat="1" ht="17.100000000000001" customHeight="1" x14ac:dyDescent="0.2">
      <c r="A11" s="22" t="s">
        <v>1</v>
      </c>
      <c r="B11" s="12" t="s">
        <v>43</v>
      </c>
      <c r="C11" s="50">
        <v>938540.06</v>
      </c>
      <c r="D11" s="32">
        <f t="shared" ref="D11:D33" si="0">C11/C$34*100</f>
        <v>0.87369431822125732</v>
      </c>
      <c r="E11" s="50">
        <v>985737.10000000009</v>
      </c>
      <c r="F11" s="32">
        <f t="shared" ref="F11" si="1">E11/E$34*100</f>
        <v>0.87164341919401167</v>
      </c>
      <c r="G11" s="55">
        <f t="shared" ref="G11:G33" si="2">E11-C11</f>
        <v>47197.040000000037</v>
      </c>
      <c r="H11" s="26">
        <f t="shared" ref="H11:H33" si="3">(E11-C11)/C11</f>
        <v>5.0287720270565793E-2</v>
      </c>
      <c r="I11" s="27">
        <f t="shared" ref="I11:I28" si="4">F11-D11</f>
        <v>-2.0508990272456451E-3</v>
      </c>
    </row>
    <row r="12" spans="1:9" s="1" customFormat="1" ht="17.100000000000001" customHeight="1" x14ac:dyDescent="0.2">
      <c r="A12" s="22" t="s">
        <v>2</v>
      </c>
      <c r="B12" s="12" t="s">
        <v>44</v>
      </c>
      <c r="C12" s="50">
        <v>6375705.6100000003</v>
      </c>
      <c r="D12" s="32">
        <f t="shared" si="0"/>
        <v>5.9351944616071011</v>
      </c>
      <c r="E12" s="50">
        <v>7480008.9899999993</v>
      </c>
      <c r="F12" s="32">
        <f t="shared" ref="F12" si="5">E12/E$34*100</f>
        <v>6.6142388387791682</v>
      </c>
      <c r="G12" s="55">
        <f t="shared" si="2"/>
        <v>1104303.379999999</v>
      </c>
      <c r="H12" s="26">
        <f t="shared" si="3"/>
        <v>0.17320488861153657</v>
      </c>
      <c r="I12" s="27">
        <f t="shared" si="4"/>
        <v>0.67904437717206712</v>
      </c>
    </row>
    <row r="13" spans="1:9" s="1" customFormat="1" ht="17.100000000000001" customHeight="1" x14ac:dyDescent="0.2">
      <c r="A13" s="19" t="s">
        <v>3</v>
      </c>
      <c r="B13" s="12" t="s">
        <v>45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5">
        <f t="shared" si="2"/>
        <v>0</v>
      </c>
      <c r="H13" s="26" t="s">
        <v>28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46</v>
      </c>
      <c r="C14" s="50">
        <v>0</v>
      </c>
      <c r="D14" s="32">
        <f t="shared" si="0"/>
        <v>0</v>
      </c>
      <c r="E14" s="50">
        <v>0</v>
      </c>
      <c r="F14" s="32">
        <f t="shared" ref="F14" si="7">E14/E$34*100</f>
        <v>0</v>
      </c>
      <c r="G14" s="55">
        <f t="shared" si="2"/>
        <v>0</v>
      </c>
      <c r="H14" s="26" t="s">
        <v>28</v>
      </c>
      <c r="I14" s="27">
        <f t="shared" si="4"/>
        <v>0</v>
      </c>
    </row>
    <row r="15" spans="1:9" s="1" customFormat="1" ht="17.100000000000001" customHeight="1" x14ac:dyDescent="0.2">
      <c r="A15" s="19" t="s">
        <v>5</v>
      </c>
      <c r="B15" s="12" t="s">
        <v>47</v>
      </c>
      <c r="C15" s="50">
        <v>4437.3099999999995</v>
      </c>
      <c r="D15" s="32">
        <f t="shared" si="0"/>
        <v>4.1307267536202629E-3</v>
      </c>
      <c r="E15" s="50">
        <v>5583.7</v>
      </c>
      <c r="F15" s="32">
        <f t="shared" ref="F15" si="8">E15/E$34*100</f>
        <v>4.9374172482232869E-3</v>
      </c>
      <c r="G15" s="55">
        <f t="shared" si="2"/>
        <v>1146.3900000000003</v>
      </c>
      <c r="H15" s="26">
        <f t="shared" si="3"/>
        <v>0.25835247030295394</v>
      </c>
      <c r="I15" s="27">
        <f t="shared" si="4"/>
        <v>8.06690494603024E-4</v>
      </c>
    </row>
    <row r="16" spans="1:9" s="1" customFormat="1" ht="16.5" customHeight="1" x14ac:dyDescent="0.2">
      <c r="A16" s="19" t="s">
        <v>6</v>
      </c>
      <c r="B16" s="12" t="s">
        <v>64</v>
      </c>
      <c r="C16" s="50">
        <v>804569.24</v>
      </c>
      <c r="D16" s="32">
        <f t="shared" si="0"/>
        <v>0.74897982895220816</v>
      </c>
      <c r="E16" s="50">
        <v>813074.42</v>
      </c>
      <c r="F16" s="32">
        <f t="shared" ref="F16" si="9">E16/E$34*100</f>
        <v>0.7189655005457215</v>
      </c>
      <c r="G16" s="55">
        <f t="shared" si="2"/>
        <v>8505.1800000000512</v>
      </c>
      <c r="H16" s="26">
        <f t="shared" si="3"/>
        <v>1.057109764723301E-2</v>
      </c>
      <c r="I16" s="27">
        <f t="shared" si="4"/>
        <v>-3.0014328406486657E-2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3987693.1399999997</v>
      </c>
      <c r="D17" s="32">
        <f t="shared" si="0"/>
        <v>3.7121748849248744</v>
      </c>
      <c r="E17" s="50">
        <v>4321929.2799999993</v>
      </c>
      <c r="F17" s="32">
        <f t="shared" ref="F17" si="10">E17/E$34*100</f>
        <v>3.8216895916100877</v>
      </c>
      <c r="G17" s="55">
        <f t="shared" si="2"/>
        <v>334236.13999999966</v>
      </c>
      <c r="H17" s="26">
        <f t="shared" si="3"/>
        <v>8.3816915761978542E-2</v>
      </c>
      <c r="I17" s="27">
        <f t="shared" si="4"/>
        <v>0.10951470668521335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5898895.8699999992</v>
      </c>
      <c r="D18" s="32">
        <f t="shared" si="0"/>
        <v>5.4913285271998307</v>
      </c>
      <c r="E18" s="50">
        <v>5946511.8200000012</v>
      </c>
      <c r="F18" s="32">
        <f t="shared" ref="F18" si="11">E18/E$34*100</f>
        <v>5.2582355833643746</v>
      </c>
      <c r="G18" s="55">
        <f t="shared" si="2"/>
        <v>47615.950000002049</v>
      </c>
      <c r="H18" s="26">
        <f t="shared" si="3"/>
        <v>8.0720106015368699E-3</v>
      </c>
      <c r="I18" s="27">
        <f t="shared" si="4"/>
        <v>-0.23309294383545609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69394911.530000001</v>
      </c>
      <c r="D19" s="32">
        <f t="shared" si="0"/>
        <v>64.600268546052078</v>
      </c>
      <c r="E19" s="50">
        <v>71745729.239999995</v>
      </c>
      <c r="F19" s="32">
        <f t="shared" ref="F19" si="12">E19/E$34*100</f>
        <v>63.441553277563948</v>
      </c>
      <c r="G19" s="55">
        <f t="shared" si="2"/>
        <v>2350817.7099999934</v>
      </c>
      <c r="H19" s="26">
        <f t="shared" si="3"/>
        <v>3.38759378486089E-2</v>
      </c>
      <c r="I19" s="27">
        <f t="shared" si="4"/>
        <v>-1.1587152684881303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7151.5</v>
      </c>
      <c r="D20" s="32">
        <f t="shared" si="0"/>
        <v>6.6573875565410839E-3</v>
      </c>
      <c r="E20" s="50">
        <v>8705.19</v>
      </c>
      <c r="F20" s="32">
        <f t="shared" ref="F20" si="13">E20/E$34*100</f>
        <v>7.697611844307695E-3</v>
      </c>
      <c r="G20" s="55">
        <f t="shared" si="2"/>
        <v>1553.6900000000005</v>
      </c>
      <c r="H20" s="26">
        <f t="shared" si="3"/>
        <v>0.2172537229951759</v>
      </c>
      <c r="I20" s="27">
        <f t="shared" si="4"/>
        <v>1.0402242877666111E-3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0</v>
      </c>
      <c r="D21" s="32">
        <f t="shared" si="0"/>
        <v>0</v>
      </c>
      <c r="E21" s="50">
        <v>1199</v>
      </c>
      <c r="F21" s="32">
        <f t="shared" ref="F21" si="14">E21/E$34*100</f>
        <v>1.0602223043178754E-3</v>
      </c>
      <c r="G21" s="55">
        <f t="shared" si="2"/>
        <v>1199</v>
      </c>
      <c r="H21" s="26" t="s">
        <v>28</v>
      </c>
      <c r="I21" s="27">
        <f t="shared" si="4"/>
        <v>1.0602223043178754E-3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1040963.9800000001</v>
      </c>
      <c r="D22" s="32">
        <f t="shared" si="0"/>
        <v>0.96904155034041561</v>
      </c>
      <c r="E22" s="50">
        <v>1247083.5899999999</v>
      </c>
      <c r="F22" s="32">
        <f t="shared" ref="F22" si="15">E22/E$34*100</f>
        <v>1.1027404816236934</v>
      </c>
      <c r="G22" s="55">
        <f t="shared" si="2"/>
        <v>206119.60999999975</v>
      </c>
      <c r="H22" s="26">
        <f t="shared" si="3"/>
        <v>0.1980083979466799</v>
      </c>
      <c r="I22" s="27">
        <f t="shared" si="4"/>
        <v>0.13369893128327781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131832.04999999999</v>
      </c>
      <c r="D23" s="32">
        <f t="shared" si="0"/>
        <v>0.12272349146658769</v>
      </c>
      <c r="E23" s="50">
        <v>374355.72</v>
      </c>
      <c r="F23" s="32">
        <f t="shared" ref="F23" si="16">E23/E$34*100</f>
        <v>0.331026091820665</v>
      </c>
      <c r="G23" s="55">
        <f t="shared" si="2"/>
        <v>242523.66999999998</v>
      </c>
      <c r="H23" s="26">
        <f t="shared" si="3"/>
        <v>1.839641194990141</v>
      </c>
      <c r="I23" s="27">
        <f t="shared" si="4"/>
        <v>0.20830260035407733</v>
      </c>
    </row>
    <row r="24" spans="1:9" s="1" customFormat="1" ht="17.100000000000001" customHeight="1" x14ac:dyDescent="0.2">
      <c r="A24" s="19" t="s">
        <v>14</v>
      </c>
      <c r="B24" s="12" t="s">
        <v>65</v>
      </c>
      <c r="C24" s="50">
        <v>6464.06</v>
      </c>
      <c r="D24" s="32">
        <f t="shared" si="0"/>
        <v>6.0174442576711121E-3</v>
      </c>
      <c r="E24" s="50">
        <v>9391.5999999999985</v>
      </c>
      <c r="F24" s="32">
        <f t="shared" ref="F24" si="17">E24/E$34*100</f>
        <v>8.3045736390590132E-3</v>
      </c>
      <c r="G24" s="55">
        <f t="shared" si="2"/>
        <v>2927.5399999999981</v>
      </c>
      <c r="H24" s="26">
        <f t="shared" si="3"/>
        <v>0.45289492981191354</v>
      </c>
      <c r="I24" s="27">
        <f t="shared" si="4"/>
        <v>2.287129381387901E-3</v>
      </c>
    </row>
    <row r="25" spans="1:9" s="1" customFormat="1" ht="17.100000000000001" customHeight="1" x14ac:dyDescent="0.2">
      <c r="A25" s="19" t="s">
        <v>15</v>
      </c>
      <c r="B25" s="12" t="s">
        <v>66</v>
      </c>
      <c r="C25" s="50">
        <v>504379.38</v>
      </c>
      <c r="D25" s="32">
        <f t="shared" si="0"/>
        <v>0.46953072896426018</v>
      </c>
      <c r="E25" s="50">
        <v>525525.59000000008</v>
      </c>
      <c r="F25" s="32">
        <f t="shared" ref="F25" si="18">E25/E$34*100</f>
        <v>0.46469887573628949</v>
      </c>
      <c r="G25" s="55">
        <f t="shared" si="2"/>
        <v>21146.210000000079</v>
      </c>
      <c r="H25" s="26">
        <f t="shared" si="3"/>
        <v>4.1925207172426593E-2</v>
      </c>
      <c r="I25" s="27">
        <f t="shared" si="4"/>
        <v>-4.8318532279706949E-3</v>
      </c>
    </row>
    <row r="26" spans="1:9" s="1" customFormat="1" ht="17.100000000000001" customHeight="1" x14ac:dyDescent="0.2">
      <c r="A26" s="19" t="s">
        <v>16</v>
      </c>
      <c r="B26" s="12" t="s">
        <v>55</v>
      </c>
      <c r="C26" s="50">
        <v>0</v>
      </c>
      <c r="D26" s="32">
        <f t="shared" si="0"/>
        <v>0</v>
      </c>
      <c r="E26" s="50">
        <v>0</v>
      </c>
      <c r="F26" s="32">
        <f t="shared" ref="F26" si="19">E26/E$34*100</f>
        <v>0</v>
      </c>
      <c r="G26" s="55">
        <f t="shared" si="2"/>
        <v>0</v>
      </c>
      <c r="H26" s="26" t="s">
        <v>28</v>
      </c>
      <c r="I26" s="27">
        <f t="shared" si="4"/>
        <v>0</v>
      </c>
    </row>
    <row r="27" spans="1:9" s="1" customFormat="1" ht="17.100000000000001" customHeight="1" x14ac:dyDescent="0.2">
      <c r="A27" s="19" t="s">
        <v>17</v>
      </c>
      <c r="B27" s="12" t="s">
        <v>56</v>
      </c>
      <c r="C27" s="50">
        <v>9866.5</v>
      </c>
      <c r="D27" s="32">
        <f t="shared" si="0"/>
        <v>9.1848023948280233E-3</v>
      </c>
      <c r="E27" s="50">
        <v>42672.100000000006</v>
      </c>
      <c r="F27" s="32">
        <f t="shared" ref="F27" si="20">E27/E$34*100</f>
        <v>3.773303769147858E-2</v>
      </c>
      <c r="G27" s="55">
        <f t="shared" si="2"/>
        <v>32805.600000000006</v>
      </c>
      <c r="H27" s="26">
        <f t="shared" si="3"/>
        <v>3.32494805655501</v>
      </c>
      <c r="I27" s="27">
        <f t="shared" si="4"/>
        <v>2.8548235296650556E-2</v>
      </c>
    </row>
    <row r="28" spans="1:9" s="1" customFormat="1" ht="17.100000000000001" customHeight="1" x14ac:dyDescent="0.2">
      <c r="A28" s="20" t="s">
        <v>23</v>
      </c>
      <c r="B28" s="6" t="s">
        <v>57</v>
      </c>
      <c r="C28" s="51">
        <f>SUM(C10:C27)</f>
        <v>97180227.649000004</v>
      </c>
      <c r="D28" s="45">
        <f t="shared" si="0"/>
        <v>90.465837697305801</v>
      </c>
      <c r="E28" s="51">
        <f>SUM(E10:E27)</f>
        <v>102310488.10999998</v>
      </c>
      <c r="F28" s="45">
        <f t="shared" ref="F28" si="21">E28/E$34*100</f>
        <v>90.468608390217497</v>
      </c>
      <c r="G28" s="56">
        <f t="shared" si="2"/>
        <v>5130260.4609999806</v>
      </c>
      <c r="H28" s="60">
        <f t="shared" si="3"/>
        <v>5.2791196163171072E-2</v>
      </c>
      <c r="I28" s="28">
        <f t="shared" si="4"/>
        <v>2.77069291169596E-3</v>
      </c>
    </row>
    <row r="29" spans="1:9" s="1" customFormat="1" ht="17.100000000000001" customHeight="1" x14ac:dyDescent="0.2">
      <c r="A29" s="21" t="s">
        <v>22</v>
      </c>
      <c r="B29" s="4" t="s">
        <v>58</v>
      </c>
      <c r="C29" s="52">
        <v>9082029.6500000004</v>
      </c>
      <c r="D29" s="32">
        <f t="shared" si="0"/>
        <v>8.4545327805421486</v>
      </c>
      <c r="E29" s="52">
        <v>9547453.8100000005</v>
      </c>
      <c r="F29" s="32">
        <f t="shared" ref="F29" si="22">E29/E$34*100</f>
        <v>8.4423882225243378</v>
      </c>
      <c r="G29" s="55">
        <f t="shared" si="2"/>
        <v>465424.16000000015</v>
      </c>
      <c r="H29" s="26">
        <f t="shared" si="3"/>
        <v>5.1246712236840158E-2</v>
      </c>
      <c r="I29" s="27">
        <f>F29-D29</f>
        <v>-1.214455801781078E-2</v>
      </c>
    </row>
    <row r="30" spans="1:9" s="1" customFormat="1" ht="17.100000000000001" customHeight="1" x14ac:dyDescent="0.2">
      <c r="A30" s="21" t="s">
        <v>20</v>
      </c>
      <c r="B30" s="5" t="s">
        <v>59</v>
      </c>
      <c r="C30" s="52">
        <v>7426.65</v>
      </c>
      <c r="D30" s="32">
        <f t="shared" si="0"/>
        <v>6.9135268540566099E-3</v>
      </c>
      <c r="E30" s="52">
        <v>3057.6499999999996</v>
      </c>
      <c r="F30" s="32">
        <f t="shared" ref="F30" si="23">E30/E$34*100</f>
        <v>2.7037437271038795E-3</v>
      </c>
      <c r="G30" s="55">
        <f t="shared" si="2"/>
        <v>-4369</v>
      </c>
      <c r="H30" s="26">
        <f t="shared" si="3"/>
        <v>-0.58828677802239238</v>
      </c>
      <c r="I30" s="27">
        <f t="shared" ref="I30:I33" si="24">F30-D30</f>
        <v>-4.2097831269527304E-3</v>
      </c>
    </row>
    <row r="31" spans="1:9" s="1" customFormat="1" ht="17.100000000000001" customHeight="1" x14ac:dyDescent="0.2">
      <c r="A31" s="21" t="s">
        <v>21</v>
      </c>
      <c r="B31" s="15" t="s">
        <v>60</v>
      </c>
      <c r="C31" s="52">
        <v>1022045.5399999999</v>
      </c>
      <c r="D31" s="32">
        <f t="shared" si="0"/>
        <v>0.95143022585671699</v>
      </c>
      <c r="E31" s="52">
        <v>1111819.72</v>
      </c>
      <c r="F31" s="32">
        <f t="shared" ref="F31" si="25">E31/E$34*100</f>
        <v>0.9831326651580109</v>
      </c>
      <c r="G31" s="55">
        <f t="shared" si="2"/>
        <v>89774.180000000051</v>
      </c>
      <c r="H31" s="26">
        <f t="shared" si="3"/>
        <v>8.7837749382478653E-2</v>
      </c>
      <c r="I31" s="27">
        <f t="shared" si="24"/>
        <v>3.1702439301293905E-2</v>
      </c>
    </row>
    <row r="32" spans="1:9" s="1" customFormat="1" ht="17.100000000000001" customHeight="1" x14ac:dyDescent="0.2">
      <c r="A32" s="19" t="s">
        <v>19</v>
      </c>
      <c r="B32" s="15" t="s">
        <v>61</v>
      </c>
      <c r="C32" s="52">
        <v>130287.62</v>
      </c>
      <c r="D32" s="32">
        <f t="shared" si="0"/>
        <v>0.12128576944128551</v>
      </c>
      <c r="E32" s="52">
        <v>116671.01000000001</v>
      </c>
      <c r="F32" s="32">
        <f t="shared" ref="F32" si="26">E32/E$34*100</f>
        <v>0.10316697837305579</v>
      </c>
      <c r="G32" s="55">
        <f t="shared" si="2"/>
        <v>-13616.609999999986</v>
      </c>
      <c r="H32" s="26">
        <f t="shared" si="3"/>
        <v>-0.104511925231269</v>
      </c>
      <c r="I32" s="27">
        <f t="shared" si="24"/>
        <v>-1.8118791068229723E-2</v>
      </c>
    </row>
    <row r="33" spans="1:9" s="1" customFormat="1" ht="17.100000000000001" customHeight="1" x14ac:dyDescent="0.2">
      <c r="A33" s="20" t="s">
        <v>18</v>
      </c>
      <c r="B33" s="7" t="s">
        <v>62</v>
      </c>
      <c r="C33" s="53">
        <f>SUM(C29:C32)</f>
        <v>10241789.459999999</v>
      </c>
      <c r="D33" s="24">
        <f t="shared" si="0"/>
        <v>9.5341623026942077</v>
      </c>
      <c r="E33" s="53">
        <f>SUM(E29:E32)</f>
        <v>10779002.190000001</v>
      </c>
      <c r="F33" s="24">
        <f t="shared" ref="F33" si="27">E33/E$34*100</f>
        <v>9.5313916097825082</v>
      </c>
      <c r="G33" s="57">
        <f t="shared" si="2"/>
        <v>537212.73000000231</v>
      </c>
      <c r="H33" s="60">
        <f t="shared" si="3"/>
        <v>5.24530143973495E-2</v>
      </c>
      <c r="I33" s="28">
        <f t="shared" si="24"/>
        <v>-2.7706929116995127E-3</v>
      </c>
    </row>
    <row r="34" spans="1:9" s="1" customFormat="1" ht="17.100000000000001" customHeight="1" x14ac:dyDescent="0.2">
      <c r="A34" s="16" t="s">
        <v>24</v>
      </c>
      <c r="B34" s="17" t="s">
        <v>63</v>
      </c>
      <c r="C34" s="25">
        <f>C28+C33</f>
        <v>107422017.109</v>
      </c>
      <c r="D34" s="25">
        <f>D28+D33</f>
        <v>100.00000000000001</v>
      </c>
      <c r="E34" s="59">
        <f>E28+E33</f>
        <v>113089490.29999998</v>
      </c>
      <c r="F34" s="25">
        <f>F28+F33</f>
        <v>100</v>
      </c>
      <c r="G34" s="58">
        <f>G28+G33</f>
        <v>5667473.1909999829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32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66" t="s">
        <v>37</v>
      </c>
      <c r="D7" s="66"/>
      <c r="E7" s="66"/>
      <c r="F7" s="66"/>
      <c r="G7" s="66"/>
      <c r="H7" s="66"/>
      <c r="I7" s="67"/>
    </row>
    <row r="8" spans="1:9" s="1" customFormat="1" ht="26.25" customHeight="1" x14ac:dyDescent="0.2">
      <c r="A8" s="39" t="s">
        <v>33</v>
      </c>
      <c r="B8" s="41" t="s">
        <v>34</v>
      </c>
      <c r="C8" s="62" t="s">
        <v>35</v>
      </c>
      <c r="D8" s="62" t="s">
        <v>36</v>
      </c>
      <c r="E8" s="62" t="s">
        <v>35</v>
      </c>
      <c r="F8" s="62" t="s">
        <v>36</v>
      </c>
      <c r="G8" s="68" t="s">
        <v>38</v>
      </c>
      <c r="H8" s="68"/>
      <c r="I8" s="10" t="s">
        <v>39</v>
      </c>
    </row>
    <row r="9" spans="1:9" s="1" customFormat="1" ht="24.75" customHeight="1" thickBot="1" x14ac:dyDescent="0.25">
      <c r="A9" s="43"/>
      <c r="B9" s="14"/>
      <c r="C9" s="11" t="s">
        <v>26</v>
      </c>
      <c r="D9" s="34" t="s">
        <v>25</v>
      </c>
      <c r="E9" s="11" t="s">
        <v>29</v>
      </c>
      <c r="F9" s="11" t="s">
        <v>25</v>
      </c>
      <c r="G9" s="8" t="s">
        <v>40</v>
      </c>
      <c r="H9" s="11" t="s">
        <v>41</v>
      </c>
      <c r="I9" s="9" t="s">
        <v>27</v>
      </c>
    </row>
    <row r="10" spans="1:9" s="1" customFormat="1" ht="16.5" customHeight="1" x14ac:dyDescent="0.2">
      <c r="A10" s="18" t="s">
        <v>0</v>
      </c>
      <c r="B10" s="12" t="s">
        <v>42</v>
      </c>
      <c r="C10" s="50">
        <v>10141715.059017494</v>
      </c>
      <c r="D10" s="32">
        <f>C10/C$34*100</f>
        <v>7.5978406381929648</v>
      </c>
      <c r="E10" s="50">
        <v>10622113.77</v>
      </c>
      <c r="F10" s="32">
        <f>E10/E$34*100</f>
        <v>7.612941218711601</v>
      </c>
      <c r="G10" s="55">
        <f>E10-C10</f>
        <v>480398.71098250523</v>
      </c>
      <c r="H10" s="26">
        <f>(E10-C10)/C10</f>
        <v>4.7368586889587207E-2</v>
      </c>
      <c r="I10" s="27">
        <f>F10-D10</f>
        <v>1.5100580518636164E-2</v>
      </c>
    </row>
    <row r="11" spans="1:9" s="1" customFormat="1" ht="17.100000000000001" customHeight="1" x14ac:dyDescent="0.2">
      <c r="A11" s="22" t="s">
        <v>1</v>
      </c>
      <c r="B11" s="12" t="s">
        <v>43</v>
      </c>
      <c r="C11" s="50">
        <v>1231683.52</v>
      </c>
      <c r="D11" s="32">
        <f t="shared" ref="D11:D33" si="0">C11/C$34*100</f>
        <v>0.92273693819940084</v>
      </c>
      <c r="E11" s="50">
        <v>1303860.1000000001</v>
      </c>
      <c r="F11" s="32">
        <f t="shared" ref="F11:F33" si="1">E11/E$34*100</f>
        <v>0.9344854059799278</v>
      </c>
      <c r="G11" s="55">
        <f t="shared" ref="G11:G33" si="2">E11-C11</f>
        <v>72176.580000000075</v>
      </c>
      <c r="H11" s="26">
        <f t="shared" ref="H11:H33" si="3">(E11-C11)/C11</f>
        <v>5.8599939698795414E-2</v>
      </c>
      <c r="I11" s="27">
        <f t="shared" ref="I11:I28" si="4">F11-D11</f>
        <v>1.1748467780526961E-2</v>
      </c>
    </row>
    <row r="12" spans="1:9" s="1" customFormat="1" ht="17.100000000000001" customHeight="1" x14ac:dyDescent="0.2">
      <c r="A12" s="22" t="s">
        <v>2</v>
      </c>
      <c r="B12" s="12" t="s">
        <v>44</v>
      </c>
      <c r="C12" s="50">
        <v>9310865.6712926999</v>
      </c>
      <c r="D12" s="32">
        <f t="shared" si="0"/>
        <v>6.9753954989302231</v>
      </c>
      <c r="E12" s="50">
        <v>10700112.989999998</v>
      </c>
      <c r="F12" s="32">
        <f t="shared" si="1"/>
        <v>7.6688437904428923</v>
      </c>
      <c r="G12" s="55">
        <f t="shared" si="2"/>
        <v>1389247.3187072985</v>
      </c>
      <c r="H12" s="26">
        <f t="shared" si="3"/>
        <v>0.14920710573568166</v>
      </c>
      <c r="I12" s="27">
        <f t="shared" si="4"/>
        <v>0.69344829151266918</v>
      </c>
    </row>
    <row r="13" spans="1:9" s="1" customFormat="1" ht="17.100000000000001" customHeight="1" x14ac:dyDescent="0.2">
      <c r="A13" s="19" t="s">
        <v>3</v>
      </c>
      <c r="B13" s="12" t="s">
        <v>45</v>
      </c>
      <c r="C13" s="50">
        <v>0</v>
      </c>
      <c r="D13" s="32">
        <f t="shared" si="0"/>
        <v>0</v>
      </c>
      <c r="E13" s="50">
        <v>0</v>
      </c>
      <c r="F13" s="32">
        <f t="shared" si="1"/>
        <v>0</v>
      </c>
      <c r="G13" s="55">
        <f t="shared" si="2"/>
        <v>0</v>
      </c>
      <c r="H13" s="26" t="s">
        <v>28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46</v>
      </c>
      <c r="C14" s="50">
        <v>0</v>
      </c>
      <c r="D14" s="32">
        <f t="shared" si="0"/>
        <v>0</v>
      </c>
      <c r="E14" s="50">
        <v>0</v>
      </c>
      <c r="F14" s="32">
        <f t="shared" si="1"/>
        <v>0</v>
      </c>
      <c r="G14" s="55">
        <f t="shared" si="2"/>
        <v>0</v>
      </c>
      <c r="H14" s="26" t="s">
        <v>28</v>
      </c>
      <c r="I14" s="27">
        <f t="shared" si="4"/>
        <v>0</v>
      </c>
    </row>
    <row r="15" spans="1:9" s="1" customFormat="1" ht="17.100000000000001" customHeight="1" x14ac:dyDescent="0.2">
      <c r="A15" s="19" t="s">
        <v>5</v>
      </c>
      <c r="B15" s="12" t="s">
        <v>47</v>
      </c>
      <c r="C15" s="50">
        <v>4437.3099999999995</v>
      </c>
      <c r="D15" s="32">
        <f t="shared" si="0"/>
        <v>3.3242872675941807E-3</v>
      </c>
      <c r="E15" s="50">
        <v>5583.7</v>
      </c>
      <c r="F15" s="32">
        <f t="shared" si="1"/>
        <v>4.0018757851169179E-3</v>
      </c>
      <c r="G15" s="55">
        <f t="shared" si="2"/>
        <v>1146.3900000000003</v>
      </c>
      <c r="H15" s="26">
        <f t="shared" si="3"/>
        <v>0.25835247030295394</v>
      </c>
      <c r="I15" s="27">
        <f t="shared" si="4"/>
        <v>6.7758851752273714E-4</v>
      </c>
    </row>
    <row r="16" spans="1:9" s="1" customFormat="1" ht="16.5" customHeight="1" x14ac:dyDescent="0.2">
      <c r="A16" s="19" t="s">
        <v>6</v>
      </c>
      <c r="B16" s="12" t="s">
        <v>64</v>
      </c>
      <c r="C16" s="50">
        <v>882786.64</v>
      </c>
      <c r="D16" s="32">
        <f t="shared" si="0"/>
        <v>0.66135482699073267</v>
      </c>
      <c r="E16" s="50">
        <v>959428.42</v>
      </c>
      <c r="F16" s="32">
        <f t="shared" si="1"/>
        <v>0.687628877187346</v>
      </c>
      <c r="G16" s="55">
        <f t="shared" si="2"/>
        <v>76641.780000000028</v>
      </c>
      <c r="H16" s="26">
        <f t="shared" si="3"/>
        <v>8.6818010748327623E-2</v>
      </c>
      <c r="I16" s="27">
        <f t="shared" si="4"/>
        <v>2.627405019661333E-2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4941194.33</v>
      </c>
      <c r="D17" s="32">
        <f t="shared" si="0"/>
        <v>3.7017808983207305</v>
      </c>
      <c r="E17" s="50">
        <v>5272288.2799999993</v>
      </c>
      <c r="F17" s="32">
        <f t="shared" si="1"/>
        <v>3.7786848863455633</v>
      </c>
      <c r="G17" s="55">
        <f t="shared" si="2"/>
        <v>331093.94999999925</v>
      </c>
      <c r="H17" s="26">
        <f t="shared" si="3"/>
        <v>6.7006866738633056E-2</v>
      </c>
      <c r="I17" s="27">
        <f t="shared" si="4"/>
        <v>7.6903988024832781E-2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6542921.2593192989</v>
      </c>
      <c r="D18" s="32">
        <f t="shared" si="0"/>
        <v>4.9017422346481165</v>
      </c>
      <c r="E18" s="50">
        <v>6742852.8200000012</v>
      </c>
      <c r="F18" s="32">
        <f t="shared" si="1"/>
        <v>4.8326484988386422</v>
      </c>
      <c r="G18" s="55">
        <f t="shared" si="2"/>
        <v>199931.56068070233</v>
      </c>
      <c r="H18" s="26">
        <f t="shared" si="3"/>
        <v>3.0556925990196382E-2</v>
      </c>
      <c r="I18" s="27">
        <f t="shared" si="4"/>
        <v>-6.909373580947431E-2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79714421.651270524</v>
      </c>
      <c r="D19" s="32">
        <f t="shared" si="0"/>
        <v>59.719432930976765</v>
      </c>
      <c r="E19" s="50">
        <v>81031436.239999995</v>
      </c>
      <c r="F19" s="32">
        <f t="shared" si="1"/>
        <v>58.075781743664855</v>
      </c>
      <c r="G19" s="55">
        <f t="shared" si="2"/>
        <v>1317014.588729471</v>
      </c>
      <c r="H19" s="26">
        <f t="shared" si="3"/>
        <v>1.6521660214647994E-2</v>
      </c>
      <c r="I19" s="27">
        <f t="shared" si="4"/>
        <v>-1.6436511873119102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9861.06</v>
      </c>
      <c r="D20" s="32">
        <f t="shared" si="0"/>
        <v>7.3875830633835073E-3</v>
      </c>
      <c r="E20" s="50">
        <v>11921.19</v>
      </c>
      <c r="F20" s="32">
        <f t="shared" si="1"/>
        <v>8.5439979925099763E-3</v>
      </c>
      <c r="G20" s="55">
        <f t="shared" si="2"/>
        <v>2060.130000000001</v>
      </c>
      <c r="H20" s="26">
        <f t="shared" si="3"/>
        <v>0.20891567437983352</v>
      </c>
      <c r="I20" s="27">
        <f t="shared" si="4"/>
        <v>1.156414929126469E-3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50</v>
      </c>
      <c r="D21" s="32">
        <f t="shared" si="0"/>
        <v>3.7458361795707101E-5</v>
      </c>
      <c r="E21" s="50">
        <v>1349</v>
      </c>
      <c r="F21" s="32">
        <f t="shared" si="1"/>
        <v>9.6683747947108947E-4</v>
      </c>
      <c r="G21" s="55">
        <f t="shared" si="2"/>
        <v>1299</v>
      </c>
      <c r="H21" s="26" t="s">
        <v>28</v>
      </c>
      <c r="I21" s="27">
        <f t="shared" si="4"/>
        <v>9.2937911767538238E-4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1223095.4400000002</v>
      </c>
      <c r="D22" s="32">
        <f t="shared" si="0"/>
        <v>0.91630303004399138</v>
      </c>
      <c r="E22" s="50">
        <v>1408534.5899999999</v>
      </c>
      <c r="F22" s="32">
        <f t="shared" si="1"/>
        <v>1.0095063252360594</v>
      </c>
      <c r="G22" s="55">
        <f t="shared" si="2"/>
        <v>185439.14999999967</v>
      </c>
      <c r="H22" s="26">
        <f t="shared" si="3"/>
        <v>0.15161461970621004</v>
      </c>
      <c r="I22" s="27">
        <f t="shared" si="4"/>
        <v>9.3203295192068047E-2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131832.04999999999</v>
      </c>
      <c r="D23" s="32">
        <f t="shared" si="0"/>
        <v>9.8764252503394948E-2</v>
      </c>
      <c r="E23" s="50">
        <v>374355.72</v>
      </c>
      <c r="F23" s="32">
        <f t="shared" si="1"/>
        <v>0.26830329188316149</v>
      </c>
      <c r="G23" s="55">
        <f t="shared" si="2"/>
        <v>242523.66999999998</v>
      </c>
      <c r="H23" s="26">
        <f t="shared" si="3"/>
        <v>1.839641194990141</v>
      </c>
      <c r="I23" s="27">
        <f t="shared" si="4"/>
        <v>0.16953903937976655</v>
      </c>
    </row>
    <row r="24" spans="1:9" s="1" customFormat="1" ht="17.100000000000001" customHeight="1" x14ac:dyDescent="0.2">
      <c r="A24" s="19" t="s">
        <v>14</v>
      </c>
      <c r="B24" s="12" t="s">
        <v>65</v>
      </c>
      <c r="C24" s="50">
        <v>25390.2</v>
      </c>
      <c r="D24" s="32">
        <f t="shared" si="0"/>
        <v>1.9021505953307247E-2</v>
      </c>
      <c r="E24" s="50">
        <v>60647.6</v>
      </c>
      <c r="F24" s="32">
        <f t="shared" si="1"/>
        <v>4.3466547605612187E-2</v>
      </c>
      <c r="G24" s="55">
        <f t="shared" si="2"/>
        <v>35257.399999999994</v>
      </c>
      <c r="H24" s="26">
        <f t="shared" si="3"/>
        <v>1.3886223818638685</v>
      </c>
      <c r="I24" s="27">
        <f t="shared" si="4"/>
        <v>2.444504165230494E-2</v>
      </c>
    </row>
    <row r="25" spans="1:9" s="1" customFormat="1" ht="17.100000000000001" customHeight="1" x14ac:dyDescent="0.2">
      <c r="A25" s="19" t="s">
        <v>15</v>
      </c>
      <c r="B25" s="12" t="s">
        <v>66</v>
      </c>
      <c r="C25" s="50">
        <v>514354.8</v>
      </c>
      <c r="D25" s="32">
        <f t="shared" si="0"/>
        <v>0.38533776379517132</v>
      </c>
      <c r="E25" s="50">
        <v>535941.59000000008</v>
      </c>
      <c r="F25" s="32">
        <f t="shared" si="1"/>
        <v>0.38411298444724101</v>
      </c>
      <c r="G25" s="55">
        <f t="shared" si="2"/>
        <v>21586.790000000095</v>
      </c>
      <c r="H25" s="26">
        <f t="shared" si="3"/>
        <v>4.1968676096733416E-2</v>
      </c>
      <c r="I25" s="27">
        <f t="shared" si="4"/>
        <v>-1.2247793479303049E-3</v>
      </c>
    </row>
    <row r="26" spans="1:9" s="1" customFormat="1" ht="17.100000000000001" customHeight="1" x14ac:dyDescent="0.2">
      <c r="A26" s="19" t="s">
        <v>16</v>
      </c>
      <c r="B26" s="12" t="s">
        <v>55</v>
      </c>
      <c r="C26" s="50">
        <v>0</v>
      </c>
      <c r="D26" s="32">
        <f t="shared" si="0"/>
        <v>0</v>
      </c>
      <c r="E26" s="50">
        <v>0</v>
      </c>
      <c r="F26" s="32">
        <f t="shared" si="1"/>
        <v>0</v>
      </c>
      <c r="G26" s="55">
        <f t="shared" si="2"/>
        <v>0</v>
      </c>
      <c r="H26" s="26" t="s">
        <v>28</v>
      </c>
      <c r="I26" s="27">
        <f t="shared" si="4"/>
        <v>0</v>
      </c>
    </row>
    <row r="27" spans="1:9" s="1" customFormat="1" ht="17.100000000000001" customHeight="1" x14ac:dyDescent="0.2">
      <c r="A27" s="19" t="s">
        <v>17</v>
      </c>
      <c r="B27" s="12" t="s">
        <v>56</v>
      </c>
      <c r="C27" s="50">
        <v>69136.429999999993</v>
      </c>
      <c r="D27" s="32">
        <f t="shared" si="0"/>
        <v>5.179474816407155E-2</v>
      </c>
      <c r="E27" s="50">
        <v>101078.1</v>
      </c>
      <c r="F27" s="32">
        <f t="shared" si="1"/>
        <v>7.2443362070961248E-2</v>
      </c>
      <c r="G27" s="55">
        <f t="shared" si="2"/>
        <v>31941.670000000013</v>
      </c>
      <c r="H27" s="26">
        <f t="shared" si="3"/>
        <v>0.46200924751249112</v>
      </c>
      <c r="I27" s="27">
        <f t="shared" si="4"/>
        <v>2.0648613906889698E-2</v>
      </c>
    </row>
    <row r="28" spans="1:9" s="1" customFormat="1" ht="17.100000000000001" customHeight="1" x14ac:dyDescent="0.2">
      <c r="A28" s="20" t="s">
        <v>23</v>
      </c>
      <c r="B28" s="6" t="s">
        <v>57</v>
      </c>
      <c r="C28" s="51">
        <f>SUM(C10:C27)</f>
        <v>114743745.42090002</v>
      </c>
      <c r="D28" s="23">
        <f t="shared" si="0"/>
        <v>85.96225459541165</v>
      </c>
      <c r="E28" s="51">
        <f>SUM(E10:E27)</f>
        <v>119131504.10999998</v>
      </c>
      <c r="F28" s="45">
        <f t="shared" si="1"/>
        <v>85.382359643670952</v>
      </c>
      <c r="G28" s="56">
        <f t="shared" si="2"/>
        <v>4387758.6890999675</v>
      </c>
      <c r="H28" s="60">
        <f t="shared" si="3"/>
        <v>3.8239632783511689E-2</v>
      </c>
      <c r="I28" s="28">
        <f t="shared" si="4"/>
        <v>-0.57989495174069816</v>
      </c>
    </row>
    <row r="29" spans="1:9" s="1" customFormat="1" ht="17.100000000000001" customHeight="1" x14ac:dyDescent="0.2">
      <c r="A29" s="21" t="s">
        <v>22</v>
      </c>
      <c r="B29" s="4" t="s">
        <v>58</v>
      </c>
      <c r="C29" s="52">
        <v>16797563.844999999</v>
      </c>
      <c r="D29" s="32">
        <f t="shared" si="0"/>
        <v>12.584184475849975</v>
      </c>
      <c r="E29" s="52">
        <v>18251361.810000002</v>
      </c>
      <c r="F29" s="32">
        <f t="shared" si="1"/>
        <v>13.080875203332321</v>
      </c>
      <c r="G29" s="55">
        <f t="shared" si="2"/>
        <v>1453797.9650000036</v>
      </c>
      <c r="H29" s="26">
        <f t="shared" si="3"/>
        <v>8.6548143434069719E-2</v>
      </c>
      <c r="I29" s="27">
        <f>F29-D29</f>
        <v>0.49669072748234555</v>
      </c>
    </row>
    <row r="30" spans="1:9" s="1" customFormat="1" ht="17.100000000000001" customHeight="1" x14ac:dyDescent="0.2">
      <c r="A30" s="21" t="s">
        <v>20</v>
      </c>
      <c r="B30" s="5" t="s">
        <v>59</v>
      </c>
      <c r="C30" s="52">
        <v>7426.65</v>
      </c>
      <c r="D30" s="32">
        <f t="shared" si="0"/>
        <v>5.5638028526017623E-3</v>
      </c>
      <c r="E30" s="52">
        <v>3057.6499999999996</v>
      </c>
      <c r="F30" s="32">
        <f t="shared" si="1"/>
        <v>2.1914385612340818E-3</v>
      </c>
      <c r="G30" s="55">
        <f t="shared" si="2"/>
        <v>-4369</v>
      </c>
      <c r="H30" s="26">
        <f t="shared" si="3"/>
        <v>-0.58828677802239238</v>
      </c>
      <c r="I30" s="27">
        <f t="shared" ref="I30:I33" si="5">F30-D30</f>
        <v>-3.3723642913676805E-3</v>
      </c>
    </row>
    <row r="31" spans="1:9" s="1" customFormat="1" ht="17.100000000000001" customHeight="1" x14ac:dyDescent="0.2">
      <c r="A31" s="21" t="s">
        <v>21</v>
      </c>
      <c r="B31" s="15" t="s">
        <v>60</v>
      </c>
      <c r="C31" s="52">
        <v>1802521.3130000001</v>
      </c>
      <c r="D31" s="32">
        <f t="shared" si="0"/>
        <v>1.3503899097365399</v>
      </c>
      <c r="E31" s="52">
        <v>2024474.72</v>
      </c>
      <c r="F31" s="32">
        <f t="shared" si="1"/>
        <v>1.4509548076632612</v>
      </c>
      <c r="G31" s="55">
        <f t="shared" si="2"/>
        <v>221953.40699999989</v>
      </c>
      <c r="H31" s="26">
        <f t="shared" si="3"/>
        <v>0.12313496955583564</v>
      </c>
      <c r="I31" s="27">
        <f t="shared" si="5"/>
        <v>0.1005648979267213</v>
      </c>
    </row>
    <row r="32" spans="1:9" s="1" customFormat="1" ht="17.100000000000001" customHeight="1" x14ac:dyDescent="0.2">
      <c r="A32" s="19" t="s">
        <v>19</v>
      </c>
      <c r="B32" s="15" t="s">
        <v>61</v>
      </c>
      <c r="C32" s="52">
        <v>130287.62</v>
      </c>
      <c r="D32" s="32">
        <f t="shared" si="0"/>
        <v>9.7607216149232068E-2</v>
      </c>
      <c r="E32" s="52">
        <v>116671.01000000001</v>
      </c>
      <c r="F32" s="32">
        <f t="shared" si="1"/>
        <v>8.3618906772235935E-2</v>
      </c>
      <c r="G32" s="55">
        <f t="shared" si="2"/>
        <v>-13616.609999999986</v>
      </c>
      <c r="H32" s="26">
        <f t="shared" si="3"/>
        <v>-0.104511925231269</v>
      </c>
      <c r="I32" s="27">
        <f t="shared" si="5"/>
        <v>-1.3988309376996133E-2</v>
      </c>
    </row>
    <row r="33" spans="1:9" s="1" customFormat="1" ht="17.100000000000001" customHeight="1" x14ac:dyDescent="0.2">
      <c r="A33" s="20" t="s">
        <v>18</v>
      </c>
      <c r="B33" s="7" t="s">
        <v>62</v>
      </c>
      <c r="C33" s="53">
        <f>SUM(C29:C32)</f>
        <v>18737799.427999999</v>
      </c>
      <c r="D33" s="24">
        <f t="shared" si="0"/>
        <v>14.03774540458835</v>
      </c>
      <c r="E33" s="53">
        <f>SUM(E29:E32)</f>
        <v>20395565.190000001</v>
      </c>
      <c r="F33" s="24">
        <f t="shared" si="1"/>
        <v>14.617640356329053</v>
      </c>
      <c r="G33" s="57">
        <f t="shared" si="2"/>
        <v>1657765.762000002</v>
      </c>
      <c r="H33" s="60">
        <f t="shared" si="3"/>
        <v>8.847174228595879E-2</v>
      </c>
      <c r="I33" s="28">
        <f t="shared" si="5"/>
        <v>0.57989495174070349</v>
      </c>
    </row>
    <row r="34" spans="1:9" s="1" customFormat="1" ht="17.100000000000001" customHeight="1" x14ac:dyDescent="0.2">
      <c r="A34" s="16" t="s">
        <v>24</v>
      </c>
      <c r="B34" s="17" t="s">
        <v>63</v>
      </c>
      <c r="C34" s="25">
        <f>C28+C33</f>
        <v>133481544.84890002</v>
      </c>
      <c r="D34" s="25">
        <f>D28+D33</f>
        <v>100</v>
      </c>
      <c r="E34" s="59">
        <f>E28+E33</f>
        <v>139527069.29999998</v>
      </c>
      <c r="F34" s="25">
        <f>F28+F33</f>
        <v>100</v>
      </c>
      <c r="G34" s="58">
        <f>G28+G33</f>
        <v>6045524.4510999694</v>
      </c>
      <c r="H34" s="30"/>
      <c r="I34" s="29"/>
    </row>
    <row r="36" spans="1:9" x14ac:dyDescent="0.25">
      <c r="B36" s="36"/>
      <c r="C36" s="37"/>
      <c r="E36" s="64"/>
      <c r="F36" s="63"/>
      <c r="G36" s="33"/>
    </row>
    <row r="37" spans="1:9" x14ac:dyDescent="0.25">
      <c r="B37" s="36"/>
      <c r="C37" s="37"/>
      <c r="E37" s="65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2020-02-11T13:13:11Z</dcterms:modified>
</cp:coreProperties>
</file>