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090" windowHeight="9840" tabRatio="431"/>
  </bookViews>
  <sheets>
    <sheet name="BiH" sheetId="23" r:id="rId1"/>
    <sheet name="FBiH" sheetId="24" r:id="rId2"/>
    <sheet name="RS" sheetId="25" r:id="rId3"/>
  </sheets>
  <calcPr calcId="145621"/>
</workbook>
</file>

<file path=xl/calcChain.xml><?xml version="1.0" encoding="utf-8"?>
<calcChain xmlns="http://schemas.openxmlformats.org/spreadsheetml/2006/main">
  <c r="G34" i="25" l="1"/>
  <c r="N34" i="25"/>
  <c r="L34" i="25"/>
  <c r="J34" i="25"/>
  <c r="E34" i="25"/>
  <c r="C34" i="25"/>
  <c r="N33" i="25"/>
  <c r="G33" i="25"/>
  <c r="G32" i="25"/>
  <c r="O15" i="24"/>
  <c r="O16" i="24"/>
  <c r="O10" i="24"/>
  <c r="N33" i="24"/>
  <c r="N34" i="24"/>
  <c r="N30" i="24"/>
  <c r="N25" i="24"/>
  <c r="N15" i="24"/>
  <c r="N10" i="24"/>
  <c r="M33" i="24"/>
  <c r="M28" i="24"/>
  <c r="M25" i="24"/>
  <c r="M22" i="24"/>
  <c r="M17" i="24"/>
  <c r="M13" i="24"/>
  <c r="M10" i="24"/>
  <c r="K34" i="24"/>
  <c r="K31" i="24"/>
  <c r="K27" i="24"/>
  <c r="K22" i="24"/>
  <c r="K10" i="24"/>
  <c r="I33" i="24"/>
  <c r="I32" i="24"/>
  <c r="I28" i="24"/>
  <c r="I19" i="24"/>
  <c r="I10" i="24"/>
  <c r="H33" i="24"/>
  <c r="H28" i="24"/>
  <c r="H23" i="24"/>
  <c r="H16" i="24"/>
  <c r="H10" i="24"/>
  <c r="H31" i="24"/>
  <c r="G33" i="24"/>
  <c r="G32" i="24"/>
  <c r="G31" i="24"/>
  <c r="G28" i="24"/>
  <c r="G27" i="24"/>
  <c r="G22" i="24"/>
  <c r="G15" i="24"/>
  <c r="G10" i="24"/>
  <c r="F34" i="24"/>
  <c r="F33" i="24"/>
  <c r="F32" i="24"/>
  <c r="F29" i="24"/>
  <c r="F27" i="24"/>
  <c r="F21" i="24"/>
  <c r="F15" i="24"/>
  <c r="F10" i="24"/>
  <c r="D34" i="24"/>
  <c r="D33" i="24"/>
  <c r="D28" i="24"/>
  <c r="D27" i="24"/>
  <c r="D20" i="24"/>
  <c r="D10" i="24"/>
  <c r="P33" i="23"/>
  <c r="P28" i="23"/>
  <c r="P16" i="23"/>
  <c r="P10" i="23"/>
  <c r="O33" i="23"/>
  <c r="O28" i="23"/>
  <c r="O25" i="23"/>
  <c r="O22" i="23"/>
  <c r="O19" i="23"/>
  <c r="O17" i="23"/>
  <c r="O10" i="23"/>
  <c r="N34" i="23"/>
  <c r="N33" i="23"/>
  <c r="N28" i="23"/>
  <c r="N27" i="23"/>
  <c r="N22" i="23"/>
  <c r="N15" i="23"/>
  <c r="N10" i="23"/>
  <c r="M34" i="23"/>
  <c r="M33" i="23"/>
  <c r="M32" i="23"/>
  <c r="M30" i="23"/>
  <c r="M29" i="23"/>
  <c r="M28" i="23"/>
  <c r="M21" i="23"/>
  <c r="M13" i="23"/>
  <c r="M10" i="23"/>
  <c r="I33" i="23"/>
  <c r="I31" i="23"/>
  <c r="I28" i="23"/>
  <c r="I25" i="23"/>
  <c r="I21" i="23"/>
  <c r="I17" i="23"/>
  <c r="I12" i="23"/>
  <c r="I10" i="23"/>
  <c r="H33" i="23"/>
  <c r="H31" i="23"/>
  <c r="H28" i="23"/>
  <c r="H27" i="23"/>
  <c r="H17" i="23"/>
  <c r="H12" i="23"/>
  <c r="H10" i="23"/>
  <c r="G34" i="23"/>
  <c r="G28" i="23"/>
  <c r="G33" i="23"/>
  <c r="G32" i="23"/>
  <c r="G22" i="23"/>
  <c r="G14" i="23"/>
  <c r="G10" i="23"/>
  <c r="F34" i="23"/>
  <c r="F28" i="23"/>
  <c r="F25" i="23"/>
  <c r="F19" i="23"/>
  <c r="F10" i="23"/>
  <c r="D34" i="23"/>
  <c r="D18" i="23"/>
  <c r="D10" i="23"/>
  <c r="J28" i="24"/>
  <c r="E33" i="24"/>
  <c r="E28" i="24"/>
  <c r="H29" i="25"/>
  <c r="P33" i="25" l="1"/>
  <c r="O33" i="25"/>
  <c r="P32" i="25"/>
  <c r="N32" i="25"/>
  <c r="P31" i="25"/>
  <c r="O31" i="25"/>
  <c r="N31" i="25"/>
  <c r="P30" i="25"/>
  <c r="O30" i="25"/>
  <c r="N30" i="25"/>
  <c r="P29" i="25"/>
  <c r="O29" i="25"/>
  <c r="N29" i="25"/>
  <c r="P28" i="25"/>
  <c r="O28" i="25"/>
  <c r="N28" i="25"/>
  <c r="P27" i="25"/>
  <c r="O27" i="25"/>
  <c r="N27" i="25"/>
  <c r="P26" i="25"/>
  <c r="N26" i="25"/>
  <c r="P25" i="25"/>
  <c r="O25" i="25"/>
  <c r="N25" i="25"/>
  <c r="P24" i="25"/>
  <c r="N24" i="25"/>
  <c r="P23" i="25"/>
  <c r="O23" i="25"/>
  <c r="N23" i="25"/>
  <c r="P22" i="25"/>
  <c r="O22" i="25"/>
  <c r="N22" i="25"/>
  <c r="P21" i="25"/>
  <c r="N21" i="25"/>
  <c r="P20" i="25"/>
  <c r="N20" i="25"/>
  <c r="P19" i="25"/>
  <c r="O19" i="25"/>
  <c r="N19" i="25"/>
  <c r="P18" i="25"/>
  <c r="O18" i="25"/>
  <c r="N18" i="25"/>
  <c r="P17" i="25"/>
  <c r="O17" i="25"/>
  <c r="N17" i="25"/>
  <c r="P16" i="25"/>
  <c r="O16" i="25"/>
  <c r="N16" i="25"/>
  <c r="P15" i="25"/>
  <c r="N15" i="25"/>
  <c r="P14" i="25"/>
  <c r="N14" i="25"/>
  <c r="P13" i="25"/>
  <c r="N13" i="25"/>
  <c r="P12" i="25"/>
  <c r="O12" i="25"/>
  <c r="N12" i="25"/>
  <c r="P11" i="25"/>
  <c r="O11" i="25"/>
  <c r="N11" i="25"/>
  <c r="P10" i="25"/>
  <c r="O10" i="25"/>
  <c r="N10" i="25"/>
  <c r="I33" i="25"/>
  <c r="H33" i="25"/>
  <c r="I32" i="25"/>
  <c r="I31" i="25"/>
  <c r="H31" i="25"/>
  <c r="G31" i="25"/>
  <c r="I30" i="25"/>
  <c r="G30" i="25"/>
  <c r="I29" i="25"/>
  <c r="G29" i="25"/>
  <c r="I28" i="25"/>
  <c r="H28" i="25"/>
  <c r="G28" i="25"/>
  <c r="I27" i="25"/>
  <c r="H27" i="25"/>
  <c r="G27" i="25"/>
  <c r="I26" i="25"/>
  <c r="G26" i="25"/>
  <c r="I25" i="25"/>
  <c r="H25" i="25"/>
  <c r="G25" i="25"/>
  <c r="I24" i="25"/>
  <c r="H24" i="25"/>
  <c r="G24" i="25"/>
  <c r="I23" i="25"/>
  <c r="H23" i="25"/>
  <c r="G23" i="25"/>
  <c r="I22" i="25"/>
  <c r="H22" i="25"/>
  <c r="G22" i="25"/>
  <c r="I21" i="25"/>
  <c r="G21" i="25"/>
  <c r="I20" i="25"/>
  <c r="G20" i="25"/>
  <c r="I19" i="25"/>
  <c r="H19" i="25"/>
  <c r="G19" i="25"/>
  <c r="I18" i="25"/>
  <c r="H18" i="25"/>
  <c r="G18" i="25"/>
  <c r="I17" i="25"/>
  <c r="H17" i="25"/>
  <c r="G17" i="25"/>
  <c r="I16" i="25"/>
  <c r="H16" i="25"/>
  <c r="G16" i="25"/>
  <c r="I15" i="25"/>
  <c r="G15" i="25"/>
  <c r="I14" i="25"/>
  <c r="G14" i="25"/>
  <c r="I13" i="25"/>
  <c r="G13" i="25"/>
  <c r="I12" i="25"/>
  <c r="H12" i="25"/>
  <c r="G12" i="25"/>
  <c r="I11" i="25"/>
  <c r="H11" i="25"/>
  <c r="G11" i="25"/>
  <c r="I10" i="25"/>
  <c r="H10" i="25"/>
  <c r="G10" i="25"/>
  <c r="N32" i="24" l="1"/>
  <c r="O31" i="24"/>
  <c r="N31" i="24"/>
  <c r="O30" i="24"/>
  <c r="O29" i="24"/>
  <c r="N29" i="24"/>
  <c r="O27" i="24"/>
  <c r="N27" i="24"/>
  <c r="N26" i="24"/>
  <c r="O25" i="24"/>
  <c r="O24" i="24"/>
  <c r="N24" i="24"/>
  <c r="O23" i="24"/>
  <c r="N23" i="24"/>
  <c r="O22" i="24"/>
  <c r="N22" i="24"/>
  <c r="N21" i="24"/>
  <c r="N20" i="24"/>
  <c r="O19" i="24"/>
  <c r="N19" i="24"/>
  <c r="O18" i="24"/>
  <c r="N18" i="24"/>
  <c r="O17" i="24"/>
  <c r="N17" i="24"/>
  <c r="N16" i="24"/>
  <c r="N14" i="24"/>
  <c r="N13" i="24"/>
  <c r="O12" i="24"/>
  <c r="N12" i="24"/>
  <c r="O11" i="24"/>
  <c r="N11" i="24"/>
  <c r="H30" i="24"/>
  <c r="G30" i="24"/>
  <c r="H29" i="24"/>
  <c r="G29" i="24"/>
  <c r="H27" i="24"/>
  <c r="G26" i="24"/>
  <c r="H25" i="24"/>
  <c r="G25" i="24"/>
  <c r="H24" i="24"/>
  <c r="G24" i="24"/>
  <c r="G23" i="24"/>
  <c r="H22" i="24"/>
  <c r="G21" i="24"/>
  <c r="G20" i="24"/>
  <c r="H19" i="24"/>
  <c r="G19" i="24"/>
  <c r="H18" i="24"/>
  <c r="G18" i="24"/>
  <c r="H17" i="24"/>
  <c r="G17" i="24"/>
  <c r="G16" i="24"/>
  <c r="G14" i="24"/>
  <c r="G13" i="24"/>
  <c r="H12" i="24"/>
  <c r="G12" i="24"/>
  <c r="H11" i="24"/>
  <c r="G11" i="24"/>
  <c r="L28" i="24"/>
  <c r="L33" i="24"/>
  <c r="E10" i="23"/>
  <c r="L30" i="23" l="1"/>
  <c r="L31" i="23"/>
  <c r="L32" i="23"/>
  <c r="L29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10" i="23"/>
  <c r="E30" i="23"/>
  <c r="E31" i="23"/>
  <c r="E32" i="23"/>
  <c r="E29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J30" i="23"/>
  <c r="J31" i="23"/>
  <c r="J32" i="23"/>
  <c r="J29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10" i="23"/>
  <c r="C32" i="23"/>
  <c r="C31" i="23"/>
  <c r="C30" i="23"/>
  <c r="C29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10" i="23"/>
  <c r="J33" i="24"/>
  <c r="C33" i="24"/>
  <c r="C28" i="24"/>
  <c r="O33" i="24" l="1"/>
  <c r="G34" i="24"/>
  <c r="N28" i="24"/>
  <c r="O28" i="24"/>
  <c r="G26" i="23"/>
  <c r="G20" i="23"/>
  <c r="C28" i="23"/>
  <c r="G21" i="23"/>
  <c r="G15" i="23"/>
  <c r="G13" i="23"/>
  <c r="N26" i="23"/>
  <c r="O27" i="23"/>
  <c r="N25" i="23"/>
  <c r="O23" i="23"/>
  <c r="N23" i="23"/>
  <c r="N21" i="23"/>
  <c r="N19" i="23"/>
  <c r="N17" i="23"/>
  <c r="O15" i="23"/>
  <c r="N13" i="23"/>
  <c r="O11" i="23"/>
  <c r="N11" i="23"/>
  <c r="N32" i="23"/>
  <c r="O30" i="23"/>
  <c r="N30" i="23"/>
  <c r="N24" i="23"/>
  <c r="O24" i="23"/>
  <c r="N20" i="23"/>
  <c r="N18" i="23"/>
  <c r="O18" i="23"/>
  <c r="N16" i="23"/>
  <c r="O16" i="23"/>
  <c r="N14" i="23"/>
  <c r="N12" i="23"/>
  <c r="O12" i="23"/>
  <c r="O29" i="23"/>
  <c r="N29" i="23"/>
  <c r="O31" i="23"/>
  <c r="N31" i="23"/>
  <c r="G30" i="23"/>
  <c r="H30" i="23"/>
  <c r="H29" i="23"/>
  <c r="G29" i="23"/>
  <c r="G31" i="23"/>
  <c r="G27" i="23"/>
  <c r="G25" i="23"/>
  <c r="H25" i="23"/>
  <c r="G23" i="23"/>
  <c r="H23" i="23"/>
  <c r="G19" i="23"/>
  <c r="H19" i="23"/>
  <c r="G17" i="23"/>
  <c r="H11" i="23"/>
  <c r="G11" i="23"/>
  <c r="H24" i="23"/>
  <c r="G24" i="23"/>
  <c r="H22" i="23"/>
  <c r="H18" i="23"/>
  <c r="G18" i="23"/>
  <c r="H16" i="23"/>
  <c r="G16" i="23"/>
  <c r="G12" i="23"/>
  <c r="J33" i="23"/>
  <c r="J28" i="23"/>
  <c r="J34" i="24"/>
  <c r="E33" i="25"/>
  <c r="C33" i="25"/>
  <c r="L33" i="25"/>
  <c r="J33" i="25"/>
  <c r="L28" i="25"/>
  <c r="J28" i="25"/>
  <c r="E28" i="25"/>
  <c r="C28" i="25"/>
  <c r="L33" i="23"/>
  <c r="L28" i="23"/>
  <c r="E33" i="23"/>
  <c r="E28" i="23"/>
  <c r="C33" i="23"/>
  <c r="M34" i="25"/>
  <c r="K34" i="25"/>
  <c r="F34" i="25"/>
  <c r="D34" i="25"/>
  <c r="L34" i="24"/>
  <c r="E34" i="24"/>
  <c r="C34" i="24"/>
  <c r="D32" i="24" l="1"/>
  <c r="D30" i="24"/>
  <c r="D26" i="24"/>
  <c r="D24" i="24"/>
  <c r="D22" i="24"/>
  <c r="D18" i="24"/>
  <c r="D16" i="24"/>
  <c r="D14" i="24"/>
  <c r="D12" i="24"/>
  <c r="D15" i="24"/>
  <c r="D31" i="24"/>
  <c r="D29" i="24"/>
  <c r="D25" i="24"/>
  <c r="D23" i="24"/>
  <c r="D21" i="24"/>
  <c r="D19" i="24"/>
  <c r="D17" i="24"/>
  <c r="D13" i="24"/>
  <c r="D11" i="24"/>
  <c r="K11" i="24"/>
  <c r="K13" i="24"/>
  <c r="K15" i="24"/>
  <c r="K17" i="24"/>
  <c r="K19" i="24"/>
  <c r="K21" i="24"/>
  <c r="K23" i="24"/>
  <c r="K25" i="24"/>
  <c r="K30" i="24"/>
  <c r="K32" i="24"/>
  <c r="K14" i="24"/>
  <c r="K18" i="24"/>
  <c r="K26" i="24"/>
  <c r="K29" i="24"/>
  <c r="K12" i="24"/>
  <c r="K16" i="24"/>
  <c r="K20" i="24"/>
  <c r="K24" i="24"/>
  <c r="K28" i="24"/>
  <c r="M32" i="24"/>
  <c r="M30" i="24"/>
  <c r="M26" i="24"/>
  <c r="M24" i="24"/>
  <c r="M20" i="24"/>
  <c r="M18" i="24"/>
  <c r="M16" i="24"/>
  <c r="M14" i="24"/>
  <c r="M12" i="24"/>
  <c r="M29" i="24"/>
  <c r="M23" i="24"/>
  <c r="M19" i="24"/>
  <c r="M15" i="24"/>
  <c r="M11" i="24"/>
  <c r="M31" i="24"/>
  <c r="M27" i="24"/>
  <c r="M21" i="24"/>
  <c r="K33" i="24"/>
  <c r="F30" i="24"/>
  <c r="I30" i="24" s="1"/>
  <c r="F28" i="24"/>
  <c r="F26" i="24"/>
  <c r="I26" i="24" s="1"/>
  <c r="F24" i="24"/>
  <c r="I24" i="24" s="1"/>
  <c r="F22" i="24"/>
  <c r="I22" i="24" s="1"/>
  <c r="F20" i="24"/>
  <c r="I20" i="24" s="1"/>
  <c r="F18" i="24"/>
  <c r="I18" i="24" s="1"/>
  <c r="F16" i="24"/>
  <c r="I16" i="24" s="1"/>
  <c r="F14" i="24"/>
  <c r="I14" i="24" s="1"/>
  <c r="F12" i="24"/>
  <c r="I12" i="24" s="1"/>
  <c r="F31" i="24"/>
  <c r="I31" i="24" s="1"/>
  <c r="I29" i="24"/>
  <c r="I27" i="24"/>
  <c r="F25" i="24"/>
  <c r="I25" i="24" s="1"/>
  <c r="F23" i="24"/>
  <c r="I23" i="24" s="1"/>
  <c r="I21" i="24"/>
  <c r="F19" i="24"/>
  <c r="F17" i="24"/>
  <c r="I17" i="24" s="1"/>
  <c r="I15" i="24"/>
  <c r="F13" i="24"/>
  <c r="I13" i="24" s="1"/>
  <c r="F11" i="24"/>
  <c r="I11" i="24" s="1"/>
  <c r="J34" i="23"/>
  <c r="E34" i="23"/>
  <c r="L34" i="23"/>
  <c r="K27" i="23" l="1"/>
  <c r="K23" i="23"/>
  <c r="K19" i="23"/>
  <c r="K15" i="23"/>
  <c r="K11" i="23"/>
  <c r="K30" i="23"/>
  <c r="K26" i="23"/>
  <c r="K22" i="23"/>
  <c r="K18" i="23"/>
  <c r="K14" i="23"/>
  <c r="K29" i="23"/>
  <c r="K25" i="23"/>
  <c r="K21" i="23"/>
  <c r="K17" i="23"/>
  <c r="K13" i="23"/>
  <c r="K32" i="23"/>
  <c r="K10" i="23"/>
  <c r="K24" i="23"/>
  <c r="K20" i="23"/>
  <c r="K16" i="23"/>
  <c r="K12" i="23"/>
  <c r="K31" i="23"/>
  <c r="K28" i="23"/>
  <c r="K33" i="23"/>
  <c r="M34" i="24"/>
  <c r="M27" i="23"/>
  <c r="P27" i="23" s="1"/>
  <c r="M25" i="23"/>
  <c r="P25" i="23" s="1"/>
  <c r="M19" i="23"/>
  <c r="P19" i="23" s="1"/>
  <c r="M15" i="23"/>
  <c r="P15" i="23" s="1"/>
  <c r="P13" i="23"/>
  <c r="P32" i="23"/>
  <c r="M22" i="23"/>
  <c r="P22" i="23" s="1"/>
  <c r="M20" i="23"/>
  <c r="P20" i="23" s="1"/>
  <c r="M16" i="23"/>
  <c r="M14" i="23"/>
  <c r="P14" i="23" s="1"/>
  <c r="P29" i="23"/>
  <c r="M26" i="23"/>
  <c r="P26" i="23" s="1"/>
  <c r="M23" i="23"/>
  <c r="P23" i="23" s="1"/>
  <c r="P21" i="23"/>
  <c r="M17" i="23"/>
  <c r="P17" i="23" s="1"/>
  <c r="M11" i="23"/>
  <c r="P11" i="23" s="1"/>
  <c r="P30" i="23"/>
  <c r="M24" i="23"/>
  <c r="P24" i="23" s="1"/>
  <c r="M18" i="23"/>
  <c r="P18" i="23" s="1"/>
  <c r="M12" i="23"/>
  <c r="P12" i="23" s="1"/>
  <c r="M31" i="23"/>
  <c r="P31" i="23" s="1"/>
  <c r="F32" i="23"/>
  <c r="F30" i="23"/>
  <c r="F27" i="23"/>
  <c r="F23" i="23"/>
  <c r="F21" i="23"/>
  <c r="F17" i="23"/>
  <c r="F15" i="23"/>
  <c r="F11" i="23"/>
  <c r="F33" i="23"/>
  <c r="F31" i="23"/>
  <c r="F29" i="23"/>
  <c r="F26" i="23"/>
  <c r="F24" i="23"/>
  <c r="F22" i="23"/>
  <c r="F20" i="23"/>
  <c r="F18" i="23"/>
  <c r="F16" i="23"/>
  <c r="F14" i="23"/>
  <c r="F12" i="23"/>
  <c r="F13" i="23"/>
  <c r="C34" i="23"/>
  <c r="D25" i="23" l="1"/>
  <c r="D21" i="23"/>
  <c r="D17" i="23"/>
  <c r="D13" i="23"/>
  <c r="D30" i="23"/>
  <c r="I30" i="23" s="1"/>
  <c r="D27" i="23"/>
  <c r="D24" i="23"/>
  <c r="D20" i="23"/>
  <c r="D16" i="23"/>
  <c r="D12" i="23"/>
  <c r="D31" i="23"/>
  <c r="D23" i="23"/>
  <c r="D19" i="23"/>
  <c r="D15" i="23"/>
  <c r="I15" i="23" s="1"/>
  <c r="D11" i="23"/>
  <c r="D32" i="23"/>
  <c r="D26" i="23"/>
  <c r="I26" i="23" s="1"/>
  <c r="D22" i="23"/>
  <c r="I22" i="23" s="1"/>
  <c r="D14" i="23"/>
  <c r="I14" i="23" s="1"/>
  <c r="D29" i="23"/>
  <c r="D28" i="23"/>
  <c r="D33" i="23"/>
  <c r="I19" i="23"/>
  <c r="I18" i="23"/>
  <c r="I13" i="23"/>
  <c r="I16" i="23"/>
  <c r="I20" i="23"/>
  <c r="I24" i="23"/>
  <c r="I29" i="23"/>
  <c r="I11" i="23"/>
  <c r="I23" i="23"/>
  <c r="I27" i="23"/>
  <c r="I32" i="23"/>
  <c r="K34" i="23"/>
</calcChain>
</file>

<file path=xl/sharedStrings.xml><?xml version="1.0" encoding="utf-8"?>
<sst xmlns="http://schemas.openxmlformats.org/spreadsheetml/2006/main" count="285" uniqueCount="67">
  <si>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</si>
  <si>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</si>
  <si>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</si>
  <si>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</si>
  <si>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</si>
  <si>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</si>
  <si>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</si>
  <si>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</si>
  <si>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</si>
  <si>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</si>
  <si>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</si>
  <si>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</si>
  <si>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</si>
  <si>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</si>
  <si>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</si>
  <si>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</si>
  <si>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</si>
  <si>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</si>
  <si>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</si>
  <si>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</si>
  <si>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</si>
  <si>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</si>
  <si>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</si>
  <si>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</si>
  <si>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</si>
  <si>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</si>
  <si>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I-VI-2018</t>
  </si>
  <si>
    <t>-</t>
  </si>
  <si>
    <t>I-VI-2019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</si>
  <si>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</si>
  <si>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</si>
  <si>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</si>
  <si>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</si>
  <si>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</si>
  <si>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</si>
  <si>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</si>
  <si>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</si>
  <si>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</si>
  <si>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</si>
  <si>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</si>
  <si>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</si>
  <si>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</si>
  <si>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</si>
  <si>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</si>
  <si>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</si>
  <si>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</si>
  <si>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</si>
  <si>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</si>
  <si>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</si>
  <si>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</si>
  <si>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</si>
  <si>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</si>
  <si>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</si>
  <si>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</si>
  <si>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</si>
  <si>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</si>
  <si>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Promjena u broju isplaćenih šteta</t>
  </si>
  <si>
    <t>Promjena iznosa isplaćenih šteta</t>
  </si>
  <si>
    <t>BROJ I VRIJEDNOST ISPLAĆENIH ŠTETA PO VRSTAMA OSIGURANJA U BOSNI I HERCEGOVINI</t>
  </si>
  <si>
    <t>BROJ I VRIJEDNOST ISPLAĆENIH ŠTETA PO VRSTAMA OSIGURANJA U FEDERACIJI BOSNE I HERCEGOVINE</t>
  </si>
  <si>
    <t>BROJ I VRIJEDNOST ISPLAĆENIH ŠTETA PO VRSTAMA OSIGURANJA U REPUBLICI SRPSKOJ</t>
  </si>
  <si>
    <t>Apsolutno (broj)</t>
  </si>
  <si>
    <t>Relativno (%)</t>
  </si>
  <si>
    <t>Promjena udjela</t>
  </si>
  <si>
    <t xml:space="preserve">Osiguranje robe u prijevozu </t>
  </si>
  <si>
    <t>Osiguranje jamstva</t>
  </si>
  <si>
    <t>Osiguranje raznih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</si>
</sst>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M_-;\-* #,##0.00\ _K_M_-;_-* &quot;-&quot;??\ _K_M_-;_-@_-"/>
    <numFmt numFmtId="164" formatCode="\+#,##0.00_ ;\-#,##0.00\ "/>
    <numFmt numFmtId="165" formatCode="\+#,##0.00;\-#,##0.0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4" fillId="0" borderId="0"/>
  </cellStyleXfs>
  <cellXfs count="76">
    <xf numFmtId="0" fontId="0" fillId="0" borderId="0" xfId="0"/>
    <xf numFmtId="0" fontId="0" fillId="0" borderId="0" xfId="0" applyFill="1"/>
    <xf numFmtId="0" fontId="0" fillId="0" borderId="0" xfId="0" applyBorder="1"/>
    <xf numFmtId="165" fontId="4" fillId="0" borderId="0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right" vertical="center"/>
    </xf>
    <xf numFmtId="164" fontId="4" fillId="2" borderId="2" xfId="6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164" fontId="5" fillId="3" borderId="5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4" fillId="2" borderId="2" xfId="0" applyNumberFormat="1" applyFont="1" applyFill="1" applyBorder="1"/>
    <xf numFmtId="165" fontId="10" fillId="0" borderId="1" xfId="0" applyNumberFormat="1" applyFont="1" applyFill="1" applyBorder="1" applyAlignment="1">
      <alignment horizontal="right" vertical="center" wrapText="1"/>
    </xf>
    <xf numFmtId="3" fontId="5" fillId="3" borderId="5" xfId="0" applyNumberFormat="1" applyFont="1" applyFill="1" applyBorder="1" applyAlignment="1">
      <alignment horizontal="right" vertical="center"/>
    </xf>
    <xf numFmtId="4" fontId="0" fillId="0" borderId="0" xfId="0" applyNumberFormat="1"/>
    <xf numFmtId="1" fontId="5" fillId="3" borderId="5" xfId="0" applyNumberFormat="1" applyFont="1" applyFill="1" applyBorder="1" applyAlignment="1">
      <alignment horizontal="right" vertical="center"/>
    </xf>
    <xf numFmtId="164" fontId="4" fillId="2" borderId="3" xfId="6" applyNumberFormat="1" applyFont="1" applyFill="1" applyBorder="1" applyAlignment="1">
      <alignment horizontal="right" vertical="center"/>
    </xf>
    <xf numFmtId="164" fontId="4" fillId="0" borderId="0" xfId="6" applyNumberFormat="1" applyFont="1" applyFill="1" applyBorder="1" applyAlignment="1">
      <alignment horizontal="right" vertical="center"/>
    </xf>
    <xf numFmtId="0" fontId="11" fillId="0" borderId="0" xfId="0" applyFont="1"/>
    <xf numFmtId="164" fontId="4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vertical="center" wrapText="1"/>
    </xf>
    <xf numFmtId="164" fontId="10" fillId="0" borderId="0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/>
    </xf>
    <xf numFmtId="164" fontId="10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3" fontId="4" fillId="2" borderId="2" xfId="0" applyNumberFormat="1" applyFont="1" applyFill="1" applyBorder="1"/>
    <xf numFmtId="165" fontId="4" fillId="0" borderId="1" xfId="0" applyNumberFormat="1" applyFont="1" applyFill="1" applyBorder="1" applyAlignment="1">
      <alignment horizontal="right" vertical="center" wrapText="1"/>
    </xf>
    <xf numFmtId="164" fontId="4" fillId="2" borderId="1" xfId="6" applyNumberFormat="1" applyFont="1" applyFill="1" applyBorder="1" applyAlignment="1">
      <alignment horizontal="right" vertical="center"/>
    </xf>
    <xf numFmtId="164" fontId="5" fillId="3" borderId="5" xfId="0" applyNumberFormat="1" applyFont="1" applyFill="1" applyBorder="1" applyAlignment="1">
      <alignment horizontal="right" vertical="center"/>
    </xf>
    <xf numFmtId="0" fontId="5" fillId="3" borderId="5" xfId="0" applyFont="1" applyFill="1" applyBorder="1"/>
    <xf numFmtId="0" fontId="5" fillId="3" borderId="6" xfId="0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0" fontId="0" fillId="0" borderId="0" xfId="0" applyFont="1" applyFill="1"/>
    <xf numFmtId="3" fontId="12" fillId="0" borderId="0" xfId="0" applyNumberFormat="1" applyFont="1"/>
    <xf numFmtId="4" fontId="12" fillId="0" borderId="0" xfId="0" applyNumberFormat="1" applyFont="1"/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0" borderId="0" xfId="0" applyFont="1"/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7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49" fontId="5" fillId="2" borderId="19" xfId="0" applyNumberFormat="1" applyFont="1" applyFill="1" applyBorder="1" applyAlignment="1">
      <alignment horizontal="center" vertical="center"/>
    </xf>
    <xf numFmtId="49" fontId="4" fillId="0" borderId="18" xfId="2" applyNumberFormat="1" applyFont="1" applyFill="1" applyBorder="1" applyAlignment="1">
      <alignment horizontal="center" vertical="center" shrinkToFit="1"/>
    </xf>
    <xf numFmtId="49" fontId="4" fillId="0" borderId="18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</cellXfs>
  <cellStyles count="13">
    <cellStyle name="Comma" xfId="6" builtinId="3"/>
    <cellStyle name="Normal" xfId="0" builtinId="0"/>
    <cellStyle name="Normal 2" xfId="10"/>
    <cellStyle name="Normal 2 2" xfId="12"/>
    <cellStyle name="Normal 3" xfId="11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tabSelected="1" showRuler="0" view="pageLayout" zoomScale="65" zoomScaleNormal="70" zoomScalePageLayoutView="65" workbookViewId="0">
      <selection activeCell="E3" sqref="E3"/>
    </sheetView>
  </sheetViews>
  <sheetFormatPr defaultColWidth="3.140625" defaultRowHeight="15" x14ac:dyDescent="0.25"/>
  <cols>
    <col min="1" max="1" width="8.42578125" customWidth="1"/>
    <col min="2" max="2" width="46.4257812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" customWidth="1"/>
    <col min="15" max="15" width="11.140625" customWidth="1"/>
    <col min="16" max="16" width="11.85546875" customWidth="1"/>
  </cols>
  <sheetData>
    <row r="1" spans="1:18" x14ac:dyDescent="0.25">
      <c r="B1" s="36"/>
    </row>
    <row r="3" spans="1:18" x14ac:dyDescent="0.25">
      <c r="E3" s="7" t="s">
        <v>58</v>
      </c>
      <c r="F3" s="14"/>
      <c r="G3" s="14"/>
      <c r="H3" s="14"/>
      <c r="I3" s="15"/>
      <c r="J3" s="14"/>
      <c r="K3" s="14"/>
      <c r="L3" s="14"/>
      <c r="M3" s="14"/>
    </row>
    <row r="4" spans="1:18" x14ac:dyDescent="0.25">
      <c r="D4" s="5"/>
      <c r="E4" s="23"/>
      <c r="F4" s="5"/>
      <c r="G4" s="5"/>
      <c r="H4" s="5"/>
      <c r="I4" s="5"/>
      <c r="J4" s="5"/>
      <c r="K4" s="5"/>
      <c r="L4" s="5"/>
      <c r="M4" s="5"/>
      <c r="N4" s="5"/>
    </row>
    <row r="5" spans="1:18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.75" thickBot="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25">
      <c r="A7" s="22"/>
      <c r="B7" s="73" t="s">
        <v>29</v>
      </c>
      <c r="C7" s="70" t="s">
        <v>54</v>
      </c>
      <c r="D7" s="70"/>
      <c r="E7" s="70"/>
      <c r="F7" s="70"/>
      <c r="G7" s="70"/>
      <c r="H7" s="70"/>
      <c r="I7" s="70"/>
      <c r="J7" s="70" t="s">
        <v>55</v>
      </c>
      <c r="K7" s="70"/>
      <c r="L7" s="70"/>
      <c r="M7" s="70"/>
      <c r="N7" s="70"/>
      <c r="O7" s="70"/>
      <c r="P7" s="71"/>
    </row>
    <row r="8" spans="1:18" ht="38.25" customHeight="1" x14ac:dyDescent="0.25">
      <c r="A8" s="17" t="s">
        <v>52</v>
      </c>
      <c r="B8" s="74"/>
      <c r="C8" s="57" t="s">
        <v>54</v>
      </c>
      <c r="D8" s="57" t="s">
        <v>53</v>
      </c>
      <c r="E8" s="57" t="s">
        <v>54</v>
      </c>
      <c r="F8" s="57" t="s">
        <v>53</v>
      </c>
      <c r="G8" s="72" t="s">
        <v>56</v>
      </c>
      <c r="H8" s="72"/>
      <c r="I8" s="57" t="s">
        <v>63</v>
      </c>
      <c r="J8" s="57" t="s">
        <v>55</v>
      </c>
      <c r="K8" s="57" t="s">
        <v>53</v>
      </c>
      <c r="L8" s="57" t="s">
        <v>55</v>
      </c>
      <c r="M8" s="57" t="s">
        <v>53</v>
      </c>
      <c r="N8" s="72" t="s">
        <v>57</v>
      </c>
      <c r="O8" s="72"/>
      <c r="P8" s="19" t="s">
        <v>63</v>
      </c>
    </row>
    <row r="9" spans="1:18" ht="31.5" customHeight="1" thickBot="1" x14ac:dyDescent="0.3">
      <c r="A9" s="16"/>
      <c r="B9" s="75"/>
      <c r="C9" s="20" t="s">
        <v>26</v>
      </c>
      <c r="D9" s="20" t="s">
        <v>25</v>
      </c>
      <c r="E9" s="20" t="s">
        <v>28</v>
      </c>
      <c r="F9" s="20" t="s">
        <v>25</v>
      </c>
      <c r="G9" s="20" t="s">
        <v>61</v>
      </c>
      <c r="H9" s="20" t="s">
        <v>62</v>
      </c>
      <c r="I9" s="20" t="s">
        <v>25</v>
      </c>
      <c r="J9" s="20" t="s">
        <v>26</v>
      </c>
      <c r="K9" s="20" t="s">
        <v>25</v>
      </c>
      <c r="L9" s="20" t="s">
        <v>28</v>
      </c>
      <c r="M9" s="20" t="s">
        <v>25</v>
      </c>
      <c r="N9" s="20" t="s">
        <v>61</v>
      </c>
      <c r="O9" s="20" t="s">
        <v>62</v>
      </c>
      <c r="P9" s="18" t="s">
        <v>25</v>
      </c>
    </row>
    <row r="10" spans="1:18" x14ac:dyDescent="0.25">
      <c r="A10" s="64" t="s">
        <v>0</v>
      </c>
      <c r="B10" s="21" t="s">
        <v>30</v>
      </c>
      <c r="C10" s="60">
        <f>FBiH!C10+RS!C10</f>
        <v>8524</v>
      </c>
      <c r="D10" s="37">
        <f>C10/C$34*100</f>
        <v>13.774603277205003</v>
      </c>
      <c r="E10" s="60">
        <f>FBiH!E10+RS!E10</f>
        <v>8814</v>
      </c>
      <c r="F10" s="37">
        <f>E10/E$34*100</f>
        <v>13.588640673419361</v>
      </c>
      <c r="G10" s="35">
        <f>E10-C10</f>
        <v>290</v>
      </c>
      <c r="H10" s="3">
        <f>(E10-C10)/C10</f>
        <v>3.40215861098076E-2</v>
      </c>
      <c r="I10" s="43">
        <f>F10-D10</f>
        <v>-0.18596260378564189</v>
      </c>
      <c r="J10" s="60">
        <f>FBiH!J10+RS!J10</f>
        <v>10735115.99</v>
      </c>
      <c r="K10" s="37">
        <f>J10/J$34*100</f>
        <v>7.9134234141182276</v>
      </c>
      <c r="L10" s="60">
        <f>FBiH!L10+RS!L10</f>
        <v>11775936.58</v>
      </c>
      <c r="M10" s="37">
        <f>L10/L$34*100</f>
        <v>8.0663164639069453</v>
      </c>
      <c r="N10" s="35">
        <f>L10-J10</f>
        <v>1040820.5899999999</v>
      </c>
      <c r="O10" s="3">
        <f>(L10-J10)/J10</f>
        <v>9.6954759591749859E-2</v>
      </c>
      <c r="P10" s="43">
        <f>M10-K10</f>
        <v>0.15289304978871776</v>
      </c>
    </row>
    <row r="11" spans="1:18" x14ac:dyDescent="0.25">
      <c r="A11" s="65" t="s">
        <v>1</v>
      </c>
      <c r="B11" s="21" t="s">
        <v>31</v>
      </c>
      <c r="C11" s="60">
        <f>FBiH!C11+RS!C11</f>
        <v>8534</v>
      </c>
      <c r="D11" s="37">
        <f t="shared" ref="D11:F27" si="0">C11/C$34*100</f>
        <v>13.790763065188585</v>
      </c>
      <c r="E11" s="60">
        <f>FBiH!E11+RS!E11</f>
        <v>10039</v>
      </c>
      <c r="F11" s="37">
        <f t="shared" si="0"/>
        <v>15.477236637219988</v>
      </c>
      <c r="G11" s="35">
        <f t="shared" ref="G11:G27" si="1">E11-C11</f>
        <v>1505</v>
      </c>
      <c r="H11" s="3">
        <f t="shared" ref="H11:H25" si="2">(E11-C11)/C11</f>
        <v>0.17635340988985235</v>
      </c>
      <c r="I11" s="43">
        <f t="shared" ref="I11:I32" si="3">F11-D11</f>
        <v>1.686473572031403</v>
      </c>
      <c r="J11" s="60">
        <f>FBiH!J11+RS!J11</f>
        <v>1917554.8</v>
      </c>
      <c r="K11" s="37">
        <f t="shared" ref="K11:M11" si="4">J11/J$34*100</f>
        <v>1.4135313550696713</v>
      </c>
      <c r="L11" s="60">
        <f>FBiH!L11+RS!L11</f>
        <v>2149672.06</v>
      </c>
      <c r="M11" s="37">
        <f t="shared" si="4"/>
        <v>1.4724888344786549</v>
      </c>
      <c r="N11" s="35">
        <f t="shared" ref="N11:N26" si="5">L11-J11</f>
        <v>232117.26</v>
      </c>
      <c r="O11" s="3">
        <f t="shared" ref="O11:O31" si="6">(L11-J11)/J11</f>
        <v>0.12104856664331054</v>
      </c>
      <c r="P11" s="43">
        <f t="shared" ref="P11:P32" si="7">M11-K11</f>
        <v>5.8957479408983549E-2</v>
      </c>
      <c r="R11" s="2"/>
    </row>
    <row r="12" spans="1:18" x14ac:dyDescent="0.25">
      <c r="A12" s="65" t="s">
        <v>2</v>
      </c>
      <c r="B12" s="21" t="s">
        <v>32</v>
      </c>
      <c r="C12" s="60">
        <f>FBiH!C12+RS!C12</f>
        <v>12789</v>
      </c>
      <c r="D12" s="37">
        <f t="shared" si="0"/>
        <v>20.666752852202581</v>
      </c>
      <c r="E12" s="60">
        <f>FBiH!E12+RS!E12</f>
        <v>13441</v>
      </c>
      <c r="F12" s="37">
        <f t="shared" si="0"/>
        <v>20.722137428117726</v>
      </c>
      <c r="G12" s="35">
        <f t="shared" si="1"/>
        <v>652</v>
      </c>
      <c r="H12" s="3">
        <f>(E12-C12)/C12</f>
        <v>5.0981312065055906E-2</v>
      </c>
      <c r="I12" s="43">
        <f>F12-D12</f>
        <v>5.5384575915145007E-2</v>
      </c>
      <c r="J12" s="60">
        <f>FBiH!J12+RS!J12</f>
        <v>22864425.390000001</v>
      </c>
      <c r="K12" s="37">
        <f t="shared" ref="K12:M12" si="8">J12/J$34*100</f>
        <v>16.854580742316251</v>
      </c>
      <c r="L12" s="60">
        <f>FBiH!L12+RS!L12</f>
        <v>25222409.640000001</v>
      </c>
      <c r="M12" s="37">
        <f t="shared" si="8"/>
        <v>17.276922031329185</v>
      </c>
      <c r="N12" s="35">
        <f t="shared" si="5"/>
        <v>2357984.25</v>
      </c>
      <c r="O12" s="3">
        <f t="shared" si="6"/>
        <v>0.10312895293801214</v>
      </c>
      <c r="P12" s="43">
        <f t="shared" si="7"/>
        <v>0.42234128901293388</v>
      </c>
    </row>
    <row r="13" spans="1:18" x14ac:dyDescent="0.25">
      <c r="A13" s="65" t="s">
        <v>3</v>
      </c>
      <c r="B13" s="21" t="s">
        <v>33</v>
      </c>
      <c r="C13" s="60">
        <f>FBiH!C13+RS!C13</f>
        <v>0</v>
      </c>
      <c r="D13" s="37">
        <f t="shared" si="0"/>
        <v>0</v>
      </c>
      <c r="E13" s="60">
        <f>FBiH!E13+RS!E13</f>
        <v>0</v>
      </c>
      <c r="F13" s="37">
        <f t="shared" si="0"/>
        <v>0</v>
      </c>
      <c r="G13" s="35">
        <f t="shared" si="1"/>
        <v>0</v>
      </c>
      <c r="H13" s="3" t="s">
        <v>27</v>
      </c>
      <c r="I13" s="43">
        <f t="shared" si="3"/>
        <v>0</v>
      </c>
      <c r="J13" s="60">
        <f>FBiH!J13+RS!J13</f>
        <v>0</v>
      </c>
      <c r="K13" s="37">
        <f t="shared" ref="K13" si="9">J13/J$34*100</f>
        <v>0</v>
      </c>
      <c r="L13" s="60">
        <f>FBiH!L13+RS!L13</f>
        <v>0</v>
      </c>
      <c r="M13" s="37">
        <f>L13/L$34*100</f>
        <v>0</v>
      </c>
      <c r="N13" s="35">
        <f t="shared" si="5"/>
        <v>0</v>
      </c>
      <c r="O13" s="3" t="s">
        <v>27</v>
      </c>
      <c r="P13" s="43">
        <f t="shared" si="7"/>
        <v>0</v>
      </c>
    </row>
    <row r="14" spans="1:18" x14ac:dyDescent="0.25">
      <c r="A14" s="65" t="s">
        <v>4</v>
      </c>
      <c r="B14" s="21" t="s">
        <v>34</v>
      </c>
      <c r="C14" s="60">
        <f>FBiH!C14+RS!C14</f>
        <v>0</v>
      </c>
      <c r="D14" s="37">
        <f t="shared" si="0"/>
        <v>0</v>
      </c>
      <c r="E14" s="60">
        <f>FBiH!E14+RS!E14</f>
        <v>0</v>
      </c>
      <c r="F14" s="37">
        <f t="shared" si="0"/>
        <v>0</v>
      </c>
      <c r="G14" s="35">
        <f>E14-C14</f>
        <v>0</v>
      </c>
      <c r="H14" s="3" t="s">
        <v>27</v>
      </c>
      <c r="I14" s="43">
        <f t="shared" si="3"/>
        <v>0</v>
      </c>
      <c r="J14" s="60">
        <f>FBiH!J14+RS!J14</f>
        <v>0</v>
      </c>
      <c r="K14" s="37">
        <f t="shared" ref="K14:M14" si="10">J14/J$34*100</f>
        <v>0</v>
      </c>
      <c r="L14" s="60">
        <f>FBiH!L14+RS!L14</f>
        <v>0</v>
      </c>
      <c r="M14" s="37">
        <f t="shared" si="10"/>
        <v>0</v>
      </c>
      <c r="N14" s="35">
        <f t="shared" si="5"/>
        <v>0</v>
      </c>
      <c r="O14" s="3" t="s">
        <v>27</v>
      </c>
      <c r="P14" s="43">
        <f t="shared" si="7"/>
        <v>0</v>
      </c>
    </row>
    <row r="15" spans="1:18" x14ac:dyDescent="0.25">
      <c r="A15" s="65" t="s">
        <v>5</v>
      </c>
      <c r="B15" s="21" t="s">
        <v>35</v>
      </c>
      <c r="C15" s="60">
        <f>FBiH!C15+RS!C15</f>
        <v>0</v>
      </c>
      <c r="D15" s="37">
        <f t="shared" si="0"/>
        <v>0</v>
      </c>
      <c r="E15" s="60">
        <f>FBiH!E15+RS!E15</f>
        <v>1</v>
      </c>
      <c r="F15" s="37">
        <f t="shared" si="0"/>
        <v>1.5417109908576539E-3</v>
      </c>
      <c r="G15" s="35">
        <f t="shared" si="1"/>
        <v>1</v>
      </c>
      <c r="H15" s="3" t="s">
        <v>27</v>
      </c>
      <c r="I15" s="43">
        <f t="shared" si="3"/>
        <v>1.5417109908576539E-3</v>
      </c>
      <c r="J15" s="60">
        <f>FBiH!J15+RS!J15</f>
        <v>4227</v>
      </c>
      <c r="K15" s="37">
        <f t="shared" ref="K15:M15" si="11">J15/J$34*100</f>
        <v>3.1159459108441121E-3</v>
      </c>
      <c r="L15" s="60">
        <f>FBiH!L15+RS!L15</f>
        <v>19684</v>
      </c>
      <c r="M15" s="37">
        <f t="shared" si="11"/>
        <v>1.3483205535023721E-2</v>
      </c>
      <c r="N15" s="35">
        <f>L15-J15</f>
        <v>15457</v>
      </c>
      <c r="O15" s="3">
        <f t="shared" si="6"/>
        <v>3.6567305417553819</v>
      </c>
      <c r="P15" s="43">
        <f t="shared" si="7"/>
        <v>1.0367259624179609E-2</v>
      </c>
    </row>
    <row r="16" spans="1:18" x14ac:dyDescent="0.25">
      <c r="A16" s="65" t="s">
        <v>6</v>
      </c>
      <c r="B16" s="21" t="s">
        <v>64</v>
      </c>
      <c r="C16" s="60">
        <f>FBiH!C16+RS!C16</f>
        <v>51</v>
      </c>
      <c r="D16" s="37">
        <f t="shared" si="0"/>
        <v>8.2414918716266439E-2</v>
      </c>
      <c r="E16" s="60">
        <f>FBiH!E16+RS!E16</f>
        <v>58</v>
      </c>
      <c r="F16" s="37">
        <f t="shared" si="0"/>
        <v>8.9419237469743923E-2</v>
      </c>
      <c r="G16" s="35">
        <f t="shared" si="1"/>
        <v>7</v>
      </c>
      <c r="H16" s="3">
        <f t="shared" si="2"/>
        <v>0.13725490196078433</v>
      </c>
      <c r="I16" s="43">
        <f t="shared" si="3"/>
        <v>7.0043187534774842E-3</v>
      </c>
      <c r="J16" s="60">
        <f>FBiH!J16+RS!J16</f>
        <v>143921.59</v>
      </c>
      <c r="K16" s="37">
        <f t="shared" ref="K16:M16" si="12">J16/J$34*100</f>
        <v>0.10609223795663186</v>
      </c>
      <c r="L16" s="60">
        <f>FBiH!L16+RS!L16</f>
        <v>154962.66999999998</v>
      </c>
      <c r="M16" s="37">
        <f t="shared" si="12"/>
        <v>0.10614679586801738</v>
      </c>
      <c r="N16" s="35">
        <f t="shared" si="5"/>
        <v>11041.079999999987</v>
      </c>
      <c r="O16" s="3">
        <f t="shared" si="6"/>
        <v>7.6715939561256843E-2</v>
      </c>
      <c r="P16" s="43">
        <f>M16-K16</f>
        <v>5.4557911385519353E-5</v>
      </c>
    </row>
    <row r="17" spans="1:16" x14ac:dyDescent="0.25">
      <c r="A17" s="65" t="s">
        <v>7</v>
      </c>
      <c r="B17" s="21" t="s">
        <v>36</v>
      </c>
      <c r="C17" s="60">
        <f>FBiH!C17+RS!C17</f>
        <v>1203</v>
      </c>
      <c r="D17" s="37">
        <f t="shared" si="0"/>
        <v>1.944022494424873</v>
      </c>
      <c r="E17" s="60">
        <f>FBiH!E17+RS!E17</f>
        <v>1316</v>
      </c>
      <c r="F17" s="37">
        <f t="shared" si="0"/>
        <v>2.0288916639686723</v>
      </c>
      <c r="G17" s="35">
        <f t="shared" si="1"/>
        <v>113</v>
      </c>
      <c r="H17" s="3">
        <f>(E17-C17)/C17</f>
        <v>9.3931837073981714E-2</v>
      </c>
      <c r="I17" s="43">
        <f>F17-D17</f>
        <v>8.4869169543799305E-2</v>
      </c>
      <c r="J17" s="60">
        <f>FBiH!J17+RS!J17</f>
        <v>3027916.25</v>
      </c>
      <c r="K17" s="37">
        <f t="shared" ref="K17:M17" si="13">J17/J$34*100</f>
        <v>2.2320376762635297</v>
      </c>
      <c r="L17" s="60">
        <f>FBiH!L17+RS!L17</f>
        <v>7635011.1600000001</v>
      </c>
      <c r="M17" s="37">
        <f t="shared" si="13"/>
        <v>5.2298529126437652</v>
      </c>
      <c r="N17" s="35">
        <f t="shared" si="5"/>
        <v>4607094.91</v>
      </c>
      <c r="O17" s="3">
        <f>(L17-J17)/J17</f>
        <v>1.5215397420585857</v>
      </c>
      <c r="P17" s="43">
        <f t="shared" si="7"/>
        <v>2.9978152363802355</v>
      </c>
    </row>
    <row r="18" spans="1:16" x14ac:dyDescent="0.25">
      <c r="A18" s="65" t="s">
        <v>8</v>
      </c>
      <c r="B18" s="21" t="s">
        <v>37</v>
      </c>
      <c r="C18" s="60">
        <f>FBiH!C18+RS!C18</f>
        <v>1583</v>
      </c>
      <c r="D18" s="37">
        <f>C18/C$34*100</f>
        <v>2.558094437800976</v>
      </c>
      <c r="E18" s="60">
        <f>FBiH!E18+RS!E18</f>
        <v>1693</v>
      </c>
      <c r="F18" s="37">
        <f t="shared" si="0"/>
        <v>2.6101167075220078</v>
      </c>
      <c r="G18" s="35">
        <f t="shared" si="1"/>
        <v>110</v>
      </c>
      <c r="H18" s="3">
        <f t="shared" si="2"/>
        <v>6.948831332912192E-2</v>
      </c>
      <c r="I18" s="43">
        <f t="shared" si="3"/>
        <v>5.2022269721031744E-2</v>
      </c>
      <c r="J18" s="60">
        <f>FBiH!J18+RS!J18</f>
        <v>3437194.45</v>
      </c>
      <c r="K18" s="37">
        <f t="shared" ref="K18:M18" si="14">J18/J$34*100</f>
        <v>2.5337383466414902</v>
      </c>
      <c r="L18" s="60">
        <f>FBiH!L18+RS!L18</f>
        <v>3795992.73</v>
      </c>
      <c r="M18" s="37">
        <f t="shared" si="14"/>
        <v>2.6001905196121622</v>
      </c>
      <c r="N18" s="35">
        <f t="shared" si="5"/>
        <v>358798.2799999998</v>
      </c>
      <c r="O18" s="3">
        <f t="shared" si="6"/>
        <v>0.10438696012673934</v>
      </c>
      <c r="P18" s="43">
        <f t="shared" si="7"/>
        <v>6.6452172970671963E-2</v>
      </c>
    </row>
    <row r="19" spans="1:16" s="28" customFormat="1" ht="24" customHeight="1" x14ac:dyDescent="0.25">
      <c r="A19" s="65" t="s">
        <v>9</v>
      </c>
      <c r="B19" s="21" t="s">
        <v>38</v>
      </c>
      <c r="C19" s="60">
        <f>FBiH!C19+RS!C19</f>
        <v>22043</v>
      </c>
      <c r="D19" s="37">
        <f t="shared" si="0"/>
        <v>35.621020652209047</v>
      </c>
      <c r="E19" s="60">
        <f>FBiH!E19+RS!E19</f>
        <v>22588</v>
      </c>
      <c r="F19" s="37">
        <f>E19/E$34*100</f>
        <v>34.824167861492683</v>
      </c>
      <c r="G19" s="35">
        <f t="shared" si="1"/>
        <v>545</v>
      </c>
      <c r="H19" s="3">
        <f t="shared" si="2"/>
        <v>2.4724402304586491E-2</v>
      </c>
      <c r="I19" s="43">
        <f t="shared" si="3"/>
        <v>-0.79685279071636472</v>
      </c>
      <c r="J19" s="60">
        <f>FBiH!J19+RS!J19</f>
        <v>61859096.390000001</v>
      </c>
      <c r="K19" s="37">
        <f t="shared" ref="K19:M19" si="15">J19/J$34*100</f>
        <v>45.599621113066547</v>
      </c>
      <c r="L19" s="60">
        <f>FBiH!L19+RS!L19</f>
        <v>63544256.950000003</v>
      </c>
      <c r="M19" s="37">
        <f t="shared" si="15"/>
        <v>43.526736284658071</v>
      </c>
      <c r="N19" s="35">
        <f t="shared" si="5"/>
        <v>1685160.5600000024</v>
      </c>
      <c r="O19" s="3">
        <f>(L19-J19)/J19</f>
        <v>2.7241920078748864E-2</v>
      </c>
      <c r="P19" s="43">
        <f t="shared" si="7"/>
        <v>-2.0728848284084762</v>
      </c>
    </row>
    <row r="20" spans="1:16" s="28" customFormat="1" ht="25.5" customHeight="1" x14ac:dyDescent="0.25">
      <c r="A20" s="65" t="s">
        <v>10</v>
      </c>
      <c r="B20" s="21" t="s">
        <v>39</v>
      </c>
      <c r="C20" s="60">
        <f>FBiH!C20+RS!C20</f>
        <v>0</v>
      </c>
      <c r="D20" s="37">
        <f t="shared" si="0"/>
        <v>0</v>
      </c>
      <c r="E20" s="60">
        <f>FBiH!E20+RS!E20</f>
        <v>0</v>
      </c>
      <c r="F20" s="37">
        <f t="shared" si="0"/>
        <v>0</v>
      </c>
      <c r="G20" s="35">
        <f t="shared" si="1"/>
        <v>0</v>
      </c>
      <c r="H20" s="3" t="s">
        <v>27</v>
      </c>
      <c r="I20" s="43">
        <f t="shared" si="3"/>
        <v>0</v>
      </c>
      <c r="J20" s="60">
        <f>FBiH!J20+RS!J20</f>
        <v>0</v>
      </c>
      <c r="K20" s="37">
        <f t="shared" ref="K20:M20" si="16">J20/J$34*100</f>
        <v>0</v>
      </c>
      <c r="L20" s="60">
        <f>FBiH!L20+RS!L20</f>
        <v>0</v>
      </c>
      <c r="M20" s="37">
        <f t="shared" si="16"/>
        <v>0</v>
      </c>
      <c r="N20" s="35">
        <f t="shared" si="5"/>
        <v>0</v>
      </c>
      <c r="O20" s="3" t="s">
        <v>27</v>
      </c>
      <c r="P20" s="43">
        <f t="shared" si="7"/>
        <v>0</v>
      </c>
    </row>
    <row r="21" spans="1:16" x14ac:dyDescent="0.25">
      <c r="A21" s="65" t="s">
        <v>11</v>
      </c>
      <c r="B21" s="21" t="s">
        <v>40</v>
      </c>
      <c r="C21" s="60">
        <f>FBiH!C21+RS!C21</f>
        <v>0</v>
      </c>
      <c r="D21" s="37">
        <f t="shared" si="0"/>
        <v>0</v>
      </c>
      <c r="E21" s="60">
        <f>FBiH!E21+RS!E21</f>
        <v>0</v>
      </c>
      <c r="F21" s="37">
        <f t="shared" si="0"/>
        <v>0</v>
      </c>
      <c r="G21" s="35">
        <f t="shared" si="1"/>
        <v>0</v>
      </c>
      <c r="H21" s="3" t="s">
        <v>27</v>
      </c>
      <c r="I21" s="43">
        <f>F21-D21</f>
        <v>0</v>
      </c>
      <c r="J21" s="60">
        <f>FBiH!J21+RS!J21</f>
        <v>0</v>
      </c>
      <c r="K21" s="37">
        <f t="shared" ref="K21" si="17">J21/J$34*100</f>
        <v>0</v>
      </c>
      <c r="L21" s="60">
        <f>FBiH!L21+RS!L21</f>
        <v>0</v>
      </c>
      <c r="M21" s="37">
        <f>L21/L$34*100</f>
        <v>0</v>
      </c>
      <c r="N21" s="35">
        <f t="shared" si="5"/>
        <v>0</v>
      </c>
      <c r="O21" s="3" t="s">
        <v>27</v>
      </c>
      <c r="P21" s="43">
        <f t="shared" si="7"/>
        <v>0</v>
      </c>
    </row>
    <row r="22" spans="1:16" x14ac:dyDescent="0.25">
      <c r="A22" s="65" t="s">
        <v>12</v>
      </c>
      <c r="B22" s="21" t="s">
        <v>41</v>
      </c>
      <c r="C22" s="60">
        <f>FBiH!C22+RS!C22</f>
        <v>231</v>
      </c>
      <c r="D22" s="37">
        <f t="shared" si="0"/>
        <v>0.37329110242073626</v>
      </c>
      <c r="E22" s="60">
        <f>FBiH!E22+RS!E22</f>
        <v>290</v>
      </c>
      <c r="F22" s="37">
        <f t="shared" si="0"/>
        <v>0.44709618734871964</v>
      </c>
      <c r="G22" s="35">
        <f>E22-C22</f>
        <v>59</v>
      </c>
      <c r="H22" s="3">
        <f t="shared" si="2"/>
        <v>0.25541125541125542</v>
      </c>
      <c r="I22" s="43">
        <f t="shared" si="3"/>
        <v>7.3805084927983378E-2</v>
      </c>
      <c r="J22" s="60">
        <f>FBiH!J22+RS!J22</f>
        <v>831734.22</v>
      </c>
      <c r="K22" s="37">
        <f t="shared" ref="K22:M22" si="18">J22/J$34*100</f>
        <v>0.6131154108630511</v>
      </c>
      <c r="L22" s="60">
        <f>FBiH!L22+RS!L22</f>
        <v>965227.08000000007</v>
      </c>
      <c r="M22" s="37">
        <f t="shared" si="18"/>
        <v>0.66116414893369158</v>
      </c>
      <c r="N22" s="35">
        <f>L22-J22</f>
        <v>133492.8600000001</v>
      </c>
      <c r="O22" s="3">
        <f>(L22-J22)/J22</f>
        <v>0.16049942011523838</v>
      </c>
      <c r="P22" s="43">
        <f t="shared" si="7"/>
        <v>4.8048738070640473E-2</v>
      </c>
    </row>
    <row r="23" spans="1:16" x14ac:dyDescent="0.25">
      <c r="A23" s="65" t="s">
        <v>13</v>
      </c>
      <c r="B23" s="21" t="s">
        <v>42</v>
      </c>
      <c r="C23" s="60">
        <f>FBiH!C23+RS!C23</f>
        <v>257</v>
      </c>
      <c r="D23" s="37">
        <f t="shared" si="0"/>
        <v>0.41530655117804854</v>
      </c>
      <c r="E23" s="60">
        <f>FBiH!E23+RS!E23</f>
        <v>267</v>
      </c>
      <c r="F23" s="37">
        <f t="shared" si="0"/>
        <v>0.41163683455899358</v>
      </c>
      <c r="G23" s="35">
        <f t="shared" si="1"/>
        <v>10</v>
      </c>
      <c r="H23" s="3">
        <f t="shared" si="2"/>
        <v>3.8910505836575876E-2</v>
      </c>
      <c r="I23" s="43">
        <f t="shared" si="3"/>
        <v>-3.6697166190549635E-3</v>
      </c>
      <c r="J23" s="60">
        <f>FBiH!J23+RS!J23</f>
        <v>637203.16</v>
      </c>
      <c r="K23" s="37">
        <f t="shared" ref="K23:M23" si="19">J23/J$34*100</f>
        <v>0.46971624811425283</v>
      </c>
      <c r="L23" s="60">
        <f>FBiH!L23+RS!L23</f>
        <v>1177472.83</v>
      </c>
      <c r="M23" s="37">
        <f t="shared" si="19"/>
        <v>0.80654888126376978</v>
      </c>
      <c r="N23" s="35">
        <f t="shared" si="5"/>
        <v>540269.67000000004</v>
      </c>
      <c r="O23" s="3">
        <f t="shared" si="6"/>
        <v>0.84787663325461227</v>
      </c>
      <c r="P23" s="43">
        <f t="shared" si="7"/>
        <v>0.33683263314951695</v>
      </c>
    </row>
    <row r="24" spans="1:16" x14ac:dyDescent="0.25">
      <c r="A24" s="65" t="s">
        <v>14</v>
      </c>
      <c r="B24" s="21" t="s">
        <v>65</v>
      </c>
      <c r="C24" s="60">
        <f>FBiH!C24+RS!C24</f>
        <v>22</v>
      </c>
      <c r="D24" s="37">
        <f t="shared" si="0"/>
        <v>3.5551533563879641E-2</v>
      </c>
      <c r="E24" s="60">
        <f>FBiH!E24+RS!E24</f>
        <v>67</v>
      </c>
      <c r="F24" s="37">
        <f t="shared" si="0"/>
        <v>0.10329463638746279</v>
      </c>
      <c r="G24" s="35">
        <f t="shared" si="1"/>
        <v>45</v>
      </c>
      <c r="H24" s="3">
        <f t="shared" si="2"/>
        <v>2.0454545454545454</v>
      </c>
      <c r="I24" s="43">
        <f t="shared" si="3"/>
        <v>6.7743102823583146E-2</v>
      </c>
      <c r="J24" s="60">
        <f>FBiH!J24+RS!J24</f>
        <v>66610</v>
      </c>
      <c r="K24" s="37">
        <f t="shared" ref="K24:M24" si="20">J24/J$34*100</f>
        <v>4.9101764164023266E-2</v>
      </c>
      <c r="L24" s="60">
        <f>FBiH!L24+RS!L24</f>
        <v>48488.81</v>
      </c>
      <c r="M24" s="37">
        <f t="shared" si="20"/>
        <v>3.3214010941816377E-2</v>
      </c>
      <c r="N24" s="35">
        <f t="shared" si="5"/>
        <v>-18121.190000000002</v>
      </c>
      <c r="O24" s="3">
        <f t="shared" si="6"/>
        <v>-0.27204909172796882</v>
      </c>
      <c r="P24" s="43">
        <f t="shared" si="7"/>
        <v>-1.5887753222206889E-2</v>
      </c>
    </row>
    <row r="25" spans="1:16" x14ac:dyDescent="0.25">
      <c r="A25" s="65" t="s">
        <v>15</v>
      </c>
      <c r="B25" s="21" t="s">
        <v>66</v>
      </c>
      <c r="C25" s="60">
        <f>FBiH!C25+RS!C25</f>
        <v>129</v>
      </c>
      <c r="D25" s="37">
        <f t="shared" si="0"/>
        <v>0.20846126498820336</v>
      </c>
      <c r="E25" s="60">
        <f>FBiH!E25+RS!E25</f>
        <v>258</v>
      </c>
      <c r="F25" s="37">
        <f>E25/E$34*100</f>
        <v>0.39776143564127464</v>
      </c>
      <c r="G25" s="35">
        <f t="shared" si="1"/>
        <v>129</v>
      </c>
      <c r="H25" s="3">
        <f t="shared" si="2"/>
        <v>1</v>
      </c>
      <c r="I25" s="43">
        <f>F25-D25</f>
        <v>0.18930017065307128</v>
      </c>
      <c r="J25" s="60">
        <f>FBiH!J25+RS!J25</f>
        <v>89941.72</v>
      </c>
      <c r="K25" s="37">
        <f t="shared" ref="K25:M25" si="21">J25/J$34*100</f>
        <v>6.6300812549866597E-2</v>
      </c>
      <c r="L25" s="60">
        <f>FBiH!L25+RS!L25</f>
        <v>270015.08</v>
      </c>
      <c r="M25" s="37">
        <f t="shared" si="21"/>
        <v>0.18495574177991633</v>
      </c>
      <c r="N25" s="35">
        <f t="shared" si="5"/>
        <v>180073.36000000002</v>
      </c>
      <c r="O25" s="3">
        <f>(L25-J25)/J25</f>
        <v>2.0021115895937949</v>
      </c>
      <c r="P25" s="43">
        <f t="shared" si="7"/>
        <v>0.11865492923004974</v>
      </c>
    </row>
    <row r="26" spans="1:16" x14ac:dyDescent="0.25">
      <c r="A26" s="65" t="s">
        <v>16</v>
      </c>
      <c r="B26" s="21" t="s">
        <v>43</v>
      </c>
      <c r="C26" s="60">
        <f>FBiH!C26+RS!C26</f>
        <v>0</v>
      </c>
      <c r="D26" s="37">
        <f t="shared" si="0"/>
        <v>0</v>
      </c>
      <c r="E26" s="60">
        <f>FBiH!E26+RS!E26</f>
        <v>0</v>
      </c>
      <c r="F26" s="37">
        <f t="shared" si="0"/>
        <v>0</v>
      </c>
      <c r="G26" s="35">
        <f t="shared" si="1"/>
        <v>0</v>
      </c>
      <c r="H26" s="3" t="s">
        <v>27</v>
      </c>
      <c r="I26" s="43">
        <f t="shared" si="3"/>
        <v>0</v>
      </c>
      <c r="J26" s="60">
        <f>FBiH!J26+RS!J26</f>
        <v>0</v>
      </c>
      <c r="K26" s="37">
        <f t="shared" ref="K26:M26" si="22">J26/J$34*100</f>
        <v>0</v>
      </c>
      <c r="L26" s="60">
        <f>FBiH!L26+RS!L26</f>
        <v>0</v>
      </c>
      <c r="M26" s="37">
        <f t="shared" si="22"/>
        <v>0</v>
      </c>
      <c r="N26" s="35">
        <f t="shared" si="5"/>
        <v>0</v>
      </c>
      <c r="O26" s="3" t="s">
        <v>27</v>
      </c>
      <c r="P26" s="43">
        <f t="shared" si="7"/>
        <v>0</v>
      </c>
    </row>
    <row r="27" spans="1:16" x14ac:dyDescent="0.25">
      <c r="A27" s="65" t="s">
        <v>17</v>
      </c>
      <c r="B27" s="21" t="s">
        <v>44</v>
      </c>
      <c r="C27" s="60">
        <f>FBiH!C27+RS!C27</f>
        <v>120</v>
      </c>
      <c r="D27" s="37">
        <f t="shared" si="0"/>
        <v>0.19391745580297987</v>
      </c>
      <c r="E27" s="60">
        <f>FBiH!E27+RS!E27</f>
        <v>179</v>
      </c>
      <c r="F27" s="37">
        <f t="shared" si="0"/>
        <v>0.27596626736352003</v>
      </c>
      <c r="G27" s="35">
        <f t="shared" si="1"/>
        <v>59</v>
      </c>
      <c r="H27" s="3">
        <f>(E27-C27)/C27</f>
        <v>0.49166666666666664</v>
      </c>
      <c r="I27" s="43">
        <f t="shared" si="3"/>
        <v>8.2048811560540169E-2</v>
      </c>
      <c r="J27" s="60">
        <f>FBiH!J27+RS!J27</f>
        <v>62173.38</v>
      </c>
      <c r="K27" s="37">
        <f t="shared" ref="K27:M27" si="23">J27/J$34*100</f>
        <v>4.5831296232400551E-2</v>
      </c>
      <c r="L27" s="60">
        <f>FBiH!L27+RS!L27</f>
        <v>68371.06</v>
      </c>
      <c r="M27" s="37">
        <f t="shared" si="23"/>
        <v>4.6833014358232006E-2</v>
      </c>
      <c r="N27" s="35">
        <f>L27-J27</f>
        <v>6197.68</v>
      </c>
      <c r="O27" s="3">
        <f t="shared" si="6"/>
        <v>9.9683819666873522E-2</v>
      </c>
      <c r="P27" s="43">
        <f t="shared" si="7"/>
        <v>1.001718125831455E-3</v>
      </c>
    </row>
    <row r="28" spans="1:16" x14ac:dyDescent="0.25">
      <c r="A28" s="66" t="s">
        <v>23</v>
      </c>
      <c r="B28" s="10" t="s">
        <v>45</v>
      </c>
      <c r="C28" s="61">
        <f>SUM(C10:C27)</f>
        <v>55486</v>
      </c>
      <c r="D28" s="11">
        <f>C28/C$34*100</f>
        <v>89.664199605701185</v>
      </c>
      <c r="E28" s="61">
        <f>SUM(E10:E27)</f>
        <v>59011</v>
      </c>
      <c r="F28" s="11">
        <f>E28/E$34*100</f>
        <v>90.977907281501018</v>
      </c>
      <c r="G28" s="42">
        <f>E28-C28</f>
        <v>3525</v>
      </c>
      <c r="H28" s="42">
        <f>(E28-C28)/C28</f>
        <v>6.3529538982806472E-2</v>
      </c>
      <c r="I28" s="34">
        <f>F28-D28</f>
        <v>1.3137076757998329</v>
      </c>
      <c r="J28" s="45">
        <f>SUM(J10:J27)</f>
        <v>105677114.34</v>
      </c>
      <c r="K28" s="11">
        <f>J28/J$34*100</f>
        <v>77.90020636326679</v>
      </c>
      <c r="L28" s="61">
        <f>SUM(L10:L27)</f>
        <v>116827500.64999999</v>
      </c>
      <c r="M28" s="11">
        <f>L28/L$34*100</f>
        <v>80.02485284530924</v>
      </c>
      <c r="N28" s="42">
        <f>L28-J28</f>
        <v>11150386.309999987</v>
      </c>
      <c r="O28" s="42">
        <f>(L28-J28)/J28</f>
        <v>0.10551372811075556</v>
      </c>
      <c r="P28" s="34">
        <f>M28-K28</f>
        <v>2.1246464820424507</v>
      </c>
    </row>
    <row r="29" spans="1:16" x14ac:dyDescent="0.25">
      <c r="A29" s="67" t="s">
        <v>22</v>
      </c>
      <c r="B29" s="8" t="s">
        <v>46</v>
      </c>
      <c r="C29" s="60">
        <f>FBiH!C29+RS!C29</f>
        <v>5082</v>
      </c>
      <c r="D29" s="37">
        <f>C29/C$34*100</f>
        <v>8.2124042532561976</v>
      </c>
      <c r="E29" s="60">
        <f>FBiH!E29+RS!E29</f>
        <v>4718</v>
      </c>
      <c r="F29" s="37">
        <f>E29/E$34*100</f>
        <v>7.2737924548664106</v>
      </c>
      <c r="G29" s="35">
        <f>E29-C29</f>
        <v>-364</v>
      </c>
      <c r="H29" s="3">
        <f t="shared" ref="H29:H30" si="24">(E29-C29)/C29</f>
        <v>-7.1625344352617082E-2</v>
      </c>
      <c r="I29" s="43">
        <f t="shared" si="3"/>
        <v>-0.93861179838978703</v>
      </c>
      <c r="J29" s="60">
        <f>FBiH!J29+RS!J29</f>
        <v>28411415.120000001</v>
      </c>
      <c r="K29" s="37">
        <f>J29/J$34*100</f>
        <v>20.943561098760018</v>
      </c>
      <c r="L29" s="60">
        <f>FBiH!L29+RS!L29</f>
        <v>27541999.73</v>
      </c>
      <c r="M29" s="37">
        <f>L29/L$34*100</f>
        <v>18.865801829158595</v>
      </c>
      <c r="N29" s="35">
        <f>L29-J29</f>
        <v>-869415.3900000006</v>
      </c>
      <c r="O29" s="3">
        <f t="shared" si="6"/>
        <v>-3.0600918198825731E-2</v>
      </c>
      <c r="P29" s="43">
        <f t="shared" si="7"/>
        <v>-2.0777592696014224</v>
      </c>
    </row>
    <row r="30" spans="1:16" x14ac:dyDescent="0.25">
      <c r="A30" s="67" t="s">
        <v>20</v>
      </c>
      <c r="B30" s="9" t="s">
        <v>47</v>
      </c>
      <c r="C30" s="60">
        <f>FBiH!C30+RS!C30</f>
        <v>28</v>
      </c>
      <c r="D30" s="37">
        <f t="shared" ref="D30:F32" si="25">C30/C$34*100</f>
        <v>4.524740635402863E-2</v>
      </c>
      <c r="E30" s="60">
        <f>FBiH!E30+RS!E30</f>
        <v>25</v>
      </c>
      <c r="F30" s="37">
        <f t="shared" si="25"/>
        <v>3.854277477144135E-2</v>
      </c>
      <c r="G30" s="35">
        <f t="shared" ref="G30:G31" si="26">E30-C30</f>
        <v>-3</v>
      </c>
      <c r="H30" s="3">
        <f t="shared" si="24"/>
        <v>-0.10714285714285714</v>
      </c>
      <c r="I30" s="43">
        <f t="shared" si="3"/>
        <v>-6.7046315825872796E-3</v>
      </c>
      <c r="J30" s="60">
        <f>FBiH!J30+RS!J30</f>
        <v>131517.71000000005</v>
      </c>
      <c r="K30" s="37">
        <f t="shared" ref="K30" si="27">J30/J$34*100</f>
        <v>9.6948680075250052E-2</v>
      </c>
      <c r="L30" s="60">
        <f>FBiH!L30+RS!L30</f>
        <v>120978.84</v>
      </c>
      <c r="M30" s="37">
        <f>L30/L$34*100</f>
        <v>8.2868449761671861E-2</v>
      </c>
      <c r="N30" s="35">
        <f t="shared" ref="N30:N32" si="28">L30-J30</f>
        <v>-10538.870000000054</v>
      </c>
      <c r="O30" s="3">
        <f t="shared" si="6"/>
        <v>-8.0132706081941743E-2</v>
      </c>
      <c r="P30" s="43">
        <f t="shared" si="7"/>
        <v>-1.408023031357819E-2</v>
      </c>
    </row>
    <row r="31" spans="1:16" x14ac:dyDescent="0.25">
      <c r="A31" s="67" t="s">
        <v>21</v>
      </c>
      <c r="B31" s="24" t="s">
        <v>48</v>
      </c>
      <c r="C31" s="60">
        <f>FBiH!C31+RS!C31</f>
        <v>1286</v>
      </c>
      <c r="D31" s="37">
        <f t="shared" si="25"/>
        <v>2.0781487346886007</v>
      </c>
      <c r="E31" s="60">
        <f>FBiH!E31+RS!E31</f>
        <v>1109</v>
      </c>
      <c r="F31" s="37">
        <f t="shared" si="25"/>
        <v>1.709757488861138</v>
      </c>
      <c r="G31" s="35">
        <f t="shared" si="26"/>
        <v>-177</v>
      </c>
      <c r="H31" s="3">
        <f>(E31-C31)/C31</f>
        <v>-0.13763608087091758</v>
      </c>
      <c r="I31" s="43">
        <f>F31-D31</f>
        <v>-0.36839124582746274</v>
      </c>
      <c r="J31" s="60">
        <f>FBiH!J31+RS!J31</f>
        <v>1436993.1300000004</v>
      </c>
      <c r="K31" s="37">
        <f t="shared" ref="K31:M31" si="29">J31/J$34*100</f>
        <v>1.0592838578979378</v>
      </c>
      <c r="L31" s="60">
        <f>FBiH!L31+RS!L31</f>
        <v>1498543.56</v>
      </c>
      <c r="M31" s="37">
        <f t="shared" si="29"/>
        <v>1.0264768757704812</v>
      </c>
      <c r="N31" s="35">
        <f t="shared" si="28"/>
        <v>61550.429999999702</v>
      </c>
      <c r="O31" s="3">
        <f t="shared" si="6"/>
        <v>4.2832793501246372E-2</v>
      </c>
      <c r="P31" s="43">
        <f t="shared" si="7"/>
        <v>-3.2806982127456585E-2</v>
      </c>
    </row>
    <row r="32" spans="1:16" ht="15.75" customHeight="1" x14ac:dyDescent="0.25">
      <c r="A32" s="68" t="s">
        <v>19</v>
      </c>
      <c r="B32" s="24" t="s">
        <v>49</v>
      </c>
      <c r="C32" s="60">
        <f>FBiH!C32+RS!C32</f>
        <v>0</v>
      </c>
      <c r="D32" s="37">
        <f t="shared" si="25"/>
        <v>0</v>
      </c>
      <c r="E32" s="60">
        <f>FBiH!E32+RS!E32</f>
        <v>0</v>
      </c>
      <c r="F32" s="37">
        <f t="shared" si="25"/>
        <v>0</v>
      </c>
      <c r="G32" s="35">
        <f>E32-C32</f>
        <v>0</v>
      </c>
      <c r="H32" s="3" t="s">
        <v>27</v>
      </c>
      <c r="I32" s="43">
        <f t="shared" si="3"/>
        <v>0</v>
      </c>
      <c r="J32" s="60">
        <f>FBiH!J32+RS!J32</f>
        <v>0</v>
      </c>
      <c r="K32" s="37">
        <f t="shared" ref="K32" si="30">J32/J$34*100</f>
        <v>0</v>
      </c>
      <c r="L32" s="60">
        <f>FBiH!L32+RS!L32</f>
        <v>0</v>
      </c>
      <c r="M32" s="37">
        <f>L32/L$34*100</f>
        <v>0</v>
      </c>
      <c r="N32" s="35">
        <f t="shared" si="28"/>
        <v>0</v>
      </c>
      <c r="O32" s="3" t="s">
        <v>27</v>
      </c>
      <c r="P32" s="43">
        <f t="shared" si="7"/>
        <v>0</v>
      </c>
    </row>
    <row r="33" spans="1:16" x14ac:dyDescent="0.25">
      <c r="A33" s="69" t="s">
        <v>18</v>
      </c>
      <c r="B33" s="13" t="s">
        <v>50</v>
      </c>
      <c r="C33" s="62">
        <f>SUM(C29:C32)</f>
        <v>6396</v>
      </c>
      <c r="D33" s="4">
        <f>C33/C$34*100</f>
        <v>10.335800394298827</v>
      </c>
      <c r="E33" s="62">
        <f>SUM(E29:E32)</f>
        <v>5852</v>
      </c>
      <c r="F33" s="4">
        <f>E33/E$34*100</f>
        <v>9.0220927184989907</v>
      </c>
      <c r="G33" s="4">
        <f>E33-C33</f>
        <v>-544</v>
      </c>
      <c r="H33" s="42">
        <f>(E33-C33)/C33</f>
        <v>-8.5053158223889938E-2</v>
      </c>
      <c r="I33" s="34">
        <f>F33-D33</f>
        <v>-1.3137076757998365</v>
      </c>
      <c r="J33" s="63">
        <f>SUM(J29:J32)</f>
        <v>29979925.960000001</v>
      </c>
      <c r="K33" s="4">
        <f>J33/J$34*100</f>
        <v>22.099793636733203</v>
      </c>
      <c r="L33" s="63">
        <f>SUM(L29:L32)</f>
        <v>29161522.129999999</v>
      </c>
      <c r="M33" s="4">
        <f>L33/L$34*100</f>
        <v>19.975147154690749</v>
      </c>
      <c r="N33" s="39">
        <f>L33-J33</f>
        <v>-818403.83000000194</v>
      </c>
      <c r="O33" s="39">
        <f>(L33-J33)/J33</f>
        <v>-2.7298393968415321E-2</v>
      </c>
      <c r="P33" s="34">
        <f>M33-K33</f>
        <v>-2.1246464820424542</v>
      </c>
    </row>
    <row r="34" spans="1:16" x14ac:dyDescent="0.25">
      <c r="A34" s="25" t="s">
        <v>24</v>
      </c>
      <c r="B34" s="26" t="s">
        <v>51</v>
      </c>
      <c r="C34" s="31">
        <f>C28+C33</f>
        <v>61882</v>
      </c>
      <c r="D34" s="33">
        <f>D28+D33</f>
        <v>100.00000000000001</v>
      </c>
      <c r="E34" s="31">
        <f>E28+E33</f>
        <v>64863</v>
      </c>
      <c r="F34" s="33">
        <f>F28+F33</f>
        <v>100.00000000000001</v>
      </c>
      <c r="G34" s="27">
        <f>G28+G33</f>
        <v>2981</v>
      </c>
      <c r="H34" s="27"/>
      <c r="I34" s="27"/>
      <c r="J34" s="31">
        <f>J28+J33</f>
        <v>135657040.30000001</v>
      </c>
      <c r="K34" s="31">
        <f>(K28+K33)</f>
        <v>100</v>
      </c>
      <c r="L34" s="31">
        <f>L28+L33</f>
        <v>145989022.78</v>
      </c>
      <c r="M34" s="31">
        <f>(M28+M33)</f>
        <v>99.999999999999986</v>
      </c>
      <c r="N34" s="48">
        <f>N28+N33</f>
        <v>10331982.479999986</v>
      </c>
      <c r="O34" s="49"/>
      <c r="P34" s="50"/>
    </row>
    <row r="36" spans="1:16" x14ac:dyDescent="0.25">
      <c r="J36" s="59"/>
    </row>
    <row r="37" spans="1:16" x14ac:dyDescent="0.25">
      <c r="C37" s="52"/>
      <c r="D37" s="53"/>
      <c r="E37" s="52"/>
      <c r="F37" s="53"/>
      <c r="G37" s="53"/>
      <c r="H37" s="53"/>
      <c r="I37" s="54"/>
      <c r="J37" s="51"/>
      <c r="K37" s="53"/>
      <c r="L37" s="51"/>
    </row>
    <row r="38" spans="1:16" x14ac:dyDescent="0.25">
      <c r="C38" s="52"/>
      <c r="D38" s="53"/>
      <c r="E38" s="52"/>
      <c r="F38" s="53"/>
      <c r="G38" s="53"/>
      <c r="H38" s="53"/>
      <c r="I38" s="54"/>
      <c r="J38" s="51"/>
      <c r="K38" s="53"/>
      <c r="L38" s="51"/>
    </row>
    <row r="39" spans="1:16" x14ac:dyDescent="0.25">
      <c r="C39" s="53"/>
      <c r="D39" s="53"/>
      <c r="E39" s="53"/>
      <c r="F39" s="53"/>
      <c r="G39" s="53"/>
      <c r="H39" s="53"/>
      <c r="I39" s="54"/>
      <c r="J39" s="53"/>
      <c r="K39" s="53"/>
      <c r="L39" s="53"/>
    </row>
    <row r="40" spans="1:16" x14ac:dyDescent="0.25">
      <c r="C40" s="53"/>
      <c r="D40" s="53"/>
      <c r="E40" s="53"/>
      <c r="F40" s="53"/>
      <c r="G40" s="53"/>
      <c r="H40" s="55"/>
      <c r="I40" s="54"/>
      <c r="J40" s="51"/>
      <c r="K40" s="51"/>
      <c r="L40" s="51"/>
      <c r="M40" s="44"/>
    </row>
    <row r="41" spans="1:16" x14ac:dyDescent="0.25">
      <c r="C41" s="52"/>
      <c r="D41" s="53"/>
      <c r="E41" s="56"/>
      <c r="F41" s="53"/>
      <c r="G41" s="53"/>
      <c r="H41" s="53"/>
      <c r="I41" s="54"/>
      <c r="J41" s="53"/>
      <c r="K41" s="53"/>
      <c r="L41" s="53"/>
    </row>
    <row r="42" spans="1:16" x14ac:dyDescent="0.25">
      <c r="C42" s="53"/>
      <c r="D42" s="53"/>
      <c r="E42" s="53"/>
      <c r="F42" s="53"/>
      <c r="G42" s="53"/>
      <c r="H42" s="53"/>
      <c r="I42" s="54"/>
      <c r="J42" s="52"/>
      <c r="K42" s="53"/>
      <c r="L42" s="51"/>
    </row>
    <row r="43" spans="1:16" x14ac:dyDescent="0.25">
      <c r="C43" s="53"/>
      <c r="D43" s="53"/>
      <c r="E43" s="52"/>
      <c r="F43" s="53"/>
      <c r="G43" s="53"/>
      <c r="H43" s="53"/>
      <c r="I43" s="54"/>
      <c r="J43" s="51"/>
      <c r="K43" s="53"/>
      <c r="L43" s="53"/>
    </row>
    <row r="44" spans="1:16" x14ac:dyDescent="0.25">
      <c r="B44" s="32"/>
      <c r="C44" s="51"/>
      <c r="D44" s="52"/>
      <c r="E44" s="53"/>
      <c r="F44" s="53"/>
      <c r="G44" s="53"/>
      <c r="H44" s="53"/>
      <c r="I44" s="54"/>
      <c r="J44" s="52"/>
      <c r="K44" s="53"/>
      <c r="L44" s="53"/>
    </row>
    <row r="46" spans="1:16" x14ac:dyDescent="0.25">
      <c r="G46" s="32"/>
    </row>
  </sheetData>
  <mergeCells count="5">
    <mergeCell ref="C7:I7"/>
    <mergeCell ref="J7:P7"/>
    <mergeCell ref="G8:H8"/>
    <mergeCell ref="N8:O8"/>
    <mergeCell ref="B7:B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osiguranja&amp;RPolugodišnje izvješće</oddHeader>
    <oddFooter>&amp;CU izvješće su uključeni podatci zaključno s 30.06.2019.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showRuler="0" view="pageLayout" zoomScale="65" zoomScaleNormal="70" zoomScalePageLayoutView="65" workbookViewId="0">
      <selection activeCell="E3" sqref="E3"/>
    </sheetView>
  </sheetViews>
  <sheetFormatPr defaultColWidth="3.140625" defaultRowHeight="15" x14ac:dyDescent="0.25"/>
  <cols>
    <col min="1" max="1" width="8.42578125" customWidth="1"/>
    <col min="2" max="2" width="46.4257812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" customWidth="1"/>
    <col min="15" max="15" width="11.140625" customWidth="1"/>
    <col min="16" max="16" width="11.85546875" customWidth="1"/>
  </cols>
  <sheetData>
    <row r="1" spans="1:18" x14ac:dyDescent="0.25">
      <c r="B1" s="36"/>
    </row>
    <row r="3" spans="1:18" x14ac:dyDescent="0.25">
      <c r="E3" s="7" t="s">
        <v>59</v>
      </c>
      <c r="F3" s="14"/>
      <c r="G3" s="14"/>
      <c r="H3" s="14"/>
      <c r="I3" s="15"/>
      <c r="J3" s="14"/>
      <c r="K3" s="14"/>
      <c r="L3" s="14"/>
      <c r="M3" s="14"/>
    </row>
    <row r="4" spans="1:18" x14ac:dyDescent="0.25">
      <c r="D4" s="5"/>
      <c r="E4" s="23"/>
      <c r="F4" s="5"/>
      <c r="G4" s="5"/>
      <c r="H4" s="5"/>
      <c r="I4" s="5"/>
      <c r="J4" s="5"/>
      <c r="K4" s="5"/>
      <c r="L4" s="5"/>
      <c r="M4" s="5"/>
      <c r="N4" s="5"/>
    </row>
    <row r="5" spans="1:18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.75" thickBot="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25">
      <c r="A7" s="22"/>
      <c r="B7" s="73" t="s">
        <v>29</v>
      </c>
      <c r="C7" s="70" t="s">
        <v>54</v>
      </c>
      <c r="D7" s="70"/>
      <c r="E7" s="70"/>
      <c r="F7" s="70"/>
      <c r="G7" s="70"/>
      <c r="H7" s="70"/>
      <c r="I7" s="70"/>
      <c r="J7" s="70" t="s">
        <v>55</v>
      </c>
      <c r="K7" s="70"/>
      <c r="L7" s="70"/>
      <c r="M7" s="70"/>
      <c r="N7" s="70"/>
      <c r="O7" s="70"/>
      <c r="P7" s="71"/>
    </row>
    <row r="8" spans="1:18" ht="38.25" customHeight="1" x14ac:dyDescent="0.25">
      <c r="A8" s="17" t="s">
        <v>52</v>
      </c>
      <c r="B8" s="74"/>
      <c r="C8" s="58" t="s">
        <v>54</v>
      </c>
      <c r="D8" s="58" t="s">
        <v>53</v>
      </c>
      <c r="E8" s="58" t="s">
        <v>54</v>
      </c>
      <c r="F8" s="58" t="s">
        <v>53</v>
      </c>
      <c r="G8" s="72" t="s">
        <v>56</v>
      </c>
      <c r="H8" s="72"/>
      <c r="I8" s="58" t="s">
        <v>63</v>
      </c>
      <c r="J8" s="58" t="s">
        <v>55</v>
      </c>
      <c r="K8" s="58" t="s">
        <v>53</v>
      </c>
      <c r="L8" s="58" t="s">
        <v>55</v>
      </c>
      <c r="M8" s="58" t="s">
        <v>53</v>
      </c>
      <c r="N8" s="72" t="s">
        <v>57</v>
      </c>
      <c r="O8" s="72"/>
      <c r="P8" s="19" t="s">
        <v>63</v>
      </c>
    </row>
    <row r="9" spans="1:18" ht="31.5" customHeight="1" thickBot="1" x14ac:dyDescent="0.3">
      <c r="A9" s="16"/>
      <c r="B9" s="75"/>
      <c r="C9" s="20" t="s">
        <v>26</v>
      </c>
      <c r="D9" s="20" t="s">
        <v>25</v>
      </c>
      <c r="E9" s="20" t="s">
        <v>28</v>
      </c>
      <c r="F9" s="20" t="s">
        <v>25</v>
      </c>
      <c r="G9" s="20" t="s">
        <v>61</v>
      </c>
      <c r="H9" s="20" t="s">
        <v>62</v>
      </c>
      <c r="I9" s="20" t="s">
        <v>25</v>
      </c>
      <c r="J9" s="20" t="s">
        <v>26</v>
      </c>
      <c r="K9" s="20" t="s">
        <v>25</v>
      </c>
      <c r="L9" s="20" t="s">
        <v>28</v>
      </c>
      <c r="M9" s="20" t="s">
        <v>25</v>
      </c>
      <c r="N9" s="20" t="s">
        <v>61</v>
      </c>
      <c r="O9" s="20" t="s">
        <v>62</v>
      </c>
      <c r="P9" s="18" t="s">
        <v>25</v>
      </c>
    </row>
    <row r="10" spans="1:18" x14ac:dyDescent="0.25">
      <c r="A10" s="64" t="s">
        <v>0</v>
      </c>
      <c r="B10" s="21" t="s">
        <v>30</v>
      </c>
      <c r="C10" s="60">
        <v>5631</v>
      </c>
      <c r="D10" s="37">
        <f>C10/C$34*100</f>
        <v>11.6891204616694</v>
      </c>
      <c r="E10" s="60">
        <v>5590</v>
      </c>
      <c r="F10" s="37">
        <f>E10/E$34*100</f>
        <v>11.054203167948744</v>
      </c>
      <c r="G10" s="35">
        <f>E10-C10</f>
        <v>-41</v>
      </c>
      <c r="H10" s="3">
        <f>(E10-C10)/C10</f>
        <v>-7.2811223583732904E-3</v>
      </c>
      <c r="I10" s="43">
        <f>F10-D10</f>
        <v>-0.63491729372065642</v>
      </c>
      <c r="J10" s="60">
        <v>8106896</v>
      </c>
      <c r="K10" s="37">
        <f>J10/J$34*100</f>
        <v>8.1096906139830232</v>
      </c>
      <c r="L10" s="60">
        <v>8694375</v>
      </c>
      <c r="M10" s="37">
        <f>L10/L$34*100</f>
        <v>7.8265942412955907</v>
      </c>
      <c r="N10" s="35">
        <f>L10-J10</f>
        <v>587479</v>
      </c>
      <c r="O10" s="3">
        <f>(L10-J10)/J10</f>
        <v>7.2466576603425037E-2</v>
      </c>
      <c r="P10" s="30">
        <v>-0.88429739243785499</v>
      </c>
    </row>
    <row r="11" spans="1:18" x14ac:dyDescent="0.25">
      <c r="A11" s="65" t="s">
        <v>1</v>
      </c>
      <c r="B11" s="21" t="s">
        <v>31</v>
      </c>
      <c r="C11" s="60">
        <v>8169</v>
      </c>
      <c r="D11" s="37">
        <f t="shared" ref="D11:F26" si="0">C11/C$34*100</f>
        <v>16.957631868474042</v>
      </c>
      <c r="E11" s="60">
        <v>9680</v>
      </c>
      <c r="F11" s="37">
        <f t="shared" si="0"/>
        <v>19.142162194229666</v>
      </c>
      <c r="G11" s="35">
        <f t="shared" ref="G11:G26" si="1">E11-C11</f>
        <v>1511</v>
      </c>
      <c r="H11" s="3">
        <f t="shared" ref="H11:H25" si="2">(E11-C11)/C11</f>
        <v>0.18496756028889705</v>
      </c>
      <c r="I11" s="43">
        <f t="shared" ref="I11:I31" si="3">F11-D11</f>
        <v>2.1845303257556239</v>
      </c>
      <c r="J11" s="60">
        <v>1467718</v>
      </c>
      <c r="K11" s="37">
        <f t="shared" ref="K11" si="4">J11/J$34*100</f>
        <v>1.468223952616875</v>
      </c>
      <c r="L11" s="60">
        <v>1906038</v>
      </c>
      <c r="M11" s="37">
        <f t="shared" ref="M11" si="5">L11/L$34*100</f>
        <v>1.7157974017097912</v>
      </c>
      <c r="N11" s="35">
        <f t="shared" ref="N11:N27" si="6">L11-J11</f>
        <v>438320</v>
      </c>
      <c r="O11" s="3">
        <f t="shared" ref="O11:O12" si="7">(L11-J11)/J11</f>
        <v>0.2986404745325737</v>
      </c>
      <c r="P11" s="30">
        <v>1.1338155205457277</v>
      </c>
      <c r="R11" s="2"/>
    </row>
    <row r="12" spans="1:18" x14ac:dyDescent="0.25">
      <c r="A12" s="65" t="s">
        <v>2</v>
      </c>
      <c r="B12" s="21" t="s">
        <v>32</v>
      </c>
      <c r="C12" s="60">
        <v>10534</v>
      </c>
      <c r="D12" s="37">
        <f t="shared" si="0"/>
        <v>21.867020945342826</v>
      </c>
      <c r="E12" s="60">
        <v>11041</v>
      </c>
      <c r="F12" s="37">
        <f t="shared" si="0"/>
        <v>21.833534378769599</v>
      </c>
      <c r="G12" s="35">
        <f t="shared" si="1"/>
        <v>507</v>
      </c>
      <c r="H12" s="3">
        <f t="shared" si="2"/>
        <v>4.8129865198405161E-2</v>
      </c>
      <c r="I12" s="43">
        <f t="shared" si="3"/>
        <v>-3.348656657322735E-2</v>
      </c>
      <c r="J12" s="60">
        <v>18482493</v>
      </c>
      <c r="K12" s="37">
        <f t="shared" ref="K12" si="8">J12/J$34*100</f>
        <v>18.488864295916329</v>
      </c>
      <c r="L12" s="60">
        <v>20091778</v>
      </c>
      <c r="M12" s="37">
        <f t="shared" ref="M12" si="9">L12/L$34*100</f>
        <v>18.086428753324931</v>
      </c>
      <c r="N12" s="35">
        <f t="shared" si="6"/>
        <v>1609285</v>
      </c>
      <c r="O12" s="3">
        <f t="shared" si="7"/>
        <v>8.7070775571239226E-2</v>
      </c>
      <c r="P12" s="30">
        <v>0.22520709327400823</v>
      </c>
    </row>
    <row r="13" spans="1:18" x14ac:dyDescent="0.25">
      <c r="A13" s="65" t="s">
        <v>3</v>
      </c>
      <c r="B13" s="21" t="s">
        <v>33</v>
      </c>
      <c r="C13" s="60">
        <v>0</v>
      </c>
      <c r="D13" s="37">
        <f t="shared" si="0"/>
        <v>0</v>
      </c>
      <c r="E13" s="60">
        <v>0</v>
      </c>
      <c r="F13" s="37">
        <f t="shared" si="0"/>
        <v>0</v>
      </c>
      <c r="G13" s="35">
        <f t="shared" si="1"/>
        <v>0</v>
      </c>
      <c r="H13" s="3" t="s">
        <v>27</v>
      </c>
      <c r="I13" s="43">
        <f t="shared" si="3"/>
        <v>0</v>
      </c>
      <c r="J13" s="60">
        <v>0</v>
      </c>
      <c r="K13" s="37">
        <f t="shared" ref="K13" si="10">J13/J$34*100</f>
        <v>0</v>
      </c>
      <c r="L13" s="60">
        <v>0</v>
      </c>
      <c r="M13" s="37">
        <f>L13/L$34*100</f>
        <v>0</v>
      </c>
      <c r="N13" s="35">
        <f t="shared" si="6"/>
        <v>0</v>
      </c>
      <c r="O13" s="3" t="s">
        <v>27</v>
      </c>
      <c r="P13" s="30">
        <v>0</v>
      </c>
    </row>
    <row r="14" spans="1:18" x14ac:dyDescent="0.25">
      <c r="A14" s="65" t="s">
        <v>4</v>
      </c>
      <c r="B14" s="21" t="s">
        <v>34</v>
      </c>
      <c r="C14" s="60">
        <v>0</v>
      </c>
      <c r="D14" s="37">
        <f t="shared" si="0"/>
        <v>0</v>
      </c>
      <c r="E14" s="60">
        <v>0</v>
      </c>
      <c r="F14" s="37">
        <f t="shared" si="0"/>
        <v>0</v>
      </c>
      <c r="G14" s="35">
        <f t="shared" si="1"/>
        <v>0</v>
      </c>
      <c r="H14" s="3" t="s">
        <v>27</v>
      </c>
      <c r="I14" s="43">
        <f t="shared" si="3"/>
        <v>0</v>
      </c>
      <c r="J14" s="60">
        <v>0</v>
      </c>
      <c r="K14" s="37">
        <f t="shared" ref="K14" si="11">J14/J$34*100</f>
        <v>0</v>
      </c>
      <c r="L14" s="60">
        <v>0</v>
      </c>
      <c r="M14" s="37">
        <f t="shared" ref="M14" si="12">L14/L$34*100</f>
        <v>0</v>
      </c>
      <c r="N14" s="35">
        <f t="shared" si="6"/>
        <v>0</v>
      </c>
      <c r="O14" s="3" t="s">
        <v>27</v>
      </c>
      <c r="P14" s="30">
        <v>0</v>
      </c>
    </row>
    <row r="15" spans="1:18" x14ac:dyDescent="0.25">
      <c r="A15" s="65" t="s">
        <v>5</v>
      </c>
      <c r="B15" s="21" t="s">
        <v>35</v>
      </c>
      <c r="C15" s="60">
        <v>0</v>
      </c>
      <c r="D15" s="37">
        <f t="shared" si="0"/>
        <v>0</v>
      </c>
      <c r="E15" s="60">
        <v>1</v>
      </c>
      <c r="F15" s="37">
        <f>E15/E$34*100</f>
        <v>1.9774960944452134E-3</v>
      </c>
      <c r="G15" s="35">
        <f>E15-C15</f>
        <v>1</v>
      </c>
      <c r="H15" s="3" t="s">
        <v>27</v>
      </c>
      <c r="I15" s="43">
        <f t="shared" si="3"/>
        <v>1.9774960944452134E-3</v>
      </c>
      <c r="J15" s="60">
        <v>4227</v>
      </c>
      <c r="K15" s="37">
        <f t="shared" ref="K15" si="13">J15/J$34*100</f>
        <v>4.2284571339395787E-3</v>
      </c>
      <c r="L15" s="60">
        <v>19684</v>
      </c>
      <c r="M15" s="37">
        <f t="shared" ref="M15" si="14">L15/L$34*100</f>
        <v>1.7719350849907261E-2</v>
      </c>
      <c r="N15" s="35">
        <f>L15-J15</f>
        <v>15457</v>
      </c>
      <c r="O15" s="3">
        <f>(L15-J15)/J15</f>
        <v>3.6567305417553819</v>
      </c>
      <c r="P15" s="30">
        <v>0</v>
      </c>
    </row>
    <row r="16" spans="1:18" x14ac:dyDescent="0.25">
      <c r="A16" s="65" t="s">
        <v>6</v>
      </c>
      <c r="B16" s="21" t="s">
        <v>64</v>
      </c>
      <c r="C16" s="60">
        <v>45</v>
      </c>
      <c r="D16" s="37">
        <f t="shared" si="0"/>
        <v>9.3413322815685138E-2</v>
      </c>
      <c r="E16" s="60">
        <v>50</v>
      </c>
      <c r="F16" s="37">
        <f t="shared" si="0"/>
        <v>9.8874804722260665E-2</v>
      </c>
      <c r="G16" s="35">
        <f t="shared" si="1"/>
        <v>5</v>
      </c>
      <c r="H16" s="3">
        <f>(E16-C16)/C16</f>
        <v>0.1111111111111111</v>
      </c>
      <c r="I16" s="43">
        <f t="shared" si="3"/>
        <v>5.4614819065755271E-3</v>
      </c>
      <c r="J16" s="60">
        <v>139881</v>
      </c>
      <c r="K16" s="37">
        <f t="shared" ref="K16" si="15">J16/J$34*100</f>
        <v>0.13992921986103671</v>
      </c>
      <c r="L16" s="60">
        <v>128237</v>
      </c>
      <c r="M16" s="37">
        <f t="shared" ref="M16" si="16">L16/L$34*100</f>
        <v>0.11543773597538902</v>
      </c>
      <c r="N16" s="35">
        <f t="shared" si="6"/>
        <v>-11644</v>
      </c>
      <c r="O16" s="3">
        <f>(L16-J16)/J16</f>
        <v>-8.3242184428192534E-2</v>
      </c>
      <c r="P16" s="30">
        <v>1.2660454430552151E-2</v>
      </c>
    </row>
    <row r="17" spans="1:16" x14ac:dyDescent="0.25">
      <c r="A17" s="65" t="s">
        <v>7</v>
      </c>
      <c r="B17" s="21" t="s">
        <v>36</v>
      </c>
      <c r="C17" s="60">
        <v>981</v>
      </c>
      <c r="D17" s="37">
        <f t="shared" si="0"/>
        <v>2.0364104373819361</v>
      </c>
      <c r="E17" s="60">
        <v>1185</v>
      </c>
      <c r="F17" s="37">
        <f t="shared" si="0"/>
        <v>2.3433328719175783</v>
      </c>
      <c r="G17" s="35">
        <f t="shared" si="1"/>
        <v>204</v>
      </c>
      <c r="H17" s="3">
        <f t="shared" si="2"/>
        <v>0.20795107033639143</v>
      </c>
      <c r="I17" s="43">
        <f t="shared" si="3"/>
        <v>0.30692243453564227</v>
      </c>
      <c r="J17" s="60">
        <v>2091678</v>
      </c>
      <c r="K17" s="37">
        <f t="shared" ref="K17" si="17">J17/J$34*100</f>
        <v>2.0923990444770455</v>
      </c>
      <c r="L17" s="60">
        <v>6384758</v>
      </c>
      <c r="M17" s="37">
        <f>L17/L$34*100</f>
        <v>5.7474988363011672</v>
      </c>
      <c r="N17" s="35">
        <f t="shared" si="6"/>
        <v>4293080</v>
      </c>
      <c r="O17" s="3">
        <f t="shared" ref="O17:O19" si="18">(L17-J17)/J17</f>
        <v>2.05245740501167</v>
      </c>
      <c r="P17" s="30">
        <v>0.25422059710344458</v>
      </c>
    </row>
    <row r="18" spans="1:16" x14ac:dyDescent="0.25">
      <c r="A18" s="65" t="s">
        <v>8</v>
      </c>
      <c r="B18" s="21" t="s">
        <v>37</v>
      </c>
      <c r="C18" s="60">
        <v>1280</v>
      </c>
      <c r="D18" s="37">
        <f t="shared" si="0"/>
        <v>2.6570900712017105</v>
      </c>
      <c r="E18" s="60">
        <v>1280</v>
      </c>
      <c r="F18" s="37">
        <f t="shared" si="0"/>
        <v>2.5311950008898734</v>
      </c>
      <c r="G18" s="35">
        <f t="shared" si="1"/>
        <v>0</v>
      </c>
      <c r="H18" s="3">
        <f t="shared" si="2"/>
        <v>0</v>
      </c>
      <c r="I18" s="43">
        <f t="shared" si="3"/>
        <v>-0.12589507031183711</v>
      </c>
      <c r="J18" s="60">
        <v>2958812</v>
      </c>
      <c r="K18" s="37">
        <f t="shared" ref="K18" si="19">J18/J$34*100</f>
        <v>2.9598319634222929</v>
      </c>
      <c r="L18" s="60">
        <v>3103997</v>
      </c>
      <c r="M18" s="37">
        <f t="shared" ref="M18" si="20">L18/L$34*100</f>
        <v>2.7941887766744351</v>
      </c>
      <c r="N18" s="35">
        <f t="shared" si="6"/>
        <v>145185</v>
      </c>
      <c r="O18" s="3">
        <f t="shared" si="18"/>
        <v>4.9068680267620922E-2</v>
      </c>
      <c r="P18" s="30">
        <v>-0.14663491487759561</v>
      </c>
    </row>
    <row r="19" spans="1:16" s="28" customFormat="1" ht="26.25" customHeight="1" x14ac:dyDescent="0.25">
      <c r="A19" s="65" t="s">
        <v>9</v>
      </c>
      <c r="B19" s="21" t="s">
        <v>38</v>
      </c>
      <c r="C19" s="60">
        <v>15350</v>
      </c>
      <c r="D19" s="37">
        <f t="shared" si="0"/>
        <v>31.864322338239266</v>
      </c>
      <c r="E19" s="60">
        <v>15663</v>
      </c>
      <c r="F19" s="37">
        <f t="shared" si="0"/>
        <v>30.973521327295376</v>
      </c>
      <c r="G19" s="35">
        <f t="shared" si="1"/>
        <v>313</v>
      </c>
      <c r="H19" s="3">
        <f t="shared" si="2"/>
        <v>2.039087947882736E-2</v>
      </c>
      <c r="I19" s="43">
        <f>F19-D19</f>
        <v>-0.89080101094388908</v>
      </c>
      <c r="J19" s="60">
        <v>38735689</v>
      </c>
      <c r="K19" s="37">
        <f t="shared" ref="K19" si="21">J19/J$34*100</f>
        <v>38.749041989617901</v>
      </c>
      <c r="L19" s="60">
        <v>42618031</v>
      </c>
      <c r="M19" s="37">
        <f t="shared" ref="M19" si="22">L19/L$34*100</f>
        <v>38.364348903740293</v>
      </c>
      <c r="N19" s="35">
        <f t="shared" si="6"/>
        <v>3882342</v>
      </c>
      <c r="O19" s="3">
        <f t="shared" si="18"/>
        <v>0.1002264862256613</v>
      </c>
      <c r="P19" s="30">
        <v>-0.97217131207666796</v>
      </c>
    </row>
    <row r="20" spans="1:16" s="28" customFormat="1" ht="23.25" customHeight="1" x14ac:dyDescent="0.25">
      <c r="A20" s="65" t="s">
        <v>10</v>
      </c>
      <c r="B20" s="21" t="s">
        <v>39</v>
      </c>
      <c r="C20" s="60">
        <v>0</v>
      </c>
      <c r="D20" s="37">
        <f>C20/C$34*100</f>
        <v>0</v>
      </c>
      <c r="E20" s="60">
        <v>0</v>
      </c>
      <c r="F20" s="37">
        <f t="shared" si="0"/>
        <v>0</v>
      </c>
      <c r="G20" s="35">
        <f t="shared" si="1"/>
        <v>0</v>
      </c>
      <c r="H20" s="3" t="s">
        <v>27</v>
      </c>
      <c r="I20" s="43">
        <f t="shared" si="3"/>
        <v>0</v>
      </c>
      <c r="J20" s="60">
        <v>0</v>
      </c>
      <c r="K20" s="37">
        <f t="shared" ref="K20" si="23">J20/J$34*100</f>
        <v>0</v>
      </c>
      <c r="L20" s="60">
        <v>0</v>
      </c>
      <c r="M20" s="37">
        <f t="shared" ref="M20" si="24">L20/L$34*100</f>
        <v>0</v>
      </c>
      <c r="N20" s="35">
        <f t="shared" si="6"/>
        <v>0</v>
      </c>
      <c r="O20" s="3" t="s">
        <v>27</v>
      </c>
      <c r="P20" s="30">
        <v>0</v>
      </c>
    </row>
    <row r="21" spans="1:16" x14ac:dyDescent="0.25">
      <c r="A21" s="65" t="s">
        <v>11</v>
      </c>
      <c r="B21" s="21" t="s">
        <v>40</v>
      </c>
      <c r="C21" s="60">
        <v>0</v>
      </c>
      <c r="D21" s="37">
        <f t="shared" si="0"/>
        <v>0</v>
      </c>
      <c r="E21" s="60">
        <v>0</v>
      </c>
      <c r="F21" s="37">
        <f>E21/E$34*100</f>
        <v>0</v>
      </c>
      <c r="G21" s="35">
        <f t="shared" si="1"/>
        <v>0</v>
      </c>
      <c r="H21" s="3" t="s">
        <v>27</v>
      </c>
      <c r="I21" s="43">
        <f t="shared" si="3"/>
        <v>0</v>
      </c>
      <c r="J21" s="60">
        <v>0</v>
      </c>
      <c r="K21" s="37">
        <f t="shared" ref="K21" si="25">J21/J$34*100</f>
        <v>0</v>
      </c>
      <c r="L21" s="60">
        <v>0</v>
      </c>
      <c r="M21" s="37">
        <f t="shared" ref="M21" si="26">L21/L$34*100</f>
        <v>0</v>
      </c>
      <c r="N21" s="35">
        <f t="shared" si="6"/>
        <v>0</v>
      </c>
      <c r="O21" s="3" t="s">
        <v>27</v>
      </c>
      <c r="P21" s="30">
        <v>0</v>
      </c>
    </row>
    <row r="22" spans="1:16" x14ac:dyDescent="0.25">
      <c r="A22" s="65" t="s">
        <v>12</v>
      </c>
      <c r="B22" s="21" t="s">
        <v>41</v>
      </c>
      <c r="C22" s="60">
        <v>180</v>
      </c>
      <c r="D22" s="37">
        <f t="shared" si="0"/>
        <v>0.37365329126274055</v>
      </c>
      <c r="E22" s="60">
        <v>226</v>
      </c>
      <c r="F22" s="37">
        <f t="shared" si="0"/>
        <v>0.44691411734461822</v>
      </c>
      <c r="G22" s="35">
        <f>E22-C22</f>
        <v>46</v>
      </c>
      <c r="H22" s="3">
        <f t="shared" si="2"/>
        <v>0.25555555555555554</v>
      </c>
      <c r="I22" s="43">
        <f t="shared" si="3"/>
        <v>7.3260826081877672E-2</v>
      </c>
      <c r="J22" s="60">
        <v>659515</v>
      </c>
      <c r="K22" s="37">
        <f>J22/J$34*100</f>
        <v>0.65974234840079515</v>
      </c>
      <c r="L22" s="60">
        <v>831613</v>
      </c>
      <c r="M22" s="37">
        <f>L22/L$34*100</f>
        <v>0.74861016654866519</v>
      </c>
      <c r="N22" s="35">
        <f t="shared" si="6"/>
        <v>172098</v>
      </c>
      <c r="O22" s="3">
        <f t="shared" ref="O22:O25" si="27">(L22-J22)/J22</f>
        <v>0.26094630144879194</v>
      </c>
      <c r="P22" s="30">
        <v>-1.7333897579263735E-2</v>
      </c>
    </row>
    <row r="23" spans="1:16" x14ac:dyDescent="0.25">
      <c r="A23" s="65" t="s">
        <v>13</v>
      </c>
      <c r="B23" s="21" t="s">
        <v>42</v>
      </c>
      <c r="C23" s="60">
        <v>256</v>
      </c>
      <c r="D23" s="37">
        <f t="shared" si="0"/>
        <v>0.53141801424034207</v>
      </c>
      <c r="E23" s="60">
        <v>259</v>
      </c>
      <c r="F23" s="37">
        <f t="shared" si="0"/>
        <v>0.51217148846131022</v>
      </c>
      <c r="G23" s="35">
        <f t="shared" si="1"/>
        <v>3</v>
      </c>
      <c r="H23" s="3">
        <f>(E23-C23)/C23</f>
        <v>1.171875E-2</v>
      </c>
      <c r="I23" s="43">
        <f t="shared" si="3"/>
        <v>-1.9246525779031853E-2</v>
      </c>
      <c r="J23" s="60">
        <v>636373</v>
      </c>
      <c r="K23" s="37">
        <f t="shared" ref="K23" si="28">J23/J$34*100</f>
        <v>0.63659237087687048</v>
      </c>
      <c r="L23" s="60">
        <v>1144005</v>
      </c>
      <c r="M23" s="37">
        <f t="shared" ref="M23" si="29">L23/L$34*100</f>
        <v>1.0298224938553218</v>
      </c>
      <c r="N23" s="35">
        <f t="shared" si="6"/>
        <v>507632</v>
      </c>
      <c r="O23" s="3">
        <f t="shared" si="27"/>
        <v>0.79769569104911742</v>
      </c>
      <c r="P23" s="30">
        <v>0.15895889492804854</v>
      </c>
    </row>
    <row r="24" spans="1:16" x14ac:dyDescent="0.25">
      <c r="A24" s="65" t="s">
        <v>14</v>
      </c>
      <c r="B24" s="21" t="s">
        <v>65</v>
      </c>
      <c r="C24" s="60">
        <v>22</v>
      </c>
      <c r="D24" s="37">
        <f t="shared" si="0"/>
        <v>4.5668735598779396E-2</v>
      </c>
      <c r="E24" s="60">
        <v>66</v>
      </c>
      <c r="F24" s="37">
        <f t="shared" si="0"/>
        <v>0.13051474223338408</v>
      </c>
      <c r="G24" s="35">
        <f t="shared" si="1"/>
        <v>44</v>
      </c>
      <c r="H24" s="3">
        <f t="shared" si="2"/>
        <v>2</v>
      </c>
      <c r="I24" s="43">
        <f t="shared" si="3"/>
        <v>8.4846006634604676E-2</v>
      </c>
      <c r="J24" s="60">
        <v>66610</v>
      </c>
      <c r="K24" s="37">
        <f t="shared" ref="K24" si="30">J24/J$34*100</f>
        <v>6.6632961838588911E-2</v>
      </c>
      <c r="L24" s="60">
        <v>47628</v>
      </c>
      <c r="M24" s="37">
        <f t="shared" ref="M24" si="31">L24/L$34*100</f>
        <v>4.2874275669548004E-2</v>
      </c>
      <c r="N24" s="35">
        <f t="shared" si="6"/>
        <v>-18982</v>
      </c>
      <c r="O24" s="3">
        <f t="shared" si="27"/>
        <v>-0.28497222639243358</v>
      </c>
      <c r="P24" s="30">
        <v>5.9058862424510722E-3</v>
      </c>
    </row>
    <row r="25" spans="1:16" x14ac:dyDescent="0.25">
      <c r="A25" s="65" t="s">
        <v>15</v>
      </c>
      <c r="B25" s="21" t="s">
        <v>66</v>
      </c>
      <c r="C25" s="60">
        <v>90</v>
      </c>
      <c r="D25" s="37">
        <f t="shared" si="0"/>
        <v>0.18682664563137028</v>
      </c>
      <c r="E25" s="60">
        <v>225</v>
      </c>
      <c r="F25" s="37">
        <f t="shared" si="0"/>
        <v>0.44493662125017303</v>
      </c>
      <c r="G25" s="35">
        <f t="shared" si="1"/>
        <v>135</v>
      </c>
      <c r="H25" s="3">
        <f t="shared" si="2"/>
        <v>1.5</v>
      </c>
      <c r="I25" s="43">
        <f t="shared" si="3"/>
        <v>0.25810997561880278</v>
      </c>
      <c r="J25" s="60">
        <v>60351</v>
      </c>
      <c r="K25" s="37">
        <f t="shared" ref="K25" si="32">J25/J$34*100</f>
        <v>6.0371804232407733E-2</v>
      </c>
      <c r="L25" s="60">
        <v>238056</v>
      </c>
      <c r="M25" s="37">
        <f>L25/L$34*100</f>
        <v>0.21429576234126818</v>
      </c>
      <c r="N25" s="35">
        <f>L25-J25</f>
        <v>177705</v>
      </c>
      <c r="O25" s="3">
        <f t="shared" si="27"/>
        <v>2.9445245314907789</v>
      </c>
      <c r="P25" s="30">
        <v>3.2331242666774784E-2</v>
      </c>
    </row>
    <row r="26" spans="1:16" x14ac:dyDescent="0.25">
      <c r="A26" s="65" t="s">
        <v>16</v>
      </c>
      <c r="B26" s="21" t="s">
        <v>43</v>
      </c>
      <c r="C26" s="60">
        <v>0</v>
      </c>
      <c r="D26" s="37">
        <f t="shared" si="0"/>
        <v>0</v>
      </c>
      <c r="E26" s="60">
        <v>0</v>
      </c>
      <c r="F26" s="37">
        <f t="shared" si="0"/>
        <v>0</v>
      </c>
      <c r="G26" s="35">
        <f t="shared" si="1"/>
        <v>0</v>
      </c>
      <c r="H26" s="3" t="s">
        <v>27</v>
      </c>
      <c r="I26" s="43">
        <f t="shared" si="3"/>
        <v>0</v>
      </c>
      <c r="J26" s="60">
        <v>0</v>
      </c>
      <c r="K26" s="37">
        <f t="shared" ref="K26" si="33">J26/J$34*100</f>
        <v>0</v>
      </c>
      <c r="L26" s="60">
        <v>0</v>
      </c>
      <c r="M26" s="37">
        <f t="shared" ref="M26" si="34">L26/L$34*100</f>
        <v>0</v>
      </c>
      <c r="N26" s="35">
        <f t="shared" si="6"/>
        <v>0</v>
      </c>
      <c r="O26" s="3" t="s">
        <v>27</v>
      </c>
      <c r="P26" s="30">
        <v>0</v>
      </c>
    </row>
    <row r="27" spans="1:16" x14ac:dyDescent="0.25">
      <c r="A27" s="65" t="s">
        <v>17</v>
      </c>
      <c r="B27" s="21" t="s">
        <v>44</v>
      </c>
      <c r="C27" s="60">
        <v>118</v>
      </c>
      <c r="D27" s="37">
        <f>C27/C$34*100</f>
        <v>0.24495049093890769</v>
      </c>
      <c r="E27" s="60">
        <v>176</v>
      </c>
      <c r="F27" s="37">
        <f>E27/E$34*100</f>
        <v>0.3480393126223576</v>
      </c>
      <c r="G27" s="35">
        <f>E27-C27</f>
        <v>58</v>
      </c>
      <c r="H27" s="3">
        <f>(E27-C27)/C27</f>
        <v>0.49152542372881358</v>
      </c>
      <c r="I27" s="43">
        <f t="shared" si="3"/>
        <v>0.1030888216834499</v>
      </c>
      <c r="J27" s="60">
        <v>61667</v>
      </c>
      <c r="K27" s="37">
        <f>J27/J$34*100</f>
        <v>6.1688257884705937E-2</v>
      </c>
      <c r="L27" s="60">
        <v>67730</v>
      </c>
      <c r="M27" s="37">
        <f t="shared" ref="M27" si="35">L27/L$34*100</f>
        <v>6.0969906170708119E-2</v>
      </c>
      <c r="N27" s="35">
        <f t="shared" si="6"/>
        <v>6063</v>
      </c>
      <c r="O27" s="3">
        <f>(L27-J27)/J27</f>
        <v>9.8318387468175852E-2</v>
      </c>
      <c r="P27" s="30">
        <v>0.18171042455297987</v>
      </c>
    </row>
    <row r="28" spans="1:16" x14ac:dyDescent="0.25">
      <c r="A28" s="66" t="s">
        <v>23</v>
      </c>
      <c r="B28" s="10" t="s">
        <v>45</v>
      </c>
      <c r="C28" s="61">
        <f>SUM(C10:C27)</f>
        <v>42656</v>
      </c>
      <c r="D28" s="11">
        <f>C28/C$34*100</f>
        <v>88.547526622797008</v>
      </c>
      <c r="E28" s="61">
        <f>SUM(E10:E27)</f>
        <v>45442</v>
      </c>
      <c r="F28" s="11">
        <f>E28/E$34*100</f>
        <v>89.861377523779396</v>
      </c>
      <c r="G28" s="42">
        <f>E28-C28</f>
        <v>2786</v>
      </c>
      <c r="H28" s="42">
        <f>(E28-C28)/C28</f>
        <v>6.5313203300825212E-2</v>
      </c>
      <c r="I28" s="34">
        <f>F28-D28</f>
        <v>1.3138509009823878</v>
      </c>
      <c r="J28" s="45">
        <f>SUM(J10:J27)</f>
        <v>73471910</v>
      </c>
      <c r="K28" s="11">
        <f>J28/J$34*100</f>
        <v>73.4972372802618</v>
      </c>
      <c r="L28" s="45">
        <f>SUM(L10:L27)</f>
        <v>85275930</v>
      </c>
      <c r="M28" s="11">
        <f>L28/L$34*100</f>
        <v>76.764586604457023</v>
      </c>
      <c r="N28" s="42">
        <f>L28-J28</f>
        <v>11804020</v>
      </c>
      <c r="O28" s="42">
        <f t="shared" ref="O28:O31" si="36">(L28-J28)/J28</f>
        <v>0.16066031222000354</v>
      </c>
      <c r="P28" s="34">
        <v>-1.5627403227412628E-2</v>
      </c>
    </row>
    <row r="29" spans="1:16" x14ac:dyDescent="0.25">
      <c r="A29" s="67" t="s">
        <v>22</v>
      </c>
      <c r="B29" s="8" t="s">
        <v>46</v>
      </c>
      <c r="C29" s="60">
        <v>4413</v>
      </c>
      <c r="D29" s="37">
        <f>C29/C$34*100</f>
        <v>9.1607331907915217</v>
      </c>
      <c r="E29" s="60">
        <v>4209</v>
      </c>
      <c r="F29" s="37">
        <f>E29/E$34*100</f>
        <v>8.3232810615199035</v>
      </c>
      <c r="G29" s="35">
        <f>E29-C29</f>
        <v>-204</v>
      </c>
      <c r="H29" s="3">
        <f t="shared" ref="H29:H30" si="37">(E29-C29)/C29</f>
        <v>-4.6227056424201225E-2</v>
      </c>
      <c r="I29" s="43">
        <f t="shared" si="3"/>
        <v>-0.83745212927161816</v>
      </c>
      <c r="J29" s="60">
        <v>25373266.030000001</v>
      </c>
      <c r="K29" s="37">
        <f>J29/J$34*100</f>
        <v>25.382012717269998</v>
      </c>
      <c r="L29" s="60">
        <v>24725581</v>
      </c>
      <c r="M29" s="37">
        <f>L29/L$34*100</f>
        <v>22.257734439483883</v>
      </c>
      <c r="N29" s="35">
        <f>L29-J29</f>
        <v>-647685.03000000119</v>
      </c>
      <c r="O29" s="3">
        <f t="shared" si="36"/>
        <v>-2.5526277509336514E-2</v>
      </c>
      <c r="P29" s="46">
        <v>-3.6061148529515918E-2</v>
      </c>
    </row>
    <row r="30" spans="1:16" x14ac:dyDescent="0.25">
      <c r="A30" s="67" t="s">
        <v>20</v>
      </c>
      <c r="B30" s="9" t="s">
        <v>47</v>
      </c>
      <c r="C30" s="60">
        <v>28</v>
      </c>
      <c r="D30" s="37">
        <f t="shared" ref="D30:F32" si="38">C30/C$34*100</f>
        <v>5.812384530753742E-2</v>
      </c>
      <c r="E30" s="60">
        <v>25</v>
      </c>
      <c r="F30" s="37">
        <f t="shared" si="38"/>
        <v>4.9437402361130332E-2</v>
      </c>
      <c r="G30" s="35">
        <f t="shared" ref="G30" si="39">E30-C30</f>
        <v>-3</v>
      </c>
      <c r="H30" s="3">
        <f t="shared" si="37"/>
        <v>-0.10714285714285714</v>
      </c>
      <c r="I30" s="43">
        <f t="shared" si="3"/>
        <v>-8.6864429464070872E-3</v>
      </c>
      <c r="J30" s="60">
        <v>130193.57000000004</v>
      </c>
      <c r="K30" s="37">
        <f t="shared" ref="K30" si="40">J30/J$34*100</f>
        <v>0.13023845040443863</v>
      </c>
      <c r="L30" s="60">
        <v>119647</v>
      </c>
      <c r="M30" s="37">
        <f t="shared" ref="M30" si="41">L30/L$34*100</f>
        <v>0.10770509912308747</v>
      </c>
      <c r="N30" s="35">
        <f>L30-J30</f>
        <v>-10546.570000000036</v>
      </c>
      <c r="O30" s="3">
        <f t="shared" si="36"/>
        <v>-8.1006842350202349E-2</v>
      </c>
      <c r="P30" s="46">
        <v>8.6263126040286298E-3</v>
      </c>
    </row>
    <row r="31" spans="1:16" x14ac:dyDescent="0.25">
      <c r="A31" s="67" t="s">
        <v>21</v>
      </c>
      <c r="B31" s="24" t="s">
        <v>48</v>
      </c>
      <c r="C31" s="60">
        <v>1076</v>
      </c>
      <c r="D31" s="37">
        <f t="shared" si="38"/>
        <v>2.233616341103938</v>
      </c>
      <c r="E31" s="60">
        <v>893</v>
      </c>
      <c r="F31" s="37">
        <f t="shared" si="38"/>
        <v>1.7659040123395757</v>
      </c>
      <c r="G31" s="35">
        <f>E31-C31</f>
        <v>-183</v>
      </c>
      <c r="H31" s="3">
        <f>(E31-C31)/C31</f>
        <v>-0.17007434944237917</v>
      </c>
      <c r="I31" s="43">
        <f t="shared" si="3"/>
        <v>-0.46771232876436231</v>
      </c>
      <c r="J31" s="60">
        <v>990170.2200000002</v>
      </c>
      <c r="K31" s="37">
        <f>J31/J$34*100</f>
        <v>0.99051155206376218</v>
      </c>
      <c r="L31" s="60">
        <v>966433</v>
      </c>
      <c r="M31" s="37">
        <f t="shared" ref="M31" si="42">L31/L$34*100</f>
        <v>0.86997385693601015</v>
      </c>
      <c r="N31" s="35">
        <f t="shared" ref="N31:N32" si="43">L31-J31</f>
        <v>-23737.220000000205</v>
      </c>
      <c r="O31" s="3">
        <f t="shared" si="36"/>
        <v>-2.3972868018591994E-2</v>
      </c>
      <c r="P31" s="46">
        <v>4.3062239152886317E-2</v>
      </c>
    </row>
    <row r="32" spans="1:16" ht="15.75" customHeight="1" x14ac:dyDescent="0.25">
      <c r="A32" s="68" t="s">
        <v>19</v>
      </c>
      <c r="B32" s="24" t="s">
        <v>49</v>
      </c>
      <c r="C32" s="60">
        <v>0</v>
      </c>
      <c r="D32" s="37">
        <f t="shared" si="38"/>
        <v>0</v>
      </c>
      <c r="E32" s="60">
        <v>0</v>
      </c>
      <c r="F32" s="37">
        <f>E32/E$34*100</f>
        <v>0</v>
      </c>
      <c r="G32" s="35">
        <f>E32-C32</f>
        <v>0</v>
      </c>
      <c r="H32" s="3" t="s">
        <v>27</v>
      </c>
      <c r="I32" s="43">
        <f>F32-D32</f>
        <v>0</v>
      </c>
      <c r="J32" s="60">
        <v>0</v>
      </c>
      <c r="K32" s="37">
        <f t="shared" ref="K32" si="44">J32/J$34*100</f>
        <v>0</v>
      </c>
      <c r="L32" s="60">
        <v>0</v>
      </c>
      <c r="M32" s="37">
        <f t="shared" ref="M32" si="45">L32/L$34*100</f>
        <v>0</v>
      </c>
      <c r="N32" s="35">
        <f t="shared" si="43"/>
        <v>0</v>
      </c>
      <c r="O32" s="3" t="s">
        <v>27</v>
      </c>
      <c r="P32" s="46">
        <v>0</v>
      </c>
    </row>
    <row r="33" spans="1:16" x14ac:dyDescent="0.25">
      <c r="A33" s="69" t="s">
        <v>18</v>
      </c>
      <c r="B33" s="13" t="s">
        <v>50</v>
      </c>
      <c r="C33" s="62">
        <f>SUM(C29:C32)</f>
        <v>5517</v>
      </c>
      <c r="D33" s="4">
        <f>C33/C$34*100</f>
        <v>11.452473377202997</v>
      </c>
      <c r="E33" s="62">
        <f>SUM(E29:E32)</f>
        <v>5127</v>
      </c>
      <c r="F33" s="4">
        <f>E33/E$34*100</f>
        <v>10.138622476220609</v>
      </c>
      <c r="G33" s="4">
        <f>E33-C33</f>
        <v>-390</v>
      </c>
      <c r="H33" s="42">
        <f>(E33-C33)/C33</f>
        <v>-7.0690592713431213E-2</v>
      </c>
      <c r="I33" s="34">
        <f>F33-D33</f>
        <v>-1.3138509009823878</v>
      </c>
      <c r="J33" s="63">
        <f>SUM(J29:J32)</f>
        <v>26493629.82</v>
      </c>
      <c r="K33" s="4">
        <f>J33/J$34*100</f>
        <v>26.5027627197382</v>
      </c>
      <c r="L33" s="63">
        <f>SUM(L29:L32)</f>
        <v>25811661</v>
      </c>
      <c r="M33" s="4">
        <f>L33/L$34*100</f>
        <v>23.235413395542981</v>
      </c>
      <c r="N33" s="4">
        <f>L33-J33</f>
        <v>-681968.8200000003</v>
      </c>
      <c r="O33" s="42">
        <f t="shared" ref="O33" si="46">(L33-J33)/J33</f>
        <v>-2.5740860147641344E-2</v>
      </c>
      <c r="P33" s="47">
        <v>1.5627403227400194E-2</v>
      </c>
    </row>
    <row r="34" spans="1:16" x14ac:dyDescent="0.25">
      <c r="A34" s="25" t="s">
        <v>24</v>
      </c>
      <c r="B34" s="26" t="s">
        <v>51</v>
      </c>
      <c r="C34" s="31">
        <f>C28+C33</f>
        <v>48173</v>
      </c>
      <c r="D34" s="33">
        <f>D28+D33</f>
        <v>100</v>
      </c>
      <c r="E34" s="31">
        <f>E28+E33</f>
        <v>50569</v>
      </c>
      <c r="F34" s="33">
        <f>F28+F33</f>
        <v>100</v>
      </c>
      <c r="G34" s="27">
        <f>G28+G33</f>
        <v>2396</v>
      </c>
      <c r="H34" s="27"/>
      <c r="I34" s="27"/>
      <c r="J34" s="31">
        <f>J28+J33</f>
        <v>99965539.819999993</v>
      </c>
      <c r="K34" s="33">
        <f>K28+K33</f>
        <v>100</v>
      </c>
      <c r="L34" s="31">
        <f>L28+L33</f>
        <v>111087591</v>
      </c>
      <c r="M34" s="33">
        <f>M28+M33</f>
        <v>100</v>
      </c>
      <c r="N34" s="27">
        <f>N28+N33</f>
        <v>11122051.18</v>
      </c>
      <c r="O34" s="27"/>
      <c r="P34" s="27"/>
    </row>
    <row r="37" spans="1:16" x14ac:dyDescent="0.25">
      <c r="C37" s="52"/>
      <c r="D37" s="53"/>
      <c r="E37" s="52"/>
      <c r="F37" s="53"/>
      <c r="G37" s="53"/>
      <c r="H37" s="53"/>
      <c r="I37" s="54"/>
      <c r="J37" s="51"/>
      <c r="K37" s="53"/>
      <c r="L37" s="51"/>
    </row>
    <row r="38" spans="1:16" x14ac:dyDescent="0.25">
      <c r="C38" s="52"/>
      <c r="D38" s="53"/>
      <c r="E38" s="52"/>
      <c r="F38" s="53"/>
      <c r="G38" s="53"/>
      <c r="H38" s="53"/>
      <c r="I38" s="54"/>
      <c r="J38" s="51"/>
      <c r="K38" s="53"/>
      <c r="L38" s="51"/>
    </row>
    <row r="39" spans="1:16" x14ac:dyDescent="0.25">
      <c r="C39" s="53"/>
      <c r="D39" s="53"/>
      <c r="E39" s="53"/>
      <c r="F39" s="53"/>
      <c r="G39" s="53"/>
      <c r="H39" s="53"/>
      <c r="I39" s="54"/>
      <c r="J39" s="53"/>
      <c r="K39" s="53"/>
      <c r="L39" s="53"/>
    </row>
    <row r="40" spans="1:16" x14ac:dyDescent="0.25">
      <c r="C40" s="53"/>
      <c r="D40" s="53"/>
      <c r="E40" s="53"/>
      <c r="F40" s="53"/>
      <c r="G40" s="53"/>
      <c r="H40" s="55"/>
      <c r="I40" s="54"/>
      <c r="J40" s="51"/>
      <c r="K40" s="51"/>
      <c r="L40" s="51"/>
      <c r="M40" s="44"/>
    </row>
    <row r="41" spans="1:16" x14ac:dyDescent="0.25">
      <c r="C41" s="52"/>
      <c r="D41" s="53"/>
      <c r="E41" s="53"/>
      <c r="F41" s="53"/>
      <c r="G41" s="53"/>
      <c r="H41" s="53"/>
      <c r="I41" s="54"/>
      <c r="J41" s="53"/>
      <c r="K41" s="53"/>
      <c r="L41" s="53"/>
    </row>
    <row r="42" spans="1:16" x14ac:dyDescent="0.25">
      <c r="C42" s="53"/>
      <c r="D42" s="53"/>
      <c r="E42" s="53"/>
      <c r="F42" s="53"/>
      <c r="G42" s="53"/>
      <c r="H42" s="53"/>
      <c r="I42" s="54"/>
      <c r="J42" s="52"/>
      <c r="K42" s="53"/>
      <c r="L42" s="51"/>
    </row>
    <row r="43" spans="1:16" x14ac:dyDescent="0.25">
      <c r="C43" s="53"/>
      <c r="D43" s="53"/>
      <c r="E43" s="53"/>
      <c r="F43" s="53"/>
      <c r="G43" s="53"/>
      <c r="H43" s="53"/>
      <c r="I43" s="54"/>
      <c r="J43" s="51"/>
      <c r="K43" s="53"/>
      <c r="L43" s="53"/>
    </row>
    <row r="44" spans="1:16" x14ac:dyDescent="0.25">
      <c r="B44" s="32"/>
      <c r="C44" s="51"/>
      <c r="D44" s="52"/>
      <c r="E44" s="53"/>
      <c r="F44" s="53"/>
      <c r="G44" s="53"/>
      <c r="H44" s="53"/>
      <c r="I44" s="54"/>
      <c r="J44" s="52"/>
      <c r="K44" s="53"/>
      <c r="L44" s="53"/>
    </row>
    <row r="46" spans="1:16" x14ac:dyDescent="0.25">
      <c r="G46" s="32"/>
    </row>
  </sheetData>
  <mergeCells count="5">
    <mergeCell ref="B7:B9"/>
    <mergeCell ref="C7:I7"/>
    <mergeCell ref="J7:P7"/>
    <mergeCell ref="G8:H8"/>
    <mergeCell ref="N8:O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osiguranja&amp;RPolugodišnje izvješće</oddHeader>
    <oddFooter>&amp;CU izvješće su uključeni podatci zaključno s 30.06.2019.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showRuler="0" view="pageLayout" zoomScale="65" zoomScaleNormal="70" zoomScalePageLayoutView="65" workbookViewId="0">
      <selection activeCell="E3" sqref="E3"/>
    </sheetView>
  </sheetViews>
  <sheetFormatPr defaultColWidth="3.140625" defaultRowHeight="15" x14ac:dyDescent="0.25"/>
  <cols>
    <col min="1" max="1" width="8.42578125" customWidth="1"/>
    <col min="2" max="2" width="46.4257812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" customWidth="1"/>
    <col min="15" max="15" width="11.140625" customWidth="1"/>
    <col min="16" max="16" width="11.85546875" customWidth="1"/>
  </cols>
  <sheetData>
    <row r="1" spans="1:18" x14ac:dyDescent="0.25">
      <c r="B1" s="36"/>
    </row>
    <row r="3" spans="1:18" x14ac:dyDescent="0.25">
      <c r="E3" s="7" t="s">
        <v>60</v>
      </c>
      <c r="F3" s="14"/>
      <c r="G3" s="14"/>
      <c r="H3" s="14"/>
      <c r="I3" s="15"/>
      <c r="J3" s="14"/>
      <c r="K3" s="14"/>
      <c r="L3" s="14"/>
      <c r="M3" s="14"/>
    </row>
    <row r="4" spans="1:18" x14ac:dyDescent="0.25">
      <c r="D4" s="5"/>
      <c r="E4" s="23"/>
      <c r="F4" s="5"/>
      <c r="G4" s="5"/>
      <c r="H4" s="5"/>
      <c r="I4" s="5"/>
      <c r="J4" s="5"/>
      <c r="K4" s="5"/>
      <c r="L4" s="5"/>
      <c r="M4" s="5"/>
      <c r="N4" s="5"/>
    </row>
    <row r="5" spans="1:18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.75" thickBot="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25">
      <c r="A7" s="22"/>
      <c r="B7" s="73" t="s">
        <v>29</v>
      </c>
      <c r="C7" s="70" t="s">
        <v>54</v>
      </c>
      <c r="D7" s="70"/>
      <c r="E7" s="70"/>
      <c r="F7" s="70"/>
      <c r="G7" s="70"/>
      <c r="H7" s="70"/>
      <c r="I7" s="70"/>
      <c r="J7" s="70" t="s">
        <v>55</v>
      </c>
      <c r="K7" s="70"/>
      <c r="L7" s="70"/>
      <c r="M7" s="70"/>
      <c r="N7" s="70"/>
      <c r="O7" s="70"/>
      <c r="P7" s="71"/>
    </row>
    <row r="8" spans="1:18" ht="38.25" customHeight="1" x14ac:dyDescent="0.25">
      <c r="A8" s="17" t="s">
        <v>52</v>
      </c>
      <c r="B8" s="74"/>
      <c r="C8" s="58" t="s">
        <v>54</v>
      </c>
      <c r="D8" s="58" t="s">
        <v>53</v>
      </c>
      <c r="E8" s="58" t="s">
        <v>54</v>
      </c>
      <c r="F8" s="58" t="s">
        <v>53</v>
      </c>
      <c r="G8" s="72" t="s">
        <v>56</v>
      </c>
      <c r="H8" s="72"/>
      <c r="I8" s="58" t="s">
        <v>63</v>
      </c>
      <c r="J8" s="58" t="s">
        <v>55</v>
      </c>
      <c r="K8" s="58" t="s">
        <v>53</v>
      </c>
      <c r="L8" s="58" t="s">
        <v>55</v>
      </c>
      <c r="M8" s="58" t="s">
        <v>53</v>
      </c>
      <c r="N8" s="72" t="s">
        <v>57</v>
      </c>
      <c r="O8" s="72"/>
      <c r="P8" s="19" t="s">
        <v>63</v>
      </c>
    </row>
    <row r="9" spans="1:18" ht="31.5" customHeight="1" thickBot="1" x14ac:dyDescent="0.3">
      <c r="A9" s="16"/>
      <c r="B9" s="75"/>
      <c r="C9" s="20" t="s">
        <v>26</v>
      </c>
      <c r="D9" s="20" t="s">
        <v>25</v>
      </c>
      <c r="E9" s="20" t="s">
        <v>28</v>
      </c>
      <c r="F9" s="20" t="s">
        <v>25</v>
      </c>
      <c r="G9" s="20" t="s">
        <v>61</v>
      </c>
      <c r="H9" s="20" t="s">
        <v>62</v>
      </c>
      <c r="I9" s="20" t="s">
        <v>25</v>
      </c>
      <c r="J9" s="20" t="s">
        <v>26</v>
      </c>
      <c r="K9" s="20" t="s">
        <v>25</v>
      </c>
      <c r="L9" s="20" t="s">
        <v>28</v>
      </c>
      <c r="M9" s="20" t="s">
        <v>25</v>
      </c>
      <c r="N9" s="20" t="s">
        <v>61</v>
      </c>
      <c r="O9" s="20" t="s">
        <v>62</v>
      </c>
      <c r="P9" s="18" t="s">
        <v>25</v>
      </c>
    </row>
    <row r="10" spans="1:18" x14ac:dyDescent="0.25">
      <c r="A10" s="64" t="s">
        <v>0</v>
      </c>
      <c r="B10" s="21" t="s">
        <v>30</v>
      </c>
      <c r="C10" s="60">
        <v>2893</v>
      </c>
      <c r="D10" s="37">
        <v>14.658900669642858</v>
      </c>
      <c r="E10" s="60">
        <v>3224</v>
      </c>
      <c r="F10" s="37">
        <v>13.774603277204999</v>
      </c>
      <c r="G10" s="35">
        <f>E10-C10</f>
        <v>331</v>
      </c>
      <c r="H10" s="3">
        <f>(E10-C10)/C10</f>
        <v>0.1144141030072589</v>
      </c>
      <c r="I10" s="43">
        <f>F10-D10</f>
        <v>-0.88429739243785832</v>
      </c>
      <c r="J10" s="60">
        <v>2628219.9900000002</v>
      </c>
      <c r="K10" s="40">
        <v>8.1846125591984134</v>
      </c>
      <c r="L10" s="60">
        <v>3081561.58</v>
      </c>
      <c r="M10" s="41">
        <v>7.9081934309401802</v>
      </c>
      <c r="N10" s="35">
        <f>L10-J10</f>
        <v>453341.58999999985</v>
      </c>
      <c r="O10" s="3">
        <f>(L10-J10)/J10</f>
        <v>0.1724899710545158</v>
      </c>
      <c r="P10" s="43">
        <f>M10-K10</f>
        <v>-0.27641912825823312</v>
      </c>
    </row>
    <row r="11" spans="1:18" x14ac:dyDescent="0.25">
      <c r="A11" s="65" t="s">
        <v>1</v>
      </c>
      <c r="B11" s="21" t="s">
        <v>31</v>
      </c>
      <c r="C11" s="60">
        <v>365</v>
      </c>
      <c r="D11" s="37">
        <v>12.656947544642858</v>
      </c>
      <c r="E11" s="60">
        <v>359</v>
      </c>
      <c r="F11" s="37">
        <v>13.790763065188585</v>
      </c>
      <c r="G11" s="35">
        <f t="shared" ref="G11:G27" si="0">E11-C11</f>
        <v>-6</v>
      </c>
      <c r="H11" s="3">
        <f t="shared" ref="H11:H25" si="1">(E11-C11)/C11</f>
        <v>-1.643835616438356E-2</v>
      </c>
      <c r="I11" s="43">
        <f t="shared" ref="I11:I33" si="2">F11-D11</f>
        <v>1.1338155205457277</v>
      </c>
      <c r="J11" s="60">
        <v>449836.79999999999</v>
      </c>
      <c r="K11" s="40">
        <v>1.2415453211093492</v>
      </c>
      <c r="L11" s="60">
        <v>243634.06</v>
      </c>
      <c r="M11" s="41">
        <v>1.4174295579016636</v>
      </c>
      <c r="N11" s="35">
        <f t="shared" ref="N11:N27" si="3">L11-J11</f>
        <v>-206202.74</v>
      </c>
      <c r="O11" s="3">
        <f t="shared" ref="O11:O12" si="4">(L11-J11)/J11</f>
        <v>-0.4583945555365857</v>
      </c>
      <c r="P11" s="43">
        <f t="shared" ref="P11:P33" si="5">M11-K11</f>
        <v>0.17588423679231435</v>
      </c>
      <c r="R11" s="2"/>
    </row>
    <row r="12" spans="1:18" x14ac:dyDescent="0.25">
      <c r="A12" s="65" t="s">
        <v>2</v>
      </c>
      <c r="B12" s="21" t="s">
        <v>32</v>
      </c>
      <c r="C12" s="60">
        <v>2255</v>
      </c>
      <c r="D12" s="37">
        <v>20.441545758928573</v>
      </c>
      <c r="E12" s="60">
        <v>2400</v>
      </c>
      <c r="F12" s="37">
        <v>20.666752852202581</v>
      </c>
      <c r="G12" s="35">
        <f t="shared" si="0"/>
        <v>145</v>
      </c>
      <c r="H12" s="3">
        <f t="shared" si="1"/>
        <v>6.4301552106430154E-2</v>
      </c>
      <c r="I12" s="43">
        <f t="shared" si="2"/>
        <v>0.22520709327400823</v>
      </c>
      <c r="J12" s="60">
        <v>4381932.3899999997</v>
      </c>
      <c r="K12" s="40">
        <v>17.502308752188135</v>
      </c>
      <c r="L12" s="60">
        <v>5130631.6399999997</v>
      </c>
      <c r="M12" s="41">
        <v>16.852525929262388</v>
      </c>
      <c r="N12" s="35">
        <f t="shared" si="3"/>
        <v>748699.25</v>
      </c>
      <c r="O12" s="3">
        <f t="shared" si="4"/>
        <v>0.17086052073934441</v>
      </c>
      <c r="P12" s="43">
        <f t="shared" si="5"/>
        <v>-0.64978282292574718</v>
      </c>
    </row>
    <row r="13" spans="1:18" x14ac:dyDescent="0.25">
      <c r="A13" s="65" t="s">
        <v>3</v>
      </c>
      <c r="B13" s="21" t="s">
        <v>33</v>
      </c>
      <c r="C13" s="60">
        <v>0</v>
      </c>
      <c r="D13" s="37">
        <v>0</v>
      </c>
      <c r="E13" s="60">
        <v>0</v>
      </c>
      <c r="F13" s="37">
        <v>0</v>
      </c>
      <c r="G13" s="35">
        <f t="shared" si="0"/>
        <v>0</v>
      </c>
      <c r="H13" s="3" t="s">
        <v>27</v>
      </c>
      <c r="I13" s="43">
        <f t="shared" si="2"/>
        <v>0</v>
      </c>
      <c r="J13" s="60">
        <v>0</v>
      </c>
      <c r="K13" s="40">
        <v>0</v>
      </c>
      <c r="L13" s="60">
        <v>0</v>
      </c>
      <c r="M13" s="41">
        <v>0</v>
      </c>
      <c r="N13" s="35">
        <f t="shared" si="3"/>
        <v>0</v>
      </c>
      <c r="O13" s="3" t="s">
        <v>27</v>
      </c>
      <c r="P13" s="43">
        <f t="shared" si="5"/>
        <v>0</v>
      </c>
    </row>
    <row r="14" spans="1:18" x14ac:dyDescent="0.25">
      <c r="A14" s="65" t="s">
        <v>4</v>
      </c>
      <c r="B14" s="21" t="s">
        <v>34</v>
      </c>
      <c r="C14" s="60">
        <v>0</v>
      </c>
      <c r="D14" s="37">
        <v>0</v>
      </c>
      <c r="E14" s="60">
        <v>0</v>
      </c>
      <c r="F14" s="37">
        <v>0</v>
      </c>
      <c r="G14" s="35">
        <f t="shared" si="0"/>
        <v>0</v>
      </c>
      <c r="H14" s="3" t="s">
        <v>27</v>
      </c>
      <c r="I14" s="43">
        <f t="shared" si="2"/>
        <v>0</v>
      </c>
      <c r="J14" s="60">
        <v>0</v>
      </c>
      <c r="K14" s="40">
        <v>0</v>
      </c>
      <c r="L14" s="60">
        <v>0</v>
      </c>
      <c r="M14" s="41">
        <v>0</v>
      </c>
      <c r="N14" s="35">
        <f t="shared" si="3"/>
        <v>0</v>
      </c>
      <c r="O14" s="3" t="s">
        <v>27</v>
      </c>
      <c r="P14" s="43">
        <f t="shared" si="5"/>
        <v>0</v>
      </c>
    </row>
    <row r="15" spans="1:18" x14ac:dyDescent="0.25">
      <c r="A15" s="65" t="s">
        <v>5</v>
      </c>
      <c r="B15" s="21" t="s">
        <v>35</v>
      </c>
      <c r="C15" s="60">
        <v>0</v>
      </c>
      <c r="D15" s="37">
        <v>0</v>
      </c>
      <c r="E15" s="60">
        <v>0</v>
      </c>
      <c r="F15" s="37">
        <v>0</v>
      </c>
      <c r="G15" s="35">
        <f t="shared" si="0"/>
        <v>0</v>
      </c>
      <c r="H15" s="3" t="s">
        <v>27</v>
      </c>
      <c r="I15" s="43">
        <f t="shared" si="2"/>
        <v>0</v>
      </c>
      <c r="J15" s="60">
        <v>0</v>
      </c>
      <c r="K15" s="40">
        <v>1.6299438680175143E-4</v>
      </c>
      <c r="L15" s="60">
        <v>0</v>
      </c>
      <c r="M15" s="41">
        <v>3.1132200060753033E-3</v>
      </c>
      <c r="N15" s="35">
        <f t="shared" si="3"/>
        <v>0</v>
      </c>
      <c r="O15" s="3" t="s">
        <v>27</v>
      </c>
      <c r="P15" s="43">
        <f t="shared" si="5"/>
        <v>2.950225619273552E-3</v>
      </c>
    </row>
    <row r="16" spans="1:18" x14ac:dyDescent="0.25">
      <c r="A16" s="65" t="s">
        <v>6</v>
      </c>
      <c r="B16" s="21" t="s">
        <v>64</v>
      </c>
      <c r="C16" s="60">
        <v>6</v>
      </c>
      <c r="D16" s="37">
        <v>6.9754464285714288E-2</v>
      </c>
      <c r="E16" s="60">
        <v>8</v>
      </c>
      <c r="F16" s="37">
        <v>8.2414918716266439E-2</v>
      </c>
      <c r="G16" s="35">
        <f t="shared" si="0"/>
        <v>2</v>
      </c>
      <c r="H16" s="3">
        <f t="shared" si="1"/>
        <v>0.33333333333333331</v>
      </c>
      <c r="I16" s="43">
        <f t="shared" si="2"/>
        <v>1.2660454430552151E-2</v>
      </c>
      <c r="J16" s="60">
        <v>4040.59</v>
      </c>
      <c r="K16" s="40">
        <v>6.3384417881367464E-2</v>
      </c>
      <c r="L16" s="60">
        <v>26725.67</v>
      </c>
      <c r="M16" s="41">
        <v>0.10600971262627933</v>
      </c>
      <c r="N16" s="35">
        <f t="shared" si="3"/>
        <v>22685.079999999998</v>
      </c>
      <c r="O16" s="3">
        <f t="shared" ref="O16:O19" si="6">(L16-J16)/J16</f>
        <v>5.61429890189304</v>
      </c>
      <c r="P16" s="43">
        <f t="shared" si="5"/>
        <v>4.2625294744911862E-2</v>
      </c>
    </row>
    <row r="17" spans="1:16" x14ac:dyDescent="0.25">
      <c r="A17" s="65" t="s">
        <v>7</v>
      </c>
      <c r="B17" s="21" t="s">
        <v>36</v>
      </c>
      <c r="C17" s="60">
        <v>222</v>
      </c>
      <c r="D17" s="37">
        <v>1.6898018973214284</v>
      </c>
      <c r="E17" s="60">
        <v>131</v>
      </c>
      <c r="F17" s="37">
        <v>1.944022494424873</v>
      </c>
      <c r="G17" s="35">
        <f t="shared" si="0"/>
        <v>-91</v>
      </c>
      <c r="H17" s="3">
        <f t="shared" si="1"/>
        <v>-0.40990990990990989</v>
      </c>
      <c r="I17" s="43">
        <f t="shared" si="2"/>
        <v>0.25422059710344458</v>
      </c>
      <c r="J17" s="60">
        <v>936238.25000000012</v>
      </c>
      <c r="K17" s="40">
        <v>3.7829558739813378</v>
      </c>
      <c r="L17" s="60">
        <v>1250253.1599999999</v>
      </c>
      <c r="M17" s="41">
        <v>2.2327950820575726</v>
      </c>
      <c r="N17" s="35">
        <f t="shared" si="3"/>
        <v>314014.9099999998</v>
      </c>
      <c r="O17" s="3">
        <f t="shared" si="6"/>
        <v>0.33540064187721425</v>
      </c>
      <c r="P17" s="43">
        <f t="shared" si="5"/>
        <v>-1.5501607919237652</v>
      </c>
    </row>
    <row r="18" spans="1:16" x14ac:dyDescent="0.25">
      <c r="A18" s="65" t="s">
        <v>8</v>
      </c>
      <c r="B18" s="21" t="s">
        <v>37</v>
      </c>
      <c r="C18" s="60">
        <v>303</v>
      </c>
      <c r="D18" s="37">
        <v>2.7047293526785716</v>
      </c>
      <c r="E18" s="60">
        <v>413</v>
      </c>
      <c r="F18" s="37">
        <v>2.558094437800976</v>
      </c>
      <c r="G18" s="35">
        <f t="shared" si="0"/>
        <v>110</v>
      </c>
      <c r="H18" s="3">
        <f t="shared" si="1"/>
        <v>0.36303630363036304</v>
      </c>
      <c r="I18" s="43">
        <f t="shared" si="2"/>
        <v>-0.14663491487759561</v>
      </c>
      <c r="J18" s="60">
        <v>478382.44999999995</v>
      </c>
      <c r="K18" s="40">
        <v>2.0021293089118823</v>
      </c>
      <c r="L18" s="60">
        <v>691995.72999999986</v>
      </c>
      <c r="M18" s="41">
        <v>2.5576314081972851</v>
      </c>
      <c r="N18" s="35">
        <f t="shared" si="3"/>
        <v>213613.27999999991</v>
      </c>
      <c r="O18" s="3">
        <f t="shared" si="6"/>
        <v>0.44653243445699131</v>
      </c>
      <c r="P18" s="43">
        <f t="shared" si="5"/>
        <v>0.55550209928540273</v>
      </c>
    </row>
    <row r="19" spans="1:16" s="28" customFormat="1" ht="26.25" customHeight="1" x14ac:dyDescent="0.25">
      <c r="A19" s="65" t="s">
        <v>9</v>
      </c>
      <c r="B19" s="21" t="s">
        <v>38</v>
      </c>
      <c r="C19" s="60">
        <v>6693</v>
      </c>
      <c r="D19" s="37">
        <v>36.593191964285715</v>
      </c>
      <c r="E19" s="60">
        <v>6925</v>
      </c>
      <c r="F19" s="37">
        <v>35.621020652209047</v>
      </c>
      <c r="G19" s="35">
        <f t="shared" si="0"/>
        <v>232</v>
      </c>
      <c r="H19" s="3">
        <f t="shared" si="1"/>
        <v>3.4663080830718659E-2</v>
      </c>
      <c r="I19" s="43">
        <f t="shared" si="2"/>
        <v>-0.97217131207666796</v>
      </c>
      <c r="J19" s="60">
        <v>23123407.390000001</v>
      </c>
      <c r="K19" s="40">
        <v>42.889970556012628</v>
      </c>
      <c r="L19" s="60">
        <v>20926225.950000003</v>
      </c>
      <c r="M19" s="41">
        <v>45.596658039985314</v>
      </c>
      <c r="N19" s="35">
        <f t="shared" si="3"/>
        <v>-2197181.4399999976</v>
      </c>
      <c r="O19" s="3">
        <f t="shared" si="6"/>
        <v>-9.5019795436817656E-2</v>
      </c>
      <c r="P19" s="43">
        <f t="shared" si="5"/>
        <v>2.7066874839726864</v>
      </c>
    </row>
    <row r="20" spans="1:16" s="28" customFormat="1" ht="26.25" customHeight="1" x14ac:dyDescent="0.25">
      <c r="A20" s="65" t="s">
        <v>10</v>
      </c>
      <c r="B20" s="21" t="s">
        <v>39</v>
      </c>
      <c r="C20" s="60">
        <v>0</v>
      </c>
      <c r="D20" s="37">
        <v>0</v>
      </c>
      <c r="E20" s="60">
        <v>0</v>
      </c>
      <c r="F20" s="37">
        <v>0</v>
      </c>
      <c r="G20" s="35">
        <f t="shared" si="0"/>
        <v>0</v>
      </c>
      <c r="H20" s="3" t="s">
        <v>27</v>
      </c>
      <c r="I20" s="43">
        <f t="shared" si="2"/>
        <v>0</v>
      </c>
      <c r="J20" s="60">
        <v>0</v>
      </c>
      <c r="K20" s="40">
        <v>0</v>
      </c>
      <c r="L20" s="60">
        <v>0</v>
      </c>
      <c r="M20" s="41">
        <v>0</v>
      </c>
      <c r="N20" s="35">
        <f t="shared" si="3"/>
        <v>0</v>
      </c>
      <c r="O20" s="3" t="s">
        <v>27</v>
      </c>
      <c r="P20" s="43">
        <f t="shared" si="5"/>
        <v>0</v>
      </c>
    </row>
    <row r="21" spans="1:16" x14ac:dyDescent="0.25">
      <c r="A21" s="65" t="s">
        <v>11</v>
      </c>
      <c r="B21" s="21" t="s">
        <v>40</v>
      </c>
      <c r="C21" s="60">
        <v>0</v>
      </c>
      <c r="D21" s="37">
        <v>0</v>
      </c>
      <c r="E21" s="60">
        <v>0</v>
      </c>
      <c r="F21" s="37">
        <v>0</v>
      </c>
      <c r="G21" s="35">
        <f t="shared" si="0"/>
        <v>0</v>
      </c>
      <c r="H21" s="3" t="s">
        <v>27</v>
      </c>
      <c r="I21" s="43">
        <f t="shared" si="2"/>
        <v>0</v>
      </c>
      <c r="J21" s="60">
        <v>0</v>
      </c>
      <c r="K21" s="40">
        <v>0</v>
      </c>
      <c r="L21" s="60">
        <v>0</v>
      </c>
      <c r="M21" s="41">
        <v>0</v>
      </c>
      <c r="N21" s="35">
        <f t="shared" si="3"/>
        <v>0</v>
      </c>
      <c r="O21" s="3" t="s">
        <v>27</v>
      </c>
      <c r="P21" s="43">
        <f t="shared" si="5"/>
        <v>0</v>
      </c>
    </row>
    <row r="22" spans="1:16" x14ac:dyDescent="0.25">
      <c r="A22" s="65" t="s">
        <v>12</v>
      </c>
      <c r="B22" s="21" t="s">
        <v>41</v>
      </c>
      <c r="C22" s="60">
        <v>51</v>
      </c>
      <c r="D22" s="37">
        <v>0.390625</v>
      </c>
      <c r="E22" s="60">
        <v>64</v>
      </c>
      <c r="F22" s="37">
        <v>0.37329110242073626</v>
      </c>
      <c r="G22" s="35">
        <f t="shared" si="0"/>
        <v>13</v>
      </c>
      <c r="H22" s="3">
        <f t="shared" si="1"/>
        <v>0.25490196078431371</v>
      </c>
      <c r="I22" s="43">
        <f t="shared" si="2"/>
        <v>-1.7333897579263735E-2</v>
      </c>
      <c r="J22" s="60">
        <v>172219.22</v>
      </c>
      <c r="K22" s="40">
        <v>0.56699154860355117</v>
      </c>
      <c r="L22" s="60">
        <v>133614.08000000002</v>
      </c>
      <c r="M22" s="41">
        <v>0.61263641218328191</v>
      </c>
      <c r="N22" s="35">
        <f t="shared" si="3"/>
        <v>-38605.139999999985</v>
      </c>
      <c r="O22" s="3">
        <f t="shared" ref="O22:O25" si="7">(L22-J22)/J22</f>
        <v>-0.22416278508287277</v>
      </c>
      <c r="P22" s="43">
        <f t="shared" si="5"/>
        <v>4.5644863579730743E-2</v>
      </c>
    </row>
    <row r="23" spans="1:16" x14ac:dyDescent="0.25">
      <c r="A23" s="65" t="s">
        <v>13</v>
      </c>
      <c r="B23" s="21" t="s">
        <v>42</v>
      </c>
      <c r="C23" s="60">
        <v>1</v>
      </c>
      <c r="D23" s="37">
        <v>0.25634765625</v>
      </c>
      <c r="E23" s="60">
        <v>8</v>
      </c>
      <c r="F23" s="37">
        <v>0.41530655117804854</v>
      </c>
      <c r="G23" s="35">
        <f t="shared" si="0"/>
        <v>7</v>
      </c>
      <c r="H23" s="3">
        <f t="shared" si="1"/>
        <v>7</v>
      </c>
      <c r="I23" s="43">
        <f t="shared" si="2"/>
        <v>0.15895889492804854</v>
      </c>
      <c r="J23" s="60">
        <v>830.16</v>
      </c>
      <c r="K23" s="40">
        <v>0.24706043693637744</v>
      </c>
      <c r="L23" s="60">
        <v>33467.83</v>
      </c>
      <c r="M23" s="41">
        <v>0.46934931249137901</v>
      </c>
      <c r="N23" s="35">
        <f t="shared" si="3"/>
        <v>32637.670000000002</v>
      </c>
      <c r="O23" s="3">
        <f t="shared" si="7"/>
        <v>39.314915197070448</v>
      </c>
      <c r="P23" s="43">
        <f t="shared" si="5"/>
        <v>0.22228887555500157</v>
      </c>
    </row>
    <row r="24" spans="1:16" x14ac:dyDescent="0.25">
      <c r="A24" s="65" t="s">
        <v>14</v>
      </c>
      <c r="B24" s="21" t="s">
        <v>65</v>
      </c>
      <c r="C24" s="60">
        <v>0</v>
      </c>
      <c r="D24" s="37">
        <v>2.9645647321428568E-2</v>
      </c>
      <c r="E24" s="60">
        <v>1</v>
      </c>
      <c r="F24" s="37">
        <v>3.5551533563879641E-2</v>
      </c>
      <c r="G24" s="35">
        <f t="shared" si="0"/>
        <v>1</v>
      </c>
      <c r="H24" s="3" t="e">
        <f t="shared" si="1"/>
        <v>#DIV/0!</v>
      </c>
      <c r="I24" s="43">
        <f t="shared" si="2"/>
        <v>5.9058862424510722E-3</v>
      </c>
      <c r="J24" s="60">
        <v>0</v>
      </c>
      <c r="K24" s="40">
        <v>7.8588889772992443E-2</v>
      </c>
      <c r="L24" s="60">
        <v>860.81</v>
      </c>
      <c r="M24" s="41">
        <v>4.9063256441631745E-2</v>
      </c>
      <c r="N24" s="35">
        <f t="shared" si="3"/>
        <v>860.81</v>
      </c>
      <c r="O24" s="3" t="s">
        <v>27</v>
      </c>
      <c r="P24" s="43">
        <f t="shared" si="5"/>
        <v>-2.9525633331360698E-2</v>
      </c>
    </row>
    <row r="25" spans="1:16" x14ac:dyDescent="0.25">
      <c r="A25" s="65" t="s">
        <v>15</v>
      </c>
      <c r="B25" s="21" t="s">
        <v>66</v>
      </c>
      <c r="C25" s="60">
        <v>39</v>
      </c>
      <c r="D25" s="37">
        <v>0.17613002232142858</v>
      </c>
      <c r="E25" s="60">
        <v>33</v>
      </c>
      <c r="F25" s="37">
        <v>0.20846126498820336</v>
      </c>
      <c r="G25" s="35">
        <f t="shared" si="0"/>
        <v>-6</v>
      </c>
      <c r="H25" s="3">
        <f t="shared" si="1"/>
        <v>-0.15384615384615385</v>
      </c>
      <c r="I25" s="43">
        <f t="shared" si="2"/>
        <v>3.2331242666774784E-2</v>
      </c>
      <c r="J25" s="60">
        <v>29590.720000000001</v>
      </c>
      <c r="K25" s="40">
        <v>5.3644191002154666E-2</v>
      </c>
      <c r="L25" s="60">
        <v>31959.08</v>
      </c>
      <c r="M25" s="41">
        <v>6.6249159587873918E-2</v>
      </c>
      <c r="N25" s="35">
        <f t="shared" si="3"/>
        <v>2368.3600000000006</v>
      </c>
      <c r="O25" s="3">
        <f t="shared" si="7"/>
        <v>8.0037254923165116E-2</v>
      </c>
      <c r="P25" s="43">
        <f t="shared" si="5"/>
        <v>1.2604968585719252E-2</v>
      </c>
    </row>
    <row r="26" spans="1:16" x14ac:dyDescent="0.25">
      <c r="A26" s="65" t="s">
        <v>16</v>
      </c>
      <c r="B26" s="21" t="s">
        <v>43</v>
      </c>
      <c r="C26" s="60">
        <v>0</v>
      </c>
      <c r="D26" s="37">
        <v>0</v>
      </c>
      <c r="E26" s="60">
        <v>0</v>
      </c>
      <c r="F26" s="37">
        <v>0</v>
      </c>
      <c r="G26" s="35">
        <f t="shared" si="0"/>
        <v>0</v>
      </c>
      <c r="H26" s="3" t="s">
        <v>27</v>
      </c>
      <c r="I26" s="43">
        <f t="shared" si="2"/>
        <v>0</v>
      </c>
      <c r="J26" s="60">
        <v>0</v>
      </c>
      <c r="K26" s="40">
        <v>0</v>
      </c>
      <c r="L26" s="60">
        <v>0</v>
      </c>
      <c r="M26" s="41">
        <v>0</v>
      </c>
      <c r="N26" s="35">
        <f t="shared" si="3"/>
        <v>0</v>
      </c>
      <c r="O26" s="3" t="s">
        <v>27</v>
      </c>
      <c r="P26" s="43">
        <f t="shared" si="5"/>
        <v>0</v>
      </c>
    </row>
    <row r="27" spans="1:16" x14ac:dyDescent="0.25">
      <c r="A27" s="65" t="s">
        <v>17</v>
      </c>
      <c r="B27" s="21" t="s">
        <v>44</v>
      </c>
      <c r="C27" s="60">
        <v>2</v>
      </c>
      <c r="D27" s="37">
        <v>1.220703125E-2</v>
      </c>
      <c r="E27" s="60">
        <v>3</v>
      </c>
      <c r="F27" s="37">
        <v>0.19391745580297987</v>
      </c>
      <c r="G27" s="35">
        <f t="shared" si="0"/>
        <v>1</v>
      </c>
      <c r="H27" s="3">
        <f>(E27-C27)/C27</f>
        <v>0.5</v>
      </c>
      <c r="I27" s="43">
        <f t="shared" si="2"/>
        <v>0.18171042455297987</v>
      </c>
      <c r="J27" s="60">
        <v>506.38</v>
      </c>
      <c r="K27" s="40">
        <v>3.7805977538312436E-3</v>
      </c>
      <c r="L27" s="60">
        <v>641.05999999999995</v>
      </c>
      <c r="M27" s="41">
        <v>4.5796131072236304E-2</v>
      </c>
      <c r="N27" s="35">
        <f t="shared" si="3"/>
        <v>134.67999999999995</v>
      </c>
      <c r="O27" s="3">
        <f>(L27-J27)/J27</f>
        <v>0.26596627038982573</v>
      </c>
      <c r="P27" s="43">
        <f t="shared" si="5"/>
        <v>4.201553331840506E-2</v>
      </c>
    </row>
    <row r="28" spans="1:16" x14ac:dyDescent="0.25">
      <c r="A28" s="66" t="s">
        <v>23</v>
      </c>
      <c r="B28" s="10" t="s">
        <v>45</v>
      </c>
      <c r="C28" s="61">
        <f>SUM(C10:C27)</f>
        <v>12830</v>
      </c>
      <c r="D28" s="12">
        <v>89.679827008928584</v>
      </c>
      <c r="E28" s="61">
        <f>SUM(E10:E27)</f>
        <v>13569</v>
      </c>
      <c r="F28" s="12">
        <v>89.664199605701171</v>
      </c>
      <c r="G28" s="42">
        <f>E28-C28</f>
        <v>739</v>
      </c>
      <c r="H28" s="42">
        <f t="shared" ref="H28:H33" si="8">(E28-C28)/C28</f>
        <v>5.759937646141855E-2</v>
      </c>
      <c r="I28" s="34">
        <f t="shared" si="2"/>
        <v>-1.5627403227412628E-2</v>
      </c>
      <c r="J28" s="45">
        <f>SUM(J10:J27)</f>
        <v>32205204.339999996</v>
      </c>
      <c r="K28" s="29">
        <v>76.617135447738818</v>
      </c>
      <c r="L28" s="45">
        <f>SUM(L10:L27)</f>
        <v>31551570.649999995</v>
      </c>
      <c r="M28" s="42">
        <v>77.917450652753146</v>
      </c>
      <c r="N28" s="42">
        <f>L28-J28</f>
        <v>-653633.69000000134</v>
      </c>
      <c r="O28" s="42">
        <f t="shared" ref="O28:O31" si="9">(L28-J28)/J28</f>
        <v>-2.0295902584544862E-2</v>
      </c>
      <c r="P28" s="34">
        <f t="shared" si="5"/>
        <v>1.3003152050143285</v>
      </c>
    </row>
    <row r="29" spans="1:16" x14ac:dyDescent="0.25">
      <c r="A29" s="67" t="s">
        <v>22</v>
      </c>
      <c r="B29" s="8" t="s">
        <v>46</v>
      </c>
      <c r="C29" s="60">
        <v>669</v>
      </c>
      <c r="D29" s="37">
        <v>8.2484654017857135</v>
      </c>
      <c r="E29" s="60">
        <v>509</v>
      </c>
      <c r="F29" s="37">
        <v>8.2124042532561976</v>
      </c>
      <c r="G29" s="35">
        <f>E29-C29</f>
        <v>-160</v>
      </c>
      <c r="H29" s="3">
        <f>(E29-C29)/C29</f>
        <v>-0.23916292974588937</v>
      </c>
      <c r="I29" s="43">
        <f t="shared" si="2"/>
        <v>-3.6061148529515918E-2</v>
      </c>
      <c r="J29" s="60">
        <v>3038149.09</v>
      </c>
      <c r="K29" s="38">
        <v>22.332882388931178</v>
      </c>
      <c r="L29" s="60">
        <v>2816418.7299999995</v>
      </c>
      <c r="M29" s="37">
        <v>20.927219008132418</v>
      </c>
      <c r="N29" s="35">
        <f>L29-J29</f>
        <v>-221730.36000000034</v>
      </c>
      <c r="O29" s="3">
        <f t="shared" si="9"/>
        <v>-7.2982053688484511E-2</v>
      </c>
      <c r="P29" s="43">
        <f t="shared" si="5"/>
        <v>-1.4056633807987602</v>
      </c>
    </row>
    <row r="30" spans="1:16" x14ac:dyDescent="0.25">
      <c r="A30" s="67" t="s">
        <v>20</v>
      </c>
      <c r="B30" s="9" t="s">
        <v>47</v>
      </c>
      <c r="C30" s="60">
        <v>0</v>
      </c>
      <c r="D30" s="37">
        <v>3.662109375E-2</v>
      </c>
      <c r="E30" s="60">
        <v>0</v>
      </c>
      <c r="F30" s="37">
        <v>4.524740635402863E-2</v>
      </c>
      <c r="G30" s="35">
        <f t="shared" ref="G30:G31" si="10">E30-C30</f>
        <v>0</v>
      </c>
      <c r="H30" s="3" t="s">
        <v>27</v>
      </c>
      <c r="I30" s="43">
        <f t="shared" si="2"/>
        <v>8.6263126040286298E-3</v>
      </c>
      <c r="J30" s="60">
        <v>1324.14</v>
      </c>
      <c r="K30" s="38">
        <v>7.6170512391036463E-2</v>
      </c>
      <c r="L30" s="60">
        <v>1331.84</v>
      </c>
      <c r="M30" s="37">
        <v>9.6873031807577475E-2</v>
      </c>
      <c r="N30" s="35">
        <f t="shared" ref="N30:N33" si="11">L30-J30</f>
        <v>7.6999999999998181</v>
      </c>
      <c r="O30" s="3">
        <f t="shared" si="9"/>
        <v>5.8150950805804652E-3</v>
      </c>
      <c r="P30" s="43">
        <f t="shared" si="5"/>
        <v>2.0702519416541013E-2</v>
      </c>
    </row>
    <row r="31" spans="1:16" x14ac:dyDescent="0.25">
      <c r="A31" s="67" t="s">
        <v>21</v>
      </c>
      <c r="B31" s="24" t="s">
        <v>48</v>
      </c>
      <c r="C31" s="60">
        <v>210</v>
      </c>
      <c r="D31" s="37">
        <v>2.0350864955357144</v>
      </c>
      <c r="E31" s="60">
        <v>216</v>
      </c>
      <c r="F31" s="37">
        <v>2.0781487346886007</v>
      </c>
      <c r="G31" s="35">
        <f t="shared" si="10"/>
        <v>6</v>
      </c>
      <c r="H31" s="3">
        <f t="shared" si="8"/>
        <v>2.8571428571428571E-2</v>
      </c>
      <c r="I31" s="43">
        <f t="shared" si="2"/>
        <v>4.3062239152886317E-2</v>
      </c>
      <c r="J31" s="60">
        <v>446822.91000000003</v>
      </c>
      <c r="K31" s="38">
        <v>0.97381165093896704</v>
      </c>
      <c r="L31" s="60">
        <v>532110.56000000006</v>
      </c>
      <c r="M31" s="37">
        <v>1.058457307306828</v>
      </c>
      <c r="N31" s="35">
        <f t="shared" si="11"/>
        <v>85287.650000000023</v>
      </c>
      <c r="O31" s="3">
        <f t="shared" si="9"/>
        <v>0.19087573195385174</v>
      </c>
      <c r="P31" s="43">
        <f t="shared" si="5"/>
        <v>8.4645656367860922E-2</v>
      </c>
    </row>
    <row r="32" spans="1:16" ht="15.75" customHeight="1" x14ac:dyDescent="0.25">
      <c r="A32" s="68" t="s">
        <v>19</v>
      </c>
      <c r="B32" s="24" t="s">
        <v>49</v>
      </c>
      <c r="C32" s="60">
        <v>0</v>
      </c>
      <c r="D32" s="37">
        <v>0</v>
      </c>
      <c r="E32" s="60">
        <v>0</v>
      </c>
      <c r="F32" s="37">
        <v>0</v>
      </c>
      <c r="G32" s="35">
        <f>E32-C32</f>
        <v>0</v>
      </c>
      <c r="H32" s="3" t="s">
        <v>27</v>
      </c>
      <c r="I32" s="43">
        <f t="shared" si="2"/>
        <v>0</v>
      </c>
      <c r="J32" s="60">
        <v>0</v>
      </c>
      <c r="K32" s="38">
        <v>0</v>
      </c>
      <c r="L32" s="60">
        <v>0</v>
      </c>
      <c r="M32" s="37">
        <v>0</v>
      </c>
      <c r="N32" s="35">
        <f t="shared" si="11"/>
        <v>0</v>
      </c>
      <c r="O32" s="3" t="s">
        <v>27</v>
      </c>
      <c r="P32" s="43">
        <f t="shared" si="5"/>
        <v>0</v>
      </c>
    </row>
    <row r="33" spans="1:16" x14ac:dyDescent="0.25">
      <c r="A33" s="69" t="s">
        <v>18</v>
      </c>
      <c r="B33" s="13" t="s">
        <v>50</v>
      </c>
      <c r="C33" s="62">
        <f>SUM(C29:C32)</f>
        <v>879</v>
      </c>
      <c r="D33" s="39">
        <v>10.320172991071427</v>
      </c>
      <c r="E33" s="62">
        <f>SUM(E29:E32)</f>
        <v>725</v>
      </c>
      <c r="F33" s="39">
        <v>10.335800394298827</v>
      </c>
      <c r="G33" s="39">
        <f>E33-C33</f>
        <v>-154</v>
      </c>
      <c r="H33" s="42">
        <f t="shared" si="8"/>
        <v>-0.1751990898748578</v>
      </c>
      <c r="I33" s="34">
        <f t="shared" si="2"/>
        <v>1.5627403227400194E-2</v>
      </c>
      <c r="J33" s="63">
        <f>SUM(J29:J32)</f>
        <v>3486296.14</v>
      </c>
      <c r="K33" s="29">
        <v>23.382864552261182</v>
      </c>
      <c r="L33" s="63">
        <f>SUM(L29:L32)</f>
        <v>3349861.1299999994</v>
      </c>
      <c r="M33" s="39">
        <v>22.082549347246825</v>
      </c>
      <c r="N33" s="39">
        <f t="shared" si="11"/>
        <v>-136435.01000000071</v>
      </c>
      <c r="O33" s="42">
        <f t="shared" ref="O33" si="12">(L33-J33)/J33</f>
        <v>-3.9134658824479751E-2</v>
      </c>
      <c r="P33" s="34">
        <f t="shared" si="5"/>
        <v>-1.3003152050143569</v>
      </c>
    </row>
    <row r="34" spans="1:16" x14ac:dyDescent="0.25">
      <c r="A34" s="25" t="s">
        <v>24</v>
      </c>
      <c r="B34" s="26" t="s">
        <v>51</v>
      </c>
      <c r="C34" s="31">
        <f>C28+C33</f>
        <v>13709</v>
      </c>
      <c r="D34" s="33">
        <f>D28+D33</f>
        <v>100.00000000000001</v>
      </c>
      <c r="E34" s="31">
        <f>E28+E33</f>
        <v>14294</v>
      </c>
      <c r="F34" s="33">
        <f>F28+F33</f>
        <v>100</v>
      </c>
      <c r="G34" s="27">
        <f>G28+G33</f>
        <v>585</v>
      </c>
      <c r="H34" s="27"/>
      <c r="I34" s="27"/>
      <c r="J34" s="31">
        <f>J28+J33</f>
        <v>35691500.479999997</v>
      </c>
      <c r="K34" s="31">
        <f>(K28+K33)</f>
        <v>100</v>
      </c>
      <c r="L34" s="31">
        <f>L28+L33</f>
        <v>34901431.779999994</v>
      </c>
      <c r="M34" s="31">
        <f>(M28+M33)</f>
        <v>99.999999999999972</v>
      </c>
      <c r="N34" s="27">
        <f>N28+N33</f>
        <v>-790068.70000000205</v>
      </c>
      <c r="O34" s="27"/>
      <c r="P34" s="27"/>
    </row>
    <row r="37" spans="1:16" x14ac:dyDescent="0.25">
      <c r="C37" s="52"/>
      <c r="D37" s="53"/>
      <c r="E37" s="52"/>
      <c r="F37" s="53"/>
      <c r="G37" s="53"/>
      <c r="H37" s="53"/>
      <c r="I37" s="54"/>
      <c r="J37" s="51"/>
      <c r="K37" s="53"/>
      <c r="L37" s="51"/>
    </row>
    <row r="38" spans="1:16" x14ac:dyDescent="0.25">
      <c r="C38" s="52"/>
      <c r="D38" s="53"/>
      <c r="E38" s="52"/>
      <c r="F38" s="53"/>
      <c r="G38" s="53"/>
      <c r="H38" s="53"/>
      <c r="I38" s="54"/>
      <c r="J38" s="51"/>
      <c r="K38" s="53"/>
      <c r="L38" s="51"/>
    </row>
    <row r="39" spans="1:16" x14ac:dyDescent="0.25">
      <c r="C39" s="53"/>
      <c r="D39" s="53"/>
      <c r="E39" s="53"/>
      <c r="F39" s="53"/>
      <c r="G39" s="53"/>
      <c r="H39" s="53"/>
      <c r="I39" s="54"/>
      <c r="J39" s="53"/>
      <c r="K39" s="53"/>
      <c r="L39" s="53"/>
    </row>
    <row r="40" spans="1:16" x14ac:dyDescent="0.25">
      <c r="C40" s="53"/>
      <c r="D40" s="53"/>
      <c r="E40" s="53"/>
      <c r="F40" s="53"/>
      <c r="G40" s="53"/>
      <c r="H40" s="55"/>
      <c r="I40" s="54"/>
      <c r="J40" s="51"/>
      <c r="K40" s="51"/>
      <c r="L40" s="51"/>
      <c r="M40" s="44"/>
    </row>
    <row r="41" spans="1:16" x14ac:dyDescent="0.25">
      <c r="C41" s="52"/>
      <c r="D41" s="53"/>
      <c r="E41" s="56"/>
      <c r="F41" s="53"/>
      <c r="G41" s="53"/>
      <c r="H41" s="53"/>
      <c r="I41" s="54"/>
      <c r="J41" s="53"/>
      <c r="K41" s="53"/>
      <c r="L41" s="53"/>
    </row>
    <row r="42" spans="1:16" x14ac:dyDescent="0.25">
      <c r="C42" s="53"/>
      <c r="D42" s="53"/>
      <c r="E42" s="53"/>
      <c r="F42" s="53"/>
      <c r="G42" s="53"/>
      <c r="H42" s="53"/>
      <c r="I42" s="54"/>
      <c r="J42" s="52"/>
      <c r="K42" s="53"/>
      <c r="L42" s="51"/>
    </row>
    <row r="43" spans="1:16" x14ac:dyDescent="0.25">
      <c r="C43" s="53"/>
      <c r="D43" s="53"/>
      <c r="E43" s="52"/>
      <c r="F43" s="53"/>
      <c r="G43" s="53"/>
      <c r="H43" s="53"/>
      <c r="I43" s="54"/>
      <c r="J43" s="51"/>
      <c r="K43" s="53"/>
      <c r="L43" s="53"/>
    </row>
    <row r="44" spans="1:16" x14ac:dyDescent="0.25">
      <c r="B44" s="32"/>
      <c r="C44" s="51"/>
      <c r="D44" s="52"/>
      <c r="E44" s="53"/>
      <c r="F44" s="53"/>
      <c r="G44" s="53"/>
      <c r="H44" s="53"/>
      <c r="I44" s="54"/>
      <c r="J44" s="52"/>
      <c r="K44" s="53"/>
      <c r="L44" s="53"/>
    </row>
    <row r="46" spans="1:16" x14ac:dyDescent="0.25">
      <c r="G46" s="32"/>
    </row>
  </sheetData>
  <mergeCells count="5">
    <mergeCell ref="B7:B9"/>
    <mergeCell ref="C7:I7"/>
    <mergeCell ref="J7:P7"/>
    <mergeCell ref="G8:H8"/>
    <mergeCell ref="N8:O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osiguranja&amp;RPolugodišnje izvješće</oddHeader>
    <oddFooter>&amp;CU izvješće su uključeni podatci zaključno s 30.06.2019.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2018-05-11T14:51:34Z</cp:lastPrinted>
  <dcterms:created xsi:type="dcterms:W3CDTF">2018-01-08T12:56:16Z</dcterms:created>
  <dcterms:modified xsi:type="dcterms:W3CDTF">2020-02-11T13:18:17Z</dcterms:modified>
</cp:coreProperties>
</file>