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25" r:id="rId1"/>
    <sheet name="FBiH" sheetId="23" r:id="rId2"/>
    <sheet name="Teritorija FBiH" sheetId="22" r:id="rId3"/>
    <sheet name="RS" sheetId="24" r:id="rId4"/>
    <sheet name="Teritorija RS" sheetId="21" r:id="rId5"/>
  </sheets>
  <definedNames>
    <definedName name="_xlnm.Print_Area" localSheetId="0">BiH!$A$1:$L$37</definedName>
  </definedNames>
  <calcPr calcId="145621"/>
</workbook>
</file>

<file path=xl/calcChain.xml><?xml version="1.0" encoding="utf-8"?>
<calcChain xmlns="http://schemas.openxmlformats.org/spreadsheetml/2006/main">
  <c r="I25" i="24" l="1"/>
  <c r="D25" i="24"/>
  <c r="H22" i="23"/>
  <c r="D22" i="23"/>
  <c r="D37" i="25"/>
  <c r="I36" i="25" l="1"/>
  <c r="H36" i="25"/>
  <c r="D36" i="25"/>
  <c r="C36" i="25"/>
  <c r="I31" i="25"/>
  <c r="J31" i="25" s="1"/>
  <c r="H31" i="25"/>
  <c r="I30" i="25"/>
  <c r="H30" i="25"/>
  <c r="C31" i="25"/>
  <c r="D31" i="25"/>
  <c r="D30" i="25"/>
  <c r="C30" i="25"/>
  <c r="I28" i="25"/>
  <c r="H28" i="25"/>
  <c r="I27" i="25"/>
  <c r="H27" i="25"/>
  <c r="I26" i="25"/>
  <c r="H26" i="25"/>
  <c r="I25" i="25"/>
  <c r="H25" i="25"/>
  <c r="I24" i="25"/>
  <c r="H24" i="25"/>
  <c r="I23" i="25"/>
  <c r="H23" i="25"/>
  <c r="D28" i="25"/>
  <c r="C28" i="25"/>
  <c r="D27" i="25"/>
  <c r="C27" i="25"/>
  <c r="D26" i="25"/>
  <c r="C26" i="25"/>
  <c r="D25" i="25"/>
  <c r="C25" i="25"/>
  <c r="D24" i="25"/>
  <c r="C24" i="25"/>
  <c r="D23" i="25"/>
  <c r="C23" i="25"/>
  <c r="C21" i="25"/>
  <c r="H21" i="25"/>
  <c r="I21" i="25"/>
  <c r="D21" i="25"/>
  <c r="I20" i="25"/>
  <c r="H20" i="25"/>
  <c r="D20" i="25"/>
  <c r="C20" i="25"/>
  <c r="I18" i="25"/>
  <c r="H18" i="25"/>
  <c r="C18" i="25"/>
  <c r="D18" i="25"/>
  <c r="I17" i="25"/>
  <c r="H17" i="25"/>
  <c r="D17" i="25"/>
  <c r="C17" i="25"/>
  <c r="I13" i="25"/>
  <c r="H13" i="25"/>
  <c r="I12" i="25"/>
  <c r="H12" i="25"/>
  <c r="D13" i="25"/>
  <c r="C13" i="25"/>
  <c r="D12" i="25"/>
  <c r="C12" i="25"/>
  <c r="I35" i="25"/>
  <c r="H35" i="25"/>
  <c r="J35" i="25" s="1"/>
  <c r="I34" i="25"/>
  <c r="H34" i="25"/>
  <c r="I33" i="25"/>
  <c r="H33" i="25"/>
  <c r="J33" i="25" s="1"/>
  <c r="I32" i="25"/>
  <c r="H32" i="25"/>
  <c r="H37" i="25" s="1"/>
  <c r="K13" i="25" s="1"/>
  <c r="I29" i="25"/>
  <c r="H29" i="25"/>
  <c r="I22" i="25"/>
  <c r="H22" i="25"/>
  <c r="I19" i="25"/>
  <c r="H19" i="25"/>
  <c r="I16" i="25"/>
  <c r="H16" i="25"/>
  <c r="I15" i="25"/>
  <c r="H15" i="25"/>
  <c r="I14" i="25"/>
  <c r="H14" i="25"/>
  <c r="H10" i="25"/>
  <c r="I11" i="25"/>
  <c r="H11" i="25"/>
  <c r="I10" i="25"/>
  <c r="D33" i="25"/>
  <c r="D34" i="25"/>
  <c r="D35" i="25"/>
  <c r="D32" i="25"/>
  <c r="D29" i="25"/>
  <c r="D22" i="25"/>
  <c r="D19" i="25"/>
  <c r="D14" i="25"/>
  <c r="D15" i="25"/>
  <c r="D16" i="25"/>
  <c r="D10" i="25"/>
  <c r="D11" i="25"/>
  <c r="C34" i="25"/>
  <c r="C35" i="25"/>
  <c r="C33" i="25"/>
  <c r="C32" i="25"/>
  <c r="C29" i="25"/>
  <c r="C22" i="25"/>
  <c r="C19" i="25"/>
  <c r="C16" i="25"/>
  <c r="C15" i="25"/>
  <c r="C14" i="25"/>
  <c r="C11" i="25"/>
  <c r="C10" i="25"/>
  <c r="J36" i="25"/>
  <c r="J34" i="25"/>
  <c r="J32" i="25"/>
  <c r="J30" i="25"/>
  <c r="J29" i="25"/>
  <c r="J28" i="25"/>
  <c r="E28" i="25"/>
  <c r="E27" i="25"/>
  <c r="E26" i="25"/>
  <c r="E25" i="25"/>
  <c r="E24" i="25"/>
  <c r="E23" i="25"/>
  <c r="K11" i="25" l="1"/>
  <c r="K12" i="25"/>
  <c r="K15" i="25"/>
  <c r="G27" i="25"/>
  <c r="I37" i="25"/>
  <c r="L10" i="25" s="1"/>
  <c r="J10" i="25"/>
  <c r="J14" i="25"/>
  <c r="C37" i="25"/>
  <c r="F12" i="25" s="1"/>
  <c r="E10" i="25"/>
  <c r="K27" i="25"/>
  <c r="K26" i="25"/>
  <c r="K25" i="25"/>
  <c r="K24" i="25"/>
  <c r="K23" i="25"/>
  <c r="K10" i="25"/>
  <c r="G11" i="25"/>
  <c r="L11" i="25"/>
  <c r="J11" i="25"/>
  <c r="E12" i="25"/>
  <c r="G13" i="25"/>
  <c r="L13" i="25"/>
  <c r="J13" i="25"/>
  <c r="E14" i="25"/>
  <c r="K14" i="25"/>
  <c r="L15" i="25"/>
  <c r="J15" i="25"/>
  <c r="E16" i="25"/>
  <c r="K16" i="25"/>
  <c r="L17" i="25"/>
  <c r="J17" i="25"/>
  <c r="E18" i="25"/>
  <c r="K18" i="25"/>
  <c r="L19" i="25"/>
  <c r="J19" i="25"/>
  <c r="E20" i="25"/>
  <c r="K20" i="25"/>
  <c r="J21" i="25"/>
  <c r="E22" i="25"/>
  <c r="K22" i="25"/>
  <c r="G29" i="25"/>
  <c r="E11" i="25"/>
  <c r="J12" i="25"/>
  <c r="E13" i="25"/>
  <c r="E15" i="25"/>
  <c r="J16" i="25"/>
  <c r="E17" i="25"/>
  <c r="K17" i="25"/>
  <c r="J18" i="25"/>
  <c r="E19" i="25"/>
  <c r="K19" i="25"/>
  <c r="L20" i="25"/>
  <c r="J20" i="25"/>
  <c r="E21" i="25"/>
  <c r="K21" i="25"/>
  <c r="L22" i="25"/>
  <c r="J22" i="25"/>
  <c r="K36" i="25"/>
  <c r="J23" i="25"/>
  <c r="J24" i="25"/>
  <c r="J25" i="25"/>
  <c r="J26" i="25"/>
  <c r="J27" i="25"/>
  <c r="K28" i="25"/>
  <c r="E29" i="25"/>
  <c r="K29" i="25"/>
  <c r="E30" i="25"/>
  <c r="K30" i="25"/>
  <c r="E31" i="25"/>
  <c r="K31" i="25"/>
  <c r="E32" i="25"/>
  <c r="K32" i="25"/>
  <c r="E33" i="25"/>
  <c r="K33" i="25"/>
  <c r="E34" i="25"/>
  <c r="K34" i="25"/>
  <c r="E35" i="25"/>
  <c r="K35" i="25"/>
  <c r="E36" i="25"/>
  <c r="G22" i="25" l="1"/>
  <c r="G12" i="25"/>
  <c r="G10" i="25"/>
  <c r="G33" i="25"/>
  <c r="G20" i="25"/>
  <c r="G18" i="25"/>
  <c r="G35" i="25"/>
  <c r="G31" i="25"/>
  <c r="G14" i="25"/>
  <c r="G36" i="25"/>
  <c r="G34" i="25"/>
  <c r="G32" i="25"/>
  <c r="G30" i="25"/>
  <c r="F21" i="25"/>
  <c r="F17" i="25"/>
  <c r="F11" i="25"/>
  <c r="G21" i="25"/>
  <c r="L21" i="25"/>
  <c r="G19" i="25"/>
  <c r="F22" i="25"/>
  <c r="G17" i="25"/>
  <c r="F19" i="25"/>
  <c r="F20" i="25"/>
  <c r="F18" i="25"/>
  <c r="F16" i="25"/>
  <c r="L26" i="25"/>
  <c r="L12" i="25"/>
  <c r="L24" i="25"/>
  <c r="L18" i="25"/>
  <c r="L16" i="25"/>
  <c r="L27" i="25"/>
  <c r="L25" i="25"/>
  <c r="L23" i="25"/>
  <c r="L14" i="25"/>
  <c r="G28" i="25"/>
  <c r="G15" i="25"/>
  <c r="G24" i="25"/>
  <c r="G26" i="25"/>
  <c r="G16" i="25"/>
  <c r="G23" i="25"/>
  <c r="G25" i="25"/>
  <c r="F27" i="25"/>
  <c r="F26" i="25"/>
  <c r="F25" i="25"/>
  <c r="F24" i="25"/>
  <c r="F23" i="25"/>
  <c r="F15" i="25"/>
  <c r="F14" i="25"/>
  <c r="K37" i="25"/>
  <c r="F36" i="25"/>
  <c r="F35" i="25"/>
  <c r="F34" i="25"/>
  <c r="F33" i="25"/>
  <c r="F32" i="25"/>
  <c r="F31" i="25"/>
  <c r="F30" i="25"/>
  <c r="F29" i="25"/>
  <c r="F13" i="25"/>
  <c r="E37" i="25"/>
  <c r="F10" i="25"/>
  <c r="J37" i="25"/>
  <c r="L36" i="25"/>
  <c r="L35" i="25"/>
  <c r="L34" i="25"/>
  <c r="L33" i="25"/>
  <c r="L32" i="25"/>
  <c r="L31" i="25"/>
  <c r="L30" i="25"/>
  <c r="L29" i="25"/>
  <c r="L28" i="25"/>
  <c r="C37" i="21"/>
  <c r="C32" i="22"/>
  <c r="D32" i="22"/>
  <c r="F37" i="25" l="1"/>
  <c r="L37" i="25"/>
  <c r="G37" i="25"/>
  <c r="J20" i="22"/>
  <c r="E20" i="22"/>
  <c r="E18" i="22"/>
  <c r="E24" i="22"/>
  <c r="E25" i="22"/>
  <c r="J25" i="22"/>
  <c r="G25" i="22"/>
  <c r="F18" i="22"/>
  <c r="E30" i="22"/>
  <c r="G18" i="22" l="1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L19" i="24"/>
  <c r="H25" i="24"/>
  <c r="K24" i="24" s="1"/>
  <c r="G23" i="24"/>
  <c r="C25" i="24"/>
  <c r="F24" i="24" s="1"/>
  <c r="I22" i="23"/>
  <c r="L20" i="23" s="1"/>
  <c r="K20" i="23"/>
  <c r="G21" i="23"/>
  <c r="C22" i="23"/>
  <c r="J21" i="23"/>
  <c r="E21" i="23"/>
  <c r="J20" i="23"/>
  <c r="E20" i="23"/>
  <c r="J19" i="23"/>
  <c r="E19" i="23"/>
  <c r="J18" i="23"/>
  <c r="E18" i="23"/>
  <c r="L17" i="23"/>
  <c r="J17" i="23"/>
  <c r="E17" i="23"/>
  <c r="J16" i="23"/>
  <c r="E16" i="23"/>
  <c r="J15" i="23"/>
  <c r="E15" i="23"/>
  <c r="J14" i="23"/>
  <c r="E14" i="23"/>
  <c r="J13" i="23"/>
  <c r="E13" i="23"/>
  <c r="J12" i="23"/>
  <c r="E12" i="23"/>
  <c r="J11" i="23"/>
  <c r="E11" i="23"/>
  <c r="J10" i="23"/>
  <c r="E10" i="23"/>
  <c r="J23" i="24" l="1"/>
  <c r="J24" i="24"/>
  <c r="L23" i="24"/>
  <c r="L24" i="24"/>
  <c r="J10" i="24"/>
  <c r="F14" i="24"/>
  <c r="J12" i="24"/>
  <c r="F16" i="24"/>
  <c r="G18" i="23"/>
  <c r="F18" i="24"/>
  <c r="K11" i="23"/>
  <c r="K15" i="23"/>
  <c r="J11" i="24"/>
  <c r="J13" i="24"/>
  <c r="J15" i="24"/>
  <c r="J17" i="24"/>
  <c r="J21" i="24"/>
  <c r="K13" i="23"/>
  <c r="K19" i="23"/>
  <c r="L10" i="24"/>
  <c r="L11" i="24"/>
  <c r="L12" i="24"/>
  <c r="L13" i="24"/>
  <c r="L14" i="24"/>
  <c r="L15" i="24"/>
  <c r="L16" i="24"/>
  <c r="L17" i="24"/>
  <c r="E10" i="24"/>
  <c r="F19" i="24"/>
  <c r="J20" i="24"/>
  <c r="J22" i="24"/>
  <c r="K10" i="23"/>
  <c r="K12" i="23"/>
  <c r="K14" i="23"/>
  <c r="K17" i="23"/>
  <c r="K21" i="23"/>
  <c r="F10" i="24"/>
  <c r="K10" i="24"/>
  <c r="E11" i="24"/>
  <c r="K11" i="24"/>
  <c r="F12" i="24"/>
  <c r="K12" i="24"/>
  <c r="E13" i="24"/>
  <c r="K14" i="24"/>
  <c r="E15" i="24"/>
  <c r="K16" i="24"/>
  <c r="E17" i="24"/>
  <c r="K18" i="24"/>
  <c r="K19" i="24"/>
  <c r="E20" i="24"/>
  <c r="E21" i="24"/>
  <c r="E22" i="24"/>
  <c r="E23" i="24"/>
  <c r="L21" i="23"/>
  <c r="G10" i="23"/>
  <c r="L11" i="23"/>
  <c r="G12" i="23"/>
  <c r="L13" i="23"/>
  <c r="G14" i="23"/>
  <c r="L15" i="23"/>
  <c r="G16" i="23"/>
  <c r="L19" i="23"/>
  <c r="G20" i="23"/>
  <c r="F11" i="24"/>
  <c r="E12" i="24"/>
  <c r="F13" i="24"/>
  <c r="K13" i="24"/>
  <c r="E14" i="24"/>
  <c r="J14" i="24"/>
  <c r="F15" i="24"/>
  <c r="K15" i="24"/>
  <c r="E16" i="24"/>
  <c r="J16" i="24"/>
  <c r="F17" i="24"/>
  <c r="K17" i="24"/>
  <c r="E18" i="24"/>
  <c r="J18" i="24"/>
  <c r="E19" i="24"/>
  <c r="J19" i="24"/>
  <c r="F20" i="24"/>
  <c r="K20" i="24"/>
  <c r="F21" i="24"/>
  <c r="K21" i="24"/>
  <c r="F22" i="24"/>
  <c r="K22" i="24"/>
  <c r="F23" i="24"/>
  <c r="K23" i="24"/>
  <c r="E24" i="24"/>
  <c r="J25" i="24"/>
  <c r="K16" i="23"/>
  <c r="K18" i="23"/>
  <c r="L21" i="24"/>
  <c r="L18" i="24"/>
  <c r="L20" i="24"/>
  <c r="L22" i="24"/>
  <c r="L10" i="23"/>
  <c r="G11" i="23"/>
  <c r="L12" i="23"/>
  <c r="G13" i="23"/>
  <c r="L14" i="23"/>
  <c r="G15" i="23"/>
  <c r="L16" i="23"/>
  <c r="G17" i="23"/>
  <c r="L18" i="23"/>
  <c r="G19" i="23"/>
  <c r="E22" i="23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F10" i="23"/>
  <c r="F11" i="23"/>
  <c r="F12" i="23"/>
  <c r="F13" i="23"/>
  <c r="F14" i="23"/>
  <c r="F15" i="23"/>
  <c r="F16" i="23"/>
  <c r="F17" i="23"/>
  <c r="F18" i="23"/>
  <c r="F19" i="23"/>
  <c r="F20" i="23"/>
  <c r="F21" i="23"/>
  <c r="J22" i="23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G24" i="24"/>
  <c r="E25" i="24"/>
  <c r="D37" i="21"/>
  <c r="I37" i="21"/>
  <c r="L32" i="21" s="1"/>
  <c r="H37" i="21"/>
  <c r="F25" i="24" l="1"/>
  <c r="K25" i="24"/>
  <c r="G25" i="24"/>
  <c r="K22" i="23"/>
  <c r="L25" i="24"/>
  <c r="G22" i="23"/>
  <c r="L22" i="23"/>
  <c r="J32" i="21"/>
  <c r="K32" i="21"/>
  <c r="G22" i="21"/>
  <c r="G21" i="21"/>
  <c r="F22" i="23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<sst xmlns="http://schemas.openxmlformats.org/spreadsheetml/2006/main" count="321" uniqueCount="84">
  <si>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</si>
  <si>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</si>
  <si>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</si>
  <si>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</si>
  <si>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</si>
  <si>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</si>
  <si>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</si>
  <si>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</si>
  <si>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</si>
  <si>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</si>
  <si>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</si>
  <si>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</si>
  <si>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</si>
  <si>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</si>
  <si>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</si>
  <si>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</si>
  <si>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</si>
  <si>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</si>
  <si>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</si>
  <si>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</si>
  <si>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</si>
  <si>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</si>
  <si>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</si>
  <si>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</si>
  <si>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</si>
  <si>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</si>
  <si>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</si>
  <si>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</si>
  <si>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</si>
  <si>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</si>
  <si>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</si>
  <si>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</si>
  <si>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</si>
  <si>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</si>
  <si>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</si>
  <si>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</si>
  <si>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</si>
  <si>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</si>
  <si>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</si>
  <si>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</si>
  <si>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</si>
  <si>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</si>
  <si>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</si>
  <si>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</si>
  <si>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</si>
  <si>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</si>
  <si>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</si>
  <si>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</si>
  <si>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</si>
  <si>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</si>
  <si>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</si>
  <si>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</si>
  <si>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</si>
  <si>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</si>
  <si>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</si>
  <si>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</si>
  <si>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2018.</t>
  </si>
  <si>
    <t>Udio  (%)</t>
  </si>
  <si>
    <t>R/b</t>
  </si>
  <si>
    <t>Procenat promjene</t>
  </si>
  <si>
    <t xml:space="preserve">Procenat promjene </t>
  </si>
  <si>
    <t>Adriatic osiguranje d.d.</t>
  </si>
  <si>
    <t>I-VI-2018</t>
  </si>
  <si>
    <t>Adriatic osiguranje d.d.*</t>
  </si>
  <si>
    <t>I-VI-2019</t>
  </si>
  <si>
    <t>*Društva sa sjedištem u Republici Srpskoj i podružnice društava u Federaciji Bosne i Hercegovine</t>
  </si>
  <si>
    <t>Premium osiguranje a.d.</t>
  </si>
  <si>
    <t>2019.</t>
  </si>
  <si>
    <t>*Društva sa sjedištem u Federaciji Bosne i Hercegovine i podružnice društava u Republici Srpskoj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</si>
  <si>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</si>
  <si>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</si>
  <si>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</si>
  <si>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</si>
  <si>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</si>
  <si>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</si>
  <si>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VGT osiguranje d.d.**</t>
  </si>
  <si>
    <t>Vienna osiguranje d.d.***</t>
  </si>
  <si>
    <t>*Od 1. siječnja 2019. godine Bosna-Sunce osiguranje d.d. je nakon akviziranja Zovko osiguranja d.d. počelo poslovati pod novim imenom Adriatic osiguranje d.d.</t>
  </si>
  <si>
    <t xml:space="preserve">**VGT osiguranje d.d. je od 4. svibnja 2018. godine pripojeno Grawe osiguranju d.d. </t>
  </si>
  <si>
    <t>***Merkur BH osiguranje d.d. od 26. listopada 2018. godine posluje pod novim nazivom Vienna osiguranje d.d.</t>
  </si>
  <si>
    <t>Osiguravajuće društvo</t>
  </si>
  <si>
    <t>PREMIJA PO OSIGURAVAJUĆIM DRUŠTVIMA U BOSNI I HERCEGOVINI</t>
  </si>
  <si>
    <t>PREMIJA PO OSIGURAVAJUĆIM DRUŠTVIMA U FEDERACIJI BOSNE I HERCEGOVINE*</t>
  </si>
  <si>
    <t>PREMIJA PO OSIGURAVAJUĆIM DRUŠTVIMA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</si>
</sst>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</cellStyleXfs>
  <cellXfs count="85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168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21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5" fontId="3" fillId="0" borderId="4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65" fontId="22" fillId="0" borderId="0" xfId="6" applyNumberFormat="1" applyFont="1" applyBorder="1" applyAlignment="1">
      <alignment horizontal="right" vertical="center"/>
    </xf>
    <xf numFmtId="165" fontId="22" fillId="0" borderId="6" xfId="6" applyNumberFormat="1" applyFont="1" applyBorder="1" applyAlignment="1">
      <alignment horizontal="right" vertical="center"/>
    </xf>
    <xf numFmtId="165" fontId="23" fillId="3" borderId="2" xfId="6" applyNumberFormat="1" applyFont="1" applyFill="1" applyBorder="1" applyAlignment="1">
      <alignment horizontal="right" vertical="center"/>
    </xf>
    <xf numFmtId="1" fontId="23" fillId="3" borderId="2" xfId="6" applyNumberFormat="1" applyFont="1" applyFill="1" applyBorder="1" applyAlignment="1">
      <alignment horizontal="right" vertical="center"/>
    </xf>
    <xf numFmtId="1" fontId="23" fillId="3" borderId="3" xfId="6" applyNumberFormat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4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5" fillId="0" borderId="0" xfId="1" applyNumberFormat="1" applyFont="1" applyFill="1" applyBorder="1" applyAlignment="1" applyProtection="1">
      <alignment horizontal="right" vertical="center"/>
    </xf>
    <xf numFmtId="168" fontId="26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7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7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8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164" fontId="0" fillId="0" borderId="0" xfId="0" applyNumberFormat="1" applyFill="1" applyBorder="1"/>
    <xf numFmtId="3" fontId="28" fillId="0" borderId="0" xfId="0" applyNumberFormat="1" applyFont="1"/>
    <xf numFmtId="3" fontId="29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168" fontId="23" fillId="3" borderId="2" xfId="6" applyNumberFormat="1" applyFont="1" applyFill="1" applyBorder="1" applyAlignment="1">
      <alignment horizontal="righ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2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3"/>
  <sheetViews>
    <sheetView showGridLines="0" tabSelected="1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37" t="s">
        <v>81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>
      <c r="M6" s="1"/>
      <c r="N6" s="1"/>
      <c r="O6" s="1"/>
      <c r="P6" s="1"/>
      <c r="Q6" s="1"/>
    </row>
    <row r="7" spans="1:17" ht="24.75" customHeight="1" x14ac:dyDescent="0.25">
      <c r="A7" s="73" t="s">
        <v>58</v>
      </c>
      <c r="B7" s="76" t="s">
        <v>80</v>
      </c>
      <c r="C7" s="79" t="s">
        <v>53</v>
      </c>
      <c r="D7" s="79"/>
      <c r="E7" s="79"/>
      <c r="F7" s="79"/>
      <c r="G7" s="79"/>
      <c r="H7" s="79" t="s">
        <v>54</v>
      </c>
      <c r="I7" s="79"/>
      <c r="J7" s="79"/>
      <c r="K7" s="79"/>
      <c r="L7" s="80"/>
      <c r="M7" s="1"/>
      <c r="N7" s="1"/>
      <c r="O7" s="1"/>
      <c r="P7" s="1"/>
      <c r="Q7" s="1"/>
    </row>
    <row r="8" spans="1:17" ht="21.75" customHeight="1" x14ac:dyDescent="0.25">
      <c r="A8" s="74"/>
      <c r="B8" s="77"/>
      <c r="C8" s="81" t="s">
        <v>25</v>
      </c>
      <c r="D8" s="81"/>
      <c r="E8" s="82" t="s">
        <v>59</v>
      </c>
      <c r="F8" s="77" t="s">
        <v>57</v>
      </c>
      <c r="G8" s="77"/>
      <c r="H8" s="81" t="s">
        <v>25</v>
      </c>
      <c r="I8" s="81"/>
      <c r="J8" s="82" t="s">
        <v>60</v>
      </c>
      <c r="K8" s="77" t="s">
        <v>57</v>
      </c>
      <c r="L8" s="84"/>
      <c r="M8" s="1"/>
      <c r="N8" s="1"/>
      <c r="O8" s="1"/>
      <c r="P8" s="1"/>
      <c r="Q8" s="1"/>
    </row>
    <row r="9" spans="1:17" ht="18.75" customHeight="1" thickBot="1" x14ac:dyDescent="0.3">
      <c r="A9" s="75"/>
      <c r="B9" s="78"/>
      <c r="C9" s="67" t="s">
        <v>62</v>
      </c>
      <c r="D9" s="67" t="s">
        <v>64</v>
      </c>
      <c r="E9" s="83"/>
      <c r="F9" s="38" t="s">
        <v>56</v>
      </c>
      <c r="G9" s="38" t="s">
        <v>67</v>
      </c>
      <c r="H9" s="67" t="s">
        <v>62</v>
      </c>
      <c r="I9" s="67" t="s">
        <v>64</v>
      </c>
      <c r="J9" s="83"/>
      <c r="K9" s="38" t="s">
        <v>56</v>
      </c>
      <c r="L9" s="39" t="s">
        <v>67</v>
      </c>
      <c r="M9" s="1"/>
      <c r="N9" s="1"/>
      <c r="O9" s="1"/>
      <c r="P9" s="1"/>
      <c r="Q9" s="1"/>
    </row>
    <row r="10" spans="1:17" x14ac:dyDescent="0.25">
      <c r="A10" s="16" t="s">
        <v>26</v>
      </c>
      <c r="B10" s="7" t="s">
        <v>63</v>
      </c>
      <c r="C10" s="69">
        <f>FBiH!C10</f>
        <v>30226268</v>
      </c>
      <c r="D10" s="69">
        <f>FBiH!D10</f>
        <v>31720480</v>
      </c>
      <c r="E10" s="12">
        <f>IFERROR((D10-C10)/C10*100, "-")</f>
        <v>4.9434220592499214</v>
      </c>
      <c r="F10" s="12">
        <f t="shared" ref="F10:G27" si="0">C10/C$37*100</f>
        <v>10.454533064332852</v>
      </c>
      <c r="G10" s="27">
        <f t="shared" si="0"/>
        <v>10.365731423551379</v>
      </c>
      <c r="H10" s="69">
        <f>FBiH!H10</f>
        <v>2461601</v>
      </c>
      <c r="I10" s="69">
        <f>FBiH!I10</f>
        <v>2196539</v>
      </c>
      <c r="J10" s="12">
        <f t="shared" ref="J10:J34" si="1">IFERROR((I10-H10)/H10*100, "-")</f>
        <v>-10.767870178798269</v>
      </c>
      <c r="K10" s="12">
        <f>H10/H$37*100</f>
        <v>3.5276778863382532</v>
      </c>
      <c r="L10" s="30">
        <f>I10/I$37*100</f>
        <v>2.86133301517282</v>
      </c>
      <c r="M10" s="1"/>
      <c r="N10" s="1"/>
      <c r="O10" s="1"/>
      <c r="P10" s="1"/>
      <c r="Q10" s="1"/>
    </row>
    <row r="11" spans="1:17" x14ac:dyDescent="0.25">
      <c r="A11" s="16" t="s">
        <v>27</v>
      </c>
      <c r="B11" s="7" t="s">
        <v>0</v>
      </c>
      <c r="C11" s="69">
        <f>FBiH!C11</f>
        <v>13882984</v>
      </c>
      <c r="D11" s="69">
        <f>FBiH!D11</f>
        <v>16453244</v>
      </c>
      <c r="E11" s="12">
        <f>IFERROR((D11-C11)/C11*100, "-")</f>
        <v>18.513743154929806</v>
      </c>
      <c r="F11" s="12">
        <f t="shared" si="0"/>
        <v>4.8017874803334619</v>
      </c>
      <c r="G11" s="27">
        <f t="shared" si="0"/>
        <v>5.3766496708170308</v>
      </c>
      <c r="H11" s="69">
        <f>FBiH!H11</f>
        <v>0</v>
      </c>
      <c r="I11" s="69">
        <f>FBiH!I11</f>
        <v>0</v>
      </c>
      <c r="J11" s="12" t="str">
        <f>IFERROR((I11-H11)/H11*100, "-")</f>
        <v>-</v>
      </c>
      <c r="K11" s="12">
        <f>H11/H$37*100</f>
        <v>0</v>
      </c>
      <c r="L11" s="30">
        <f>I11/I$37*100</f>
        <v>0</v>
      </c>
      <c r="M11" s="1"/>
      <c r="N11" s="1"/>
      <c r="O11" s="1"/>
      <c r="P11" s="1"/>
      <c r="Q11" s="1"/>
    </row>
    <row r="12" spans="1:17" ht="15" customHeight="1" x14ac:dyDescent="0.25">
      <c r="A12" s="16" t="s">
        <v>28</v>
      </c>
      <c r="B12" s="7" t="s">
        <v>20</v>
      </c>
      <c r="C12" s="69">
        <f>RS!C10</f>
        <v>11293497</v>
      </c>
      <c r="D12" s="69">
        <f>RS!D10</f>
        <v>8296822</v>
      </c>
      <c r="E12" s="12">
        <f t="shared" ref="E12:E36" si="2">IFERROR((D12-C12)/C12*100, "-")</f>
        <v>-26.534518050520578</v>
      </c>
      <c r="F12" s="12">
        <f t="shared" si="0"/>
        <v>3.9061467263654204</v>
      </c>
      <c r="G12" s="27">
        <f t="shared" si="0"/>
        <v>2.7112650414184274</v>
      </c>
      <c r="H12" s="69">
        <f>RS!H10</f>
        <v>0</v>
      </c>
      <c r="I12" s="69">
        <f>RS!I10</f>
        <v>0</v>
      </c>
      <c r="J12" s="12" t="str">
        <f>IFERROR((#REF!-I12)/I12*100, "-")</f>
        <v>-</v>
      </c>
      <c r="K12" s="12">
        <f>I12/H$37*100</f>
        <v>0</v>
      </c>
      <c r="L12" s="30">
        <f t="shared" ref="L12:L36" si="3">I12/I$37*100</f>
        <v>0</v>
      </c>
      <c r="M12" s="1"/>
      <c r="N12" s="1"/>
      <c r="O12" s="1"/>
      <c r="P12" s="1"/>
      <c r="Q12" s="1"/>
    </row>
    <row r="13" spans="1:17" ht="14.25" customHeight="1" x14ac:dyDescent="0.25">
      <c r="A13" s="16" t="s">
        <v>29</v>
      </c>
      <c r="B13" s="7" t="s">
        <v>11</v>
      </c>
      <c r="C13" s="69">
        <f>RS!C11</f>
        <v>8075505</v>
      </c>
      <c r="D13" s="69">
        <f>RS!D11</f>
        <v>8438781</v>
      </c>
      <c r="E13" s="12">
        <f t="shared" si="2"/>
        <v>4.4984926639262808</v>
      </c>
      <c r="F13" s="12">
        <f t="shared" si="0"/>
        <v>2.7931213351805542</v>
      </c>
      <c r="G13" s="27">
        <f t="shared" si="0"/>
        <v>2.7576549090104669</v>
      </c>
      <c r="H13" s="69">
        <f>RS!H11</f>
        <v>0</v>
      </c>
      <c r="I13" s="69">
        <f>RS!I11</f>
        <v>0</v>
      </c>
      <c r="J13" s="12" t="str">
        <f t="shared" si="1"/>
        <v>-</v>
      </c>
      <c r="K13" s="12">
        <f t="shared" ref="K13:K36" si="4">H13/H$37*100</f>
        <v>0</v>
      </c>
      <c r="L13" s="30">
        <f t="shared" si="3"/>
        <v>0</v>
      </c>
      <c r="M13" s="1"/>
      <c r="N13" s="1"/>
      <c r="O13" s="1"/>
      <c r="P13" s="1"/>
      <c r="Q13" s="1"/>
    </row>
    <row r="14" spans="1:17" ht="15.75" customHeight="1" x14ac:dyDescent="0.25">
      <c r="A14" s="16" t="s">
        <v>30</v>
      </c>
      <c r="B14" s="7" t="s">
        <v>1</v>
      </c>
      <c r="C14" s="69">
        <f>FBiH!C12</f>
        <v>4911517</v>
      </c>
      <c r="D14" s="69">
        <f>FBiH!D12</f>
        <v>4711540</v>
      </c>
      <c r="E14" s="12">
        <f t="shared" si="2"/>
        <v>-4.0715933590375437</v>
      </c>
      <c r="F14" s="12">
        <f t="shared" si="0"/>
        <v>1.6987746179095911</v>
      </c>
      <c r="G14" s="27">
        <f t="shared" si="0"/>
        <v>1.5396538208538857</v>
      </c>
      <c r="H14" s="69">
        <f>FBiH!H12</f>
        <v>0</v>
      </c>
      <c r="I14" s="69">
        <f>FBiH!I12</f>
        <v>0</v>
      </c>
      <c r="J14" s="12" t="str">
        <f t="shared" si="1"/>
        <v>-</v>
      </c>
      <c r="K14" s="12">
        <f t="shared" si="4"/>
        <v>0</v>
      </c>
      <c r="L14" s="30">
        <f t="shared" si="3"/>
        <v>0</v>
      </c>
      <c r="M14" s="1"/>
      <c r="N14" s="1"/>
      <c r="O14" s="1"/>
      <c r="P14" s="1"/>
      <c r="Q14" s="1"/>
    </row>
    <row r="15" spans="1:17" x14ac:dyDescent="0.25">
      <c r="A15" s="16" t="s">
        <v>31</v>
      </c>
      <c r="B15" s="7" t="s">
        <v>23</v>
      </c>
      <c r="C15" s="69">
        <f>FBiH!C13</f>
        <v>19266301</v>
      </c>
      <c r="D15" s="69">
        <f>FBiH!D13</f>
        <v>18249837</v>
      </c>
      <c r="E15" s="12">
        <f t="shared" si="2"/>
        <v>-5.2758648377807447</v>
      </c>
      <c r="F15" s="12">
        <f t="shared" si="0"/>
        <v>6.6637462763146633</v>
      </c>
      <c r="G15" s="27">
        <f t="shared" si="0"/>
        <v>5.9637467297339333</v>
      </c>
      <c r="H15" s="69">
        <f>FBiH!H13</f>
        <v>0</v>
      </c>
      <c r="I15" s="69">
        <f>FBiH!I13</f>
        <v>0</v>
      </c>
      <c r="J15" s="12" t="str">
        <f t="shared" si="1"/>
        <v>-</v>
      </c>
      <c r="K15" s="12">
        <f t="shared" si="4"/>
        <v>0</v>
      </c>
      <c r="L15" s="30">
        <f t="shared" si="3"/>
        <v>0</v>
      </c>
      <c r="M15" s="1"/>
      <c r="N15" s="1"/>
      <c r="O15" s="1"/>
      <c r="P15" s="1"/>
      <c r="Q15" s="1"/>
    </row>
    <row r="16" spans="1:17" ht="15" customHeight="1" x14ac:dyDescent="0.25">
      <c r="A16" s="16" t="s">
        <v>32</v>
      </c>
      <c r="B16" s="7" t="s">
        <v>2</v>
      </c>
      <c r="C16" s="69">
        <f>FBiH!C14</f>
        <v>21783847</v>
      </c>
      <c r="D16" s="69">
        <f>FBiH!D14</f>
        <v>23468481</v>
      </c>
      <c r="E16" s="12">
        <f t="shared" si="2"/>
        <v>7.7334090714096551</v>
      </c>
      <c r="F16" s="12">
        <f t="shared" si="0"/>
        <v>7.5345043830706446</v>
      </c>
      <c r="G16" s="27">
        <f t="shared" si="0"/>
        <v>7.6691138017053486</v>
      </c>
      <c r="H16" s="69">
        <f>FBiH!H14</f>
        <v>4174778</v>
      </c>
      <c r="I16" s="69">
        <f>FBiH!I14</f>
        <v>4369972</v>
      </c>
      <c r="J16" s="12">
        <f t="shared" si="1"/>
        <v>4.6755540055064007</v>
      </c>
      <c r="K16" s="12">
        <f t="shared" si="4"/>
        <v>5.9828022620121786</v>
      </c>
      <c r="L16" s="30">
        <f t="shared" si="3"/>
        <v>5.6925668786125803</v>
      </c>
      <c r="M16" s="1"/>
      <c r="N16" s="1"/>
      <c r="O16" s="1"/>
      <c r="P16" s="1"/>
      <c r="Q16" s="1"/>
    </row>
    <row r="17" spans="1:17" ht="15.75" customHeight="1" x14ac:dyDescent="0.25">
      <c r="A17" s="16" t="s">
        <v>33</v>
      </c>
      <c r="B17" s="7" t="s">
        <v>12</v>
      </c>
      <c r="C17" s="69">
        <f>RS!C12</f>
        <v>12552571</v>
      </c>
      <c r="D17" s="69">
        <f>RS!D12</f>
        <v>12058470</v>
      </c>
      <c r="E17" s="12">
        <f t="shared" si="2"/>
        <v>-3.9362533778936601</v>
      </c>
      <c r="F17" s="12">
        <f t="shared" si="0"/>
        <v>4.3416298883436646</v>
      </c>
      <c r="G17" s="27">
        <f t="shared" si="0"/>
        <v>3.9405097715719184</v>
      </c>
      <c r="H17" s="69">
        <f>RS!H12</f>
        <v>0</v>
      </c>
      <c r="I17" s="69">
        <f>RS!I12</f>
        <v>0</v>
      </c>
      <c r="J17" s="12" t="str">
        <f t="shared" si="1"/>
        <v>-</v>
      </c>
      <c r="K17" s="12">
        <f t="shared" si="4"/>
        <v>0</v>
      </c>
      <c r="L17" s="30">
        <f t="shared" si="3"/>
        <v>0</v>
      </c>
      <c r="M17" s="1"/>
      <c r="N17" s="1"/>
      <c r="O17" s="1"/>
      <c r="P17" s="1"/>
      <c r="Q17" s="1"/>
    </row>
    <row r="18" spans="1:17" x14ac:dyDescent="0.25">
      <c r="A18" s="16" t="s">
        <v>34</v>
      </c>
      <c r="B18" s="7" t="s">
        <v>13</v>
      </c>
      <c r="C18" s="69">
        <f>RS!C13</f>
        <v>11971464</v>
      </c>
      <c r="D18" s="69">
        <f>RS!D13</f>
        <v>11961445</v>
      </c>
      <c r="E18" s="12">
        <f t="shared" si="2"/>
        <v>-8.3690683111104863E-2</v>
      </c>
      <c r="F18" s="12">
        <f t="shared" si="0"/>
        <v>4.1406390698471416</v>
      </c>
      <c r="G18" s="27">
        <f t="shared" si="0"/>
        <v>3.9088035965275916</v>
      </c>
      <c r="H18" s="69">
        <f>RS!H13</f>
        <v>352616</v>
      </c>
      <c r="I18" s="69">
        <f>RS!I13</f>
        <v>339667</v>
      </c>
      <c r="J18" s="12">
        <f t="shared" si="1"/>
        <v>-3.6722667150668151</v>
      </c>
      <c r="K18" s="12">
        <f t="shared" si="4"/>
        <v>0.50532790065045041</v>
      </c>
      <c r="L18" s="30">
        <f t="shared" si="3"/>
        <v>0.442468993841997</v>
      </c>
      <c r="M18" s="1"/>
      <c r="N18" s="1"/>
      <c r="O18" s="1"/>
      <c r="P18" s="1"/>
      <c r="Q18" s="1"/>
    </row>
    <row r="19" spans="1:17" x14ac:dyDescent="0.25">
      <c r="A19" s="16" t="s">
        <v>35</v>
      </c>
      <c r="B19" s="7" t="s">
        <v>3</v>
      </c>
      <c r="C19" s="69">
        <f>FBiH!C15</f>
        <v>29234538</v>
      </c>
      <c r="D19" s="69">
        <f>FBiH!D15</f>
        <v>31220112</v>
      </c>
      <c r="E19" s="12">
        <f t="shared" si="2"/>
        <v>6.7918774704084601</v>
      </c>
      <c r="F19" s="12">
        <f t="shared" si="0"/>
        <v>10.111517708421536</v>
      </c>
      <c r="G19" s="27">
        <f t="shared" si="0"/>
        <v>10.202219386503405</v>
      </c>
      <c r="H19" s="69">
        <f>FBiH!H15</f>
        <v>0</v>
      </c>
      <c r="I19" s="69">
        <f>FBiH!I15</f>
        <v>0</v>
      </c>
      <c r="J19" s="12" t="str">
        <f t="shared" si="1"/>
        <v>-</v>
      </c>
      <c r="K19" s="12">
        <f t="shared" si="4"/>
        <v>0</v>
      </c>
      <c r="L19" s="30">
        <f t="shared" si="3"/>
        <v>0</v>
      </c>
      <c r="M19" s="1"/>
      <c r="N19" s="1"/>
      <c r="O19" s="1"/>
      <c r="P19" s="1"/>
      <c r="Q19" s="1"/>
    </row>
    <row r="20" spans="1:17" x14ac:dyDescent="0.25">
      <c r="A20" s="16" t="s">
        <v>36</v>
      </c>
      <c r="B20" s="7" t="s">
        <v>22</v>
      </c>
      <c r="C20" s="69">
        <f>RS!C14</f>
        <v>4421647</v>
      </c>
      <c r="D20" s="69">
        <f>RS!D14</f>
        <v>4551106</v>
      </c>
      <c r="E20" s="12">
        <f t="shared" si="2"/>
        <v>2.9278456647489048</v>
      </c>
      <c r="F20" s="12">
        <f t="shared" si="0"/>
        <v>1.5293404650652922</v>
      </c>
      <c r="G20" s="27">
        <f t="shared" si="0"/>
        <v>1.4872266269650782</v>
      </c>
      <c r="H20" s="69">
        <f>RS!H14</f>
        <v>0</v>
      </c>
      <c r="I20" s="69">
        <f>RS!I14</f>
        <v>0</v>
      </c>
      <c r="J20" s="12" t="str">
        <f t="shared" si="1"/>
        <v>-</v>
      </c>
      <c r="K20" s="12">
        <f t="shared" si="4"/>
        <v>0</v>
      </c>
      <c r="L20" s="30">
        <f t="shared" si="3"/>
        <v>0</v>
      </c>
      <c r="M20" s="1"/>
      <c r="N20" s="1"/>
      <c r="O20" s="1"/>
      <c r="P20" s="1"/>
      <c r="Q20" s="1"/>
    </row>
    <row r="21" spans="1:17" x14ac:dyDescent="0.25">
      <c r="A21" s="16" t="s">
        <v>37</v>
      </c>
      <c r="B21" s="7" t="s">
        <v>15</v>
      </c>
      <c r="C21" s="69">
        <f>RS!C15</f>
        <v>4240</v>
      </c>
      <c r="D21" s="69">
        <f>RS!D15</f>
        <v>3379</v>
      </c>
      <c r="E21" s="12">
        <f t="shared" si="2"/>
        <v>-20.306603773584904</v>
      </c>
      <c r="F21" s="12">
        <f t="shared" si="0"/>
        <v>1.4665131730047284E-3</v>
      </c>
      <c r="G21" s="27">
        <f t="shared" si="0"/>
        <v>1.1042016539529072E-3</v>
      </c>
      <c r="H21" s="69">
        <f>RS!H15</f>
        <v>7907010</v>
      </c>
      <c r="I21" s="69">
        <f>RS!I15</f>
        <v>9059851</v>
      </c>
      <c r="J21" s="12">
        <f t="shared" si="1"/>
        <v>14.579986619468041</v>
      </c>
      <c r="K21" s="12">
        <f t="shared" si="4"/>
        <v>11.331399493279143</v>
      </c>
      <c r="L21" s="30">
        <f t="shared" si="3"/>
        <v>11.801862283732039</v>
      </c>
      <c r="M21" s="1"/>
      <c r="N21" s="1"/>
      <c r="O21" s="1"/>
      <c r="P21" s="1"/>
      <c r="Q21" s="1"/>
    </row>
    <row r="22" spans="1:17" x14ac:dyDescent="0.25">
      <c r="A22" s="16" t="s">
        <v>38</v>
      </c>
      <c r="B22" s="7" t="s">
        <v>4</v>
      </c>
      <c r="C22" s="69">
        <f>FBiH!C16</f>
        <v>12615708</v>
      </c>
      <c r="D22" s="69">
        <f>FBiH!D16</f>
        <v>13256440</v>
      </c>
      <c r="E22" s="12">
        <f t="shared" si="2"/>
        <v>5.0788429789275407</v>
      </c>
      <c r="F22" s="12">
        <f t="shared" si="0"/>
        <v>4.3634674454672489</v>
      </c>
      <c r="G22" s="27">
        <f t="shared" si="0"/>
        <v>4.3319866746160036</v>
      </c>
      <c r="H22" s="69">
        <f>FBiH!H16</f>
        <v>12825355</v>
      </c>
      <c r="I22" s="69">
        <f>FBiH!I16</f>
        <v>13619267</v>
      </c>
      <c r="J22" s="12">
        <f t="shared" si="1"/>
        <v>6.1901756325653361</v>
      </c>
      <c r="K22" s="12">
        <f t="shared" si="4"/>
        <v>18.379794783126002</v>
      </c>
      <c r="L22" s="30">
        <f t="shared" si="3"/>
        <v>17.741209379643923</v>
      </c>
      <c r="M22" s="8"/>
      <c r="N22" s="1"/>
      <c r="O22" s="1"/>
      <c r="P22" s="1"/>
      <c r="Q22" s="1"/>
    </row>
    <row r="23" spans="1:17" x14ac:dyDescent="0.25">
      <c r="A23" s="16" t="s">
        <v>39</v>
      </c>
      <c r="B23" s="7" t="s">
        <v>16</v>
      </c>
      <c r="C23" s="69">
        <f>RS!C16</f>
        <v>1089990</v>
      </c>
      <c r="D23" s="69">
        <f>RS!D16</f>
        <v>2000918</v>
      </c>
      <c r="E23" s="12">
        <f t="shared" si="2"/>
        <v>83.572142863696001</v>
      </c>
      <c r="F23" s="12">
        <f t="shared" si="0"/>
        <v>0.3770011069442038</v>
      </c>
      <c r="G23" s="27">
        <f t="shared" si="0"/>
        <v>0.6538671100988882</v>
      </c>
      <c r="H23" s="69">
        <f>RS!H16</f>
        <v>0</v>
      </c>
      <c r="I23" s="69">
        <f>RS!I16</f>
        <v>0</v>
      </c>
      <c r="J23" s="12" t="str">
        <f t="shared" si="1"/>
        <v>-</v>
      </c>
      <c r="K23" s="12">
        <f t="shared" si="4"/>
        <v>0</v>
      </c>
      <c r="L23" s="30">
        <f t="shared" si="3"/>
        <v>0</v>
      </c>
      <c r="M23" s="1"/>
      <c r="N23" s="1"/>
      <c r="O23" s="1"/>
      <c r="P23" s="1"/>
      <c r="Q23" s="1"/>
    </row>
    <row r="24" spans="1:17" x14ac:dyDescent="0.25">
      <c r="A24" s="16" t="s">
        <v>40</v>
      </c>
      <c r="B24" s="7" t="s">
        <v>17</v>
      </c>
      <c r="C24" s="69">
        <f>RS!C17</f>
        <v>5214856</v>
      </c>
      <c r="D24" s="69">
        <f>RS!D17</f>
        <v>5584029</v>
      </c>
      <c r="E24" s="12">
        <f t="shared" si="2"/>
        <v>7.0792558797404954</v>
      </c>
      <c r="F24" s="12">
        <f t="shared" si="0"/>
        <v>1.8036922215383837</v>
      </c>
      <c r="G24" s="27">
        <f t="shared" si="0"/>
        <v>1.8247688835516418</v>
      </c>
      <c r="H24" s="69">
        <f>RS!H17</f>
        <v>0</v>
      </c>
      <c r="I24" s="69">
        <f>RS!I17</f>
        <v>0</v>
      </c>
      <c r="J24" s="12" t="str">
        <f t="shared" si="1"/>
        <v>-</v>
      </c>
      <c r="K24" s="12">
        <f t="shared" si="4"/>
        <v>0</v>
      </c>
      <c r="L24" s="30">
        <f t="shared" si="3"/>
        <v>0</v>
      </c>
      <c r="M24" s="1"/>
      <c r="N24" s="1"/>
      <c r="O24" s="1"/>
      <c r="P24" s="1"/>
      <c r="Q24" s="1"/>
    </row>
    <row r="25" spans="1:17" x14ac:dyDescent="0.25">
      <c r="A25" s="16" t="s">
        <v>41</v>
      </c>
      <c r="B25" s="7" t="s">
        <v>18</v>
      </c>
      <c r="C25" s="69">
        <f>RS!C18</f>
        <v>7857536</v>
      </c>
      <c r="D25" s="69">
        <f>RS!D18</f>
        <v>7953411</v>
      </c>
      <c r="E25" s="12">
        <f t="shared" si="2"/>
        <v>1.2201662200465897</v>
      </c>
      <c r="F25" s="12">
        <f t="shared" si="0"/>
        <v>2.7177311441884155</v>
      </c>
      <c r="G25" s="27">
        <f t="shared" si="0"/>
        <v>2.5990439718162905</v>
      </c>
      <c r="H25" s="69">
        <f>RS!H18</f>
        <v>0</v>
      </c>
      <c r="I25" s="69">
        <f>RS!I18</f>
        <v>0</v>
      </c>
      <c r="J25" s="12" t="str">
        <f t="shared" si="1"/>
        <v>-</v>
      </c>
      <c r="K25" s="12">
        <f t="shared" si="4"/>
        <v>0</v>
      </c>
      <c r="L25" s="30">
        <f t="shared" si="3"/>
        <v>0</v>
      </c>
      <c r="M25" s="1"/>
      <c r="N25" s="1"/>
      <c r="O25" s="1"/>
      <c r="P25" s="1"/>
      <c r="Q25" s="1"/>
    </row>
    <row r="26" spans="1:17" x14ac:dyDescent="0.25">
      <c r="A26" s="16" t="s">
        <v>42</v>
      </c>
      <c r="B26" s="7" t="s">
        <v>10</v>
      </c>
      <c r="C26" s="69">
        <f>RS!C19</f>
        <v>8405139</v>
      </c>
      <c r="D26" s="69">
        <f>RS!D19</f>
        <v>11088269</v>
      </c>
      <c r="E26" s="12">
        <f t="shared" si="2"/>
        <v>31.922494083679041</v>
      </c>
      <c r="F26" s="12">
        <f t="shared" si="0"/>
        <v>2.9071337416122147</v>
      </c>
      <c r="G26" s="27">
        <f t="shared" si="0"/>
        <v>3.6234640335231569</v>
      </c>
      <c r="H26" s="69">
        <f>RS!H19</f>
        <v>0</v>
      </c>
      <c r="I26" s="69">
        <f>RS!I19</f>
        <v>0</v>
      </c>
      <c r="J26" s="12" t="str">
        <f t="shared" si="1"/>
        <v>-</v>
      </c>
      <c r="K26" s="12">
        <f t="shared" si="4"/>
        <v>0</v>
      </c>
      <c r="L26" s="30">
        <f t="shared" si="3"/>
        <v>0</v>
      </c>
      <c r="M26" s="1"/>
      <c r="N26" s="1"/>
      <c r="O26" s="1"/>
      <c r="P26" s="1"/>
      <c r="Q26" s="1"/>
    </row>
    <row r="27" spans="1:17" x14ac:dyDescent="0.25">
      <c r="A27" s="16" t="s">
        <v>43</v>
      </c>
      <c r="B27" s="7" t="s">
        <v>14</v>
      </c>
      <c r="C27" s="69">
        <f>RS!C20</f>
        <v>4494184</v>
      </c>
      <c r="D27" s="69">
        <f>RS!D20</f>
        <v>5068502</v>
      </c>
      <c r="E27" s="12">
        <f t="shared" si="2"/>
        <v>12.779138548844463</v>
      </c>
      <c r="F27" s="12">
        <f t="shared" si="0"/>
        <v>1.5544292542233686</v>
      </c>
      <c r="G27" s="27">
        <f t="shared" si="0"/>
        <v>1.6563031344964834</v>
      </c>
      <c r="H27" s="69">
        <f>RS!H20</f>
        <v>0</v>
      </c>
      <c r="I27" s="69">
        <f>RS!I20</f>
        <v>0</v>
      </c>
      <c r="J27" s="12" t="str">
        <f t="shared" si="1"/>
        <v>-</v>
      </c>
      <c r="K27" s="12">
        <f t="shared" si="4"/>
        <v>0</v>
      </c>
      <c r="L27" s="30">
        <f t="shared" si="3"/>
        <v>0</v>
      </c>
      <c r="M27" s="1"/>
      <c r="N27" s="1"/>
      <c r="O27" s="1"/>
      <c r="P27" s="1"/>
      <c r="Q27" s="1"/>
    </row>
    <row r="28" spans="1:17" x14ac:dyDescent="0.25">
      <c r="A28" s="16" t="s">
        <v>44</v>
      </c>
      <c r="B28" s="7" t="s">
        <v>66</v>
      </c>
      <c r="C28" s="69">
        <f>RS!C21</f>
        <v>0</v>
      </c>
      <c r="D28" s="69">
        <f>RS!D21</f>
        <v>3457671</v>
      </c>
      <c r="E28" s="12" t="str">
        <f t="shared" si="2"/>
        <v>-</v>
      </c>
      <c r="F28" s="12" t="s">
        <v>73</v>
      </c>
      <c r="G28" s="27">
        <f t="shared" ref="G28:G36" si="5">D28/D$37*100</f>
        <v>1.1299100435113947</v>
      </c>
      <c r="H28" s="69">
        <f>RS!H21</f>
        <v>0</v>
      </c>
      <c r="I28" s="69">
        <f>RS!I21</f>
        <v>0</v>
      </c>
      <c r="J28" s="12" t="str">
        <f t="shared" si="1"/>
        <v>-</v>
      </c>
      <c r="K28" s="12">
        <f t="shared" si="4"/>
        <v>0</v>
      </c>
      <c r="L28" s="30">
        <f t="shared" si="3"/>
        <v>0</v>
      </c>
      <c r="M28" s="1"/>
      <c r="N28" s="1"/>
      <c r="O28" s="1"/>
      <c r="P28" s="1"/>
      <c r="Q28" s="1"/>
    </row>
    <row r="29" spans="1:17" x14ac:dyDescent="0.25">
      <c r="A29" s="16" t="s">
        <v>45</v>
      </c>
      <c r="B29" s="7" t="s">
        <v>5</v>
      </c>
      <c r="C29" s="69">
        <f>FBiH!C17</f>
        <v>29522551</v>
      </c>
      <c r="D29" s="69">
        <f>FBiH!D17</f>
        <v>33574639</v>
      </c>
      <c r="E29" s="12">
        <f t="shared" si="2"/>
        <v>13.725399271898963</v>
      </c>
      <c r="F29" s="12">
        <f t="shared" ref="F29:F36" si="6">C29/C$37*100</f>
        <v>10.211134420331113</v>
      </c>
      <c r="G29" s="27">
        <f t="shared" si="5"/>
        <v>10.971640104963534</v>
      </c>
      <c r="H29" s="69">
        <f>FBiH!H17</f>
        <v>1799409</v>
      </c>
      <c r="I29" s="69">
        <f>FBiH!I17</f>
        <v>2484413</v>
      </c>
      <c r="J29" s="12">
        <f t="shared" si="1"/>
        <v>38.068276862014137</v>
      </c>
      <c r="K29" s="12">
        <f t="shared" si="4"/>
        <v>2.578701965825505</v>
      </c>
      <c r="L29" s="30">
        <f t="shared" si="3"/>
        <v>3.236333586712802</v>
      </c>
      <c r="M29" s="1"/>
      <c r="N29" s="1"/>
      <c r="O29" s="1"/>
      <c r="P29" s="1"/>
      <c r="Q29" s="1"/>
    </row>
    <row r="30" spans="1:17" x14ac:dyDescent="0.25">
      <c r="A30" s="16" t="s">
        <v>46</v>
      </c>
      <c r="B30" s="7" t="s">
        <v>21</v>
      </c>
      <c r="C30" s="69">
        <f>RS!C22</f>
        <v>1778939</v>
      </c>
      <c r="D30" s="69">
        <f>RS!D22</f>
        <v>1858403</v>
      </c>
      <c r="E30" s="12">
        <f t="shared" si="2"/>
        <v>4.4669322556872384</v>
      </c>
      <c r="F30" s="12">
        <f t="shared" si="6"/>
        <v>0.61529185789430629</v>
      </c>
      <c r="G30" s="27">
        <f t="shared" si="5"/>
        <v>0.60729555084671338</v>
      </c>
      <c r="H30" s="69">
        <f>RS!H22</f>
        <v>0</v>
      </c>
      <c r="I30" s="69">
        <f>RS!I22</f>
        <v>0</v>
      </c>
      <c r="J30" s="12" t="str">
        <f t="shared" si="1"/>
        <v>-</v>
      </c>
      <c r="K30" s="12">
        <f t="shared" si="4"/>
        <v>0</v>
      </c>
      <c r="L30" s="30">
        <f t="shared" si="3"/>
        <v>0</v>
      </c>
      <c r="M30" s="1"/>
      <c r="N30" s="1"/>
      <c r="O30" s="1"/>
      <c r="P30" s="1"/>
      <c r="Q30" s="1"/>
    </row>
    <row r="31" spans="1:17" x14ac:dyDescent="0.25">
      <c r="A31" s="16" t="s">
        <v>47</v>
      </c>
      <c r="B31" s="7" t="s">
        <v>19</v>
      </c>
      <c r="C31" s="69">
        <f>RS!C23</f>
        <v>5625976</v>
      </c>
      <c r="D31" s="69">
        <f>RS!D23</f>
        <v>5541737</v>
      </c>
      <c r="E31" s="12">
        <f t="shared" si="2"/>
        <v>-1.4973224201454112</v>
      </c>
      <c r="F31" s="12">
        <f t="shared" si="6"/>
        <v>1.9458886592001061</v>
      </c>
      <c r="G31" s="27">
        <f t="shared" si="5"/>
        <v>1.8109485531731344</v>
      </c>
      <c r="H31" s="69">
        <f>RS!H23</f>
        <v>0</v>
      </c>
      <c r="I31" s="69">
        <f>RS!I23</f>
        <v>0</v>
      </c>
      <c r="J31" s="12" t="str">
        <f t="shared" si="1"/>
        <v>-</v>
      </c>
      <c r="K31" s="12">
        <f t="shared" si="4"/>
        <v>0</v>
      </c>
      <c r="L31" s="30">
        <f t="shared" si="3"/>
        <v>0</v>
      </c>
      <c r="M31" s="1"/>
      <c r="N31" s="1"/>
      <c r="O31" s="1"/>
      <c r="P31" s="1"/>
      <c r="Q31" s="1"/>
    </row>
    <row r="32" spans="1:17" x14ac:dyDescent="0.25">
      <c r="A32" s="16" t="s">
        <v>48</v>
      </c>
      <c r="B32" s="7" t="s">
        <v>6</v>
      </c>
      <c r="C32" s="69">
        <f>FBiH!C18</f>
        <v>16888022</v>
      </c>
      <c r="D32" s="69">
        <f>FBiH!D18</f>
        <v>16874018</v>
      </c>
      <c r="E32" s="12">
        <f t="shared" si="2"/>
        <v>-8.2922677386374793E-2</v>
      </c>
      <c r="F32" s="12">
        <f t="shared" si="6"/>
        <v>5.8411572474041655</v>
      </c>
      <c r="G32" s="27">
        <f t="shared" si="5"/>
        <v>5.5141516970793507</v>
      </c>
      <c r="H32" s="69">
        <f>FBiH!H18</f>
        <v>6302617</v>
      </c>
      <c r="I32" s="69">
        <f>FBiH!I18</f>
        <v>7155794</v>
      </c>
      <c r="J32" s="12">
        <f t="shared" si="1"/>
        <v>13.536868891128876</v>
      </c>
      <c r="K32" s="12">
        <f t="shared" si="4"/>
        <v>9.0321715895303676</v>
      </c>
      <c r="L32" s="30">
        <f t="shared" si="3"/>
        <v>9.3215324753967828</v>
      </c>
      <c r="M32" s="1"/>
      <c r="N32" s="1"/>
      <c r="O32" s="1"/>
      <c r="P32" s="1"/>
      <c r="Q32" s="1"/>
    </row>
    <row r="33" spans="1:33" x14ac:dyDescent="0.25">
      <c r="A33" s="16" t="s">
        <v>49</v>
      </c>
      <c r="B33" s="7" t="s">
        <v>7</v>
      </c>
      <c r="C33" s="69">
        <f>FBiH!C19</f>
        <v>12995806</v>
      </c>
      <c r="D33" s="69">
        <f>FBiH!D19</f>
        <v>13992430</v>
      </c>
      <c r="E33" s="12">
        <f t="shared" si="2"/>
        <v>7.6688125384450956</v>
      </c>
      <c r="F33" s="12">
        <f t="shared" si="6"/>
        <v>4.4949341256636526</v>
      </c>
      <c r="G33" s="27">
        <f t="shared" si="5"/>
        <v>4.572496107966936</v>
      </c>
      <c r="H33" s="69">
        <f>FBiH!H19</f>
        <v>18155732</v>
      </c>
      <c r="I33" s="69">
        <f>FBiH!I19</f>
        <v>18276398</v>
      </c>
      <c r="J33" s="12">
        <f t="shared" si="1"/>
        <v>0.66461655195174718</v>
      </c>
      <c r="K33" s="12">
        <f t="shared" si="4"/>
        <v>26.018666017231791</v>
      </c>
      <c r="L33" s="30">
        <f t="shared" si="3"/>
        <v>23.807845431307388</v>
      </c>
      <c r="M33" s="1"/>
      <c r="N33" s="1"/>
      <c r="O33" s="1"/>
      <c r="P33" s="1"/>
      <c r="Q33" s="1"/>
    </row>
    <row r="34" spans="1:33" ht="14.25" customHeight="1" x14ac:dyDescent="0.25">
      <c r="A34" s="16" t="s">
        <v>50</v>
      </c>
      <c r="B34" s="7" t="s">
        <v>75</v>
      </c>
      <c r="C34" s="69">
        <f>FBiH!C20</f>
        <v>307993</v>
      </c>
      <c r="D34" s="69">
        <f>FBiH!D20</f>
        <v>0</v>
      </c>
      <c r="E34" s="12">
        <f t="shared" si="2"/>
        <v>-100</v>
      </c>
      <c r="F34" s="12">
        <f t="shared" si="6"/>
        <v>0.10652730936161446</v>
      </c>
      <c r="G34" s="27">
        <f t="shared" si="5"/>
        <v>0</v>
      </c>
      <c r="H34" s="69">
        <f>FBiH!H20</f>
        <v>0</v>
      </c>
      <c r="I34" s="69">
        <f>FBiH!I20</f>
        <v>0</v>
      </c>
      <c r="J34" s="12" t="str">
        <f t="shared" si="1"/>
        <v>-</v>
      </c>
      <c r="K34" s="12">
        <f t="shared" si="4"/>
        <v>0</v>
      </c>
      <c r="L34" s="30">
        <f t="shared" si="3"/>
        <v>0</v>
      </c>
      <c r="M34" s="1"/>
      <c r="N34" s="1"/>
      <c r="O34" s="1"/>
      <c r="P34" s="1"/>
      <c r="Q34" s="1"/>
    </row>
    <row r="35" spans="1:33" x14ac:dyDescent="0.25">
      <c r="A35" s="16" t="s">
        <v>51</v>
      </c>
      <c r="B35" s="7" t="s">
        <v>76</v>
      </c>
      <c r="C35" s="69">
        <f>FBiH!C21</f>
        <v>305405</v>
      </c>
      <c r="D35" s="69">
        <f>FBiH!D21</f>
        <v>181238</v>
      </c>
      <c r="E35" s="12">
        <f>IFERROR((D35-C35)/C35*100, "-")</f>
        <v>-40.656505296245967</v>
      </c>
      <c r="F35" s="12">
        <f t="shared" si="6"/>
        <v>0.10563218292488422</v>
      </c>
      <c r="G35" s="27">
        <f t="shared" si="5"/>
        <v>5.9225599100064218E-2</v>
      </c>
      <c r="H35" s="69">
        <f>FBiH!H21</f>
        <v>13818360</v>
      </c>
      <c r="I35" s="69">
        <f>FBiH!I21</f>
        <v>17884898</v>
      </c>
      <c r="J35" s="12">
        <f>IFERROR((I35-H35)/H35*100, "-")</f>
        <v>29.428513948109618</v>
      </c>
      <c r="K35" s="12">
        <f t="shared" si="4"/>
        <v>19.802853101481947</v>
      </c>
      <c r="L35" s="30">
        <f t="shared" si="3"/>
        <v>23.297855908954197</v>
      </c>
      <c r="M35" s="1"/>
      <c r="N35" s="1"/>
      <c r="O35" s="1"/>
      <c r="P35" s="1"/>
      <c r="Q35" s="1"/>
    </row>
    <row r="36" spans="1:33" x14ac:dyDescent="0.25">
      <c r="A36" s="16" t="s">
        <v>52</v>
      </c>
      <c r="B36" s="7" t="s">
        <v>24</v>
      </c>
      <c r="C36" s="69">
        <f>RS!C24</f>
        <v>14394683</v>
      </c>
      <c r="D36" s="69">
        <f>RS!D24</f>
        <v>14447543</v>
      </c>
      <c r="E36" s="12">
        <f t="shared" si="2"/>
        <v>0.36721892382069127</v>
      </c>
      <c r="F36" s="12">
        <f t="shared" si="6"/>
        <v>4.9787717548884958</v>
      </c>
      <c r="G36" s="27">
        <f t="shared" si="5"/>
        <v>4.7212195549439908</v>
      </c>
      <c r="H36" s="69">
        <f>RS!H24</f>
        <v>1982164</v>
      </c>
      <c r="I36" s="69">
        <f>RS!I24</f>
        <v>1379484</v>
      </c>
      <c r="J36" s="12" t="str">
        <f>IFERROR((#REF!-I36)/I36*100, "-")</f>
        <v>-</v>
      </c>
      <c r="K36" s="12">
        <f t="shared" si="4"/>
        <v>2.840605000524365</v>
      </c>
      <c r="L36" s="30">
        <f t="shared" si="3"/>
        <v>1.7969920466254699</v>
      </c>
      <c r="M36" s="1"/>
      <c r="N36" s="1"/>
      <c r="O36" s="1"/>
      <c r="P36" s="1"/>
      <c r="Q36" s="1"/>
    </row>
    <row r="37" spans="1:33" x14ac:dyDescent="0.25">
      <c r="A37" s="3"/>
      <c r="B37" s="4" t="s">
        <v>55</v>
      </c>
      <c r="C37" s="10">
        <f>SUM(C10:C36)</f>
        <v>289121167</v>
      </c>
      <c r="D37" s="10">
        <f>SUM(D10:D36)</f>
        <v>306012945</v>
      </c>
      <c r="E37" s="5">
        <f>(D37-C37)/C37*100</f>
        <v>5.842456356714969</v>
      </c>
      <c r="F37" s="10">
        <f>SUM(F10:F36)</f>
        <v>100</v>
      </c>
      <c r="G37" s="10">
        <f>SUM(G10:G36)</f>
        <v>100.00000000000001</v>
      </c>
      <c r="H37" s="10">
        <f>SUM(H10:H36)</f>
        <v>69779642</v>
      </c>
      <c r="I37" s="10">
        <f>SUM(I10:I36)</f>
        <v>76766283</v>
      </c>
      <c r="J37" s="5">
        <f>(I37-H37)/H37*100</f>
        <v>10.012434572249598</v>
      </c>
      <c r="K37" s="10">
        <f>SUM(K10:K36)</f>
        <v>100</v>
      </c>
      <c r="L37" s="28">
        <f>SUM(L10:L36)</f>
        <v>100.00000000000001</v>
      </c>
      <c r="M37" s="1"/>
      <c r="N37" s="1"/>
      <c r="O37" s="1"/>
      <c r="P37" s="1"/>
      <c r="Q37" s="1"/>
    </row>
    <row r="38" spans="1:33" x14ac:dyDescent="0.25">
      <c r="A38" s="19"/>
      <c r="B38" s="19"/>
      <c r="C38" s="20"/>
      <c r="D38" s="20"/>
      <c r="E38" s="19"/>
      <c r="F38" s="19"/>
      <c r="G38" s="19"/>
      <c r="H38" s="56"/>
      <c r="I38" s="56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</row>
    <row r="39" spans="1:33" x14ac:dyDescent="0.25">
      <c r="C39" s="68"/>
      <c r="D39" s="68"/>
      <c r="E39" s="22"/>
      <c r="F39" s="22"/>
      <c r="G39" s="22"/>
      <c r="H39" s="68"/>
      <c r="I39" s="68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</row>
    <row r="40" spans="1:33" x14ac:dyDescent="0.25">
      <c r="A40" s="19"/>
      <c r="B40" s="51" t="s">
        <v>77</v>
      </c>
      <c r="C40" s="40"/>
      <c r="D40" s="40"/>
      <c r="E40" s="22"/>
      <c r="F40" s="22"/>
      <c r="G40" s="22"/>
      <c r="H40" s="21"/>
      <c r="I40" s="21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</row>
    <row r="41" spans="1:33" x14ac:dyDescent="0.25">
      <c r="A41" s="19"/>
      <c r="C41" s="14"/>
      <c r="D41" s="23"/>
      <c r="E41" s="22"/>
      <c r="F41" s="22"/>
      <c r="G41" s="22"/>
      <c r="H41" s="22"/>
      <c r="I41" s="22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</row>
    <row r="42" spans="1:33" x14ac:dyDescent="0.25">
      <c r="A42" s="19"/>
      <c r="B42" s="51" t="s">
        <v>78</v>
      </c>
      <c r="C42" s="43"/>
      <c r="D42" s="43"/>
      <c r="E42" s="15"/>
      <c r="F42" s="15"/>
      <c r="G42" s="22"/>
      <c r="H42" s="22"/>
      <c r="I42" s="22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</row>
    <row r="43" spans="1:33" x14ac:dyDescent="0.25">
      <c r="A43" s="19"/>
      <c r="B43" s="18"/>
      <c r="C43" s="60"/>
      <c r="D43" s="60"/>
      <c r="E43" s="71"/>
      <c r="F43" s="71"/>
      <c r="G43" s="22"/>
      <c r="H43" s="21"/>
      <c r="I43" s="2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</row>
    <row r="44" spans="1:33" x14ac:dyDescent="0.25">
      <c r="A44" s="19"/>
      <c r="B44" s="51" t="s">
        <v>79</v>
      </c>
      <c r="C44" s="61"/>
      <c r="D44" s="11"/>
      <c r="E44" s="72"/>
      <c r="F44" s="72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</row>
    <row r="45" spans="1:33" x14ac:dyDescent="0.25">
      <c r="A45" s="19"/>
      <c r="B45" s="18"/>
      <c r="C45" s="66"/>
      <c r="D45" s="26"/>
      <c r="E45" s="66"/>
      <c r="F45" s="66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</row>
    <row r="46" spans="1:33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33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33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x14ac:dyDescent="0.25">
      <c r="A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x14ac:dyDescent="0.25">
      <c r="A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x14ac:dyDescent="0.25">
      <c r="A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x14ac:dyDescent="0.25">
      <c r="A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x14ac:dyDescent="0.25">
      <c r="A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x14ac:dyDescent="0.25">
      <c r="A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x14ac:dyDescent="0.25">
      <c r="A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x14ac:dyDescent="0.25">
      <c r="A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x14ac:dyDescent="0.25">
      <c r="A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x14ac:dyDescent="0.25">
      <c r="A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x14ac:dyDescent="0.25">
      <c r="A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x14ac:dyDescent="0.25">
      <c r="A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x14ac:dyDescent="0.25">
      <c r="A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x14ac:dyDescent="0.25">
      <c r="A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x14ac:dyDescent="0.25">
      <c r="A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x14ac:dyDescent="0.25">
      <c r="A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x14ac:dyDescent="0.25">
      <c r="A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x14ac:dyDescent="0.25">
      <c r="A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x14ac:dyDescent="0.25">
      <c r="A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x14ac:dyDescent="0.25">
      <c r="A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x14ac:dyDescent="0.25">
      <c r="A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x14ac:dyDescent="0.25">
      <c r="A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x14ac:dyDescent="0.25">
      <c r="A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x14ac:dyDescent="0.25">
      <c r="A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x14ac:dyDescent="0.25">
      <c r="A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x14ac:dyDescent="0.25">
      <c r="A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x14ac:dyDescent="0.25">
      <c r="A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x14ac:dyDescent="0.25">
      <c r="A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</sheetData>
  <mergeCells count="12">
    <mergeCell ref="H7:L7"/>
    <mergeCell ref="C8:D8"/>
    <mergeCell ref="E8:E9"/>
    <mergeCell ref="F8:G8"/>
    <mergeCell ref="H8:I8"/>
    <mergeCell ref="J8:J9"/>
    <mergeCell ref="K8:L8"/>
    <mergeCell ref="E43:F43"/>
    <mergeCell ref="E44:F44"/>
    <mergeCell ref="A7:A9"/>
    <mergeCell ref="B7:B9"/>
    <mergeCell ref="C7:G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30.06.2019.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6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7" t="s">
        <v>82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3" t="s">
        <v>58</v>
      </c>
      <c r="B7" s="76" t="s">
        <v>80</v>
      </c>
      <c r="C7" s="79" t="s">
        <v>53</v>
      </c>
      <c r="D7" s="79"/>
      <c r="E7" s="79"/>
      <c r="F7" s="79"/>
      <c r="G7" s="79"/>
      <c r="H7" s="79" t="s">
        <v>54</v>
      </c>
      <c r="I7" s="79"/>
      <c r="J7" s="79"/>
      <c r="K7" s="79"/>
      <c r="L7" s="80"/>
    </row>
    <row r="8" spans="1:12" s="29" customFormat="1" ht="21.75" customHeight="1" x14ac:dyDescent="0.25">
      <c r="A8" s="74"/>
      <c r="B8" s="77"/>
      <c r="C8" s="81" t="s">
        <v>25</v>
      </c>
      <c r="D8" s="81"/>
      <c r="E8" s="82" t="s">
        <v>59</v>
      </c>
      <c r="F8" s="77" t="s">
        <v>57</v>
      </c>
      <c r="G8" s="77"/>
      <c r="H8" s="81" t="s">
        <v>25</v>
      </c>
      <c r="I8" s="81"/>
      <c r="J8" s="82" t="s">
        <v>60</v>
      </c>
      <c r="K8" s="77" t="s">
        <v>57</v>
      </c>
      <c r="L8" s="84"/>
    </row>
    <row r="9" spans="1:12" ht="19.5" customHeight="1" thickBot="1" x14ac:dyDescent="0.3">
      <c r="A9" s="75"/>
      <c r="B9" s="78"/>
      <c r="C9" s="57" t="s">
        <v>62</v>
      </c>
      <c r="D9" s="57" t="s">
        <v>64</v>
      </c>
      <c r="E9" s="83"/>
      <c r="F9" s="38" t="s">
        <v>56</v>
      </c>
      <c r="G9" s="38" t="s">
        <v>67</v>
      </c>
      <c r="H9" s="57" t="s">
        <v>62</v>
      </c>
      <c r="I9" s="57" t="s">
        <v>64</v>
      </c>
      <c r="J9" s="83"/>
      <c r="K9" s="38" t="s">
        <v>56</v>
      </c>
      <c r="L9" s="39" t="s">
        <v>67</v>
      </c>
    </row>
    <row r="10" spans="1:12" ht="16.5" customHeight="1" x14ac:dyDescent="0.25">
      <c r="A10" s="16" t="s">
        <v>26</v>
      </c>
      <c r="B10" s="7" t="s">
        <v>61</v>
      </c>
      <c r="C10" s="69">
        <v>30226268</v>
      </c>
      <c r="D10" s="69">
        <v>31720480</v>
      </c>
      <c r="E10" s="49">
        <f>IFERROR((D10-C10)/C10*100, "-")</f>
        <v>4.9434220592499214</v>
      </c>
      <c r="F10" s="49">
        <f>C10/C22*100</f>
        <v>15.747691972332738</v>
      </c>
      <c r="G10" s="50">
        <f>D10/D22*100</f>
        <v>15.571967150381822</v>
      </c>
      <c r="H10" s="69">
        <v>2461601</v>
      </c>
      <c r="I10" s="69">
        <v>2196539</v>
      </c>
      <c r="J10" s="12">
        <f t="shared" ref="J10:J20" si="0">IFERROR((I10-H10)/H10*100, "-")</f>
        <v>-10.767870178798269</v>
      </c>
      <c r="K10" s="12">
        <f>H10/H22*100</f>
        <v>4.1345142918491584</v>
      </c>
      <c r="L10" s="30">
        <f>I10/I22*100</f>
        <v>3.3287308807283638</v>
      </c>
    </row>
    <row r="11" spans="1:12" ht="16.5" customHeight="1" x14ac:dyDescent="0.25">
      <c r="A11" s="16" t="s">
        <v>27</v>
      </c>
      <c r="B11" s="7" t="s">
        <v>0</v>
      </c>
      <c r="C11" s="69">
        <v>13882984</v>
      </c>
      <c r="D11" s="69">
        <v>16453244</v>
      </c>
      <c r="E11" s="49">
        <f>IFERROR((D11-C11)/C11*100, "-")</f>
        <v>18.513743154929806</v>
      </c>
      <c r="F11" s="49">
        <f>C11/C22*100</f>
        <v>7.2329457175733332</v>
      </c>
      <c r="G11" s="50">
        <f>D11/D22*100</f>
        <v>8.077096408541637</v>
      </c>
      <c r="H11" s="69">
        <v>0</v>
      </c>
      <c r="I11" s="69">
        <v>0</v>
      </c>
      <c r="J11" s="12" t="str">
        <f>IFERROR((I11-H11)/H11*100, "-")</f>
        <v>-</v>
      </c>
      <c r="K11" s="12">
        <f>H11/H22*100</f>
        <v>0</v>
      </c>
      <c r="L11" s="30">
        <f>I11/I22*100</f>
        <v>0</v>
      </c>
    </row>
    <row r="12" spans="1:12" ht="16.5" customHeight="1" x14ac:dyDescent="0.25">
      <c r="A12" s="16" t="s">
        <v>28</v>
      </c>
      <c r="B12" s="7" t="s">
        <v>1</v>
      </c>
      <c r="C12" s="69">
        <v>4911517</v>
      </c>
      <c r="D12" s="69">
        <v>4711540</v>
      </c>
      <c r="E12" s="49">
        <f t="shared" ref="E12:E20" si="1">IFERROR((D12-C12)/C12*100, "-")</f>
        <v>-4.0715933590375437</v>
      </c>
      <c r="F12" s="49">
        <f>C12/C22*100</f>
        <v>2.5588688895657175</v>
      </c>
      <c r="G12" s="50">
        <f>D12/D22*100</f>
        <v>2.3129519511593135</v>
      </c>
      <c r="H12" s="69">
        <v>0</v>
      </c>
      <c r="I12" s="69">
        <v>0</v>
      </c>
      <c r="J12" s="12" t="str">
        <f t="shared" si="0"/>
        <v>-</v>
      </c>
      <c r="K12" s="12">
        <f>H12/H22*100</f>
        <v>0</v>
      </c>
      <c r="L12" s="30">
        <f>I12/I22*100</f>
        <v>0</v>
      </c>
    </row>
    <row r="13" spans="1:12" x14ac:dyDescent="0.25">
      <c r="A13" s="16" t="s">
        <v>29</v>
      </c>
      <c r="B13" s="7" t="s">
        <v>23</v>
      </c>
      <c r="C13" s="69">
        <v>19266301</v>
      </c>
      <c r="D13" s="69">
        <v>18249837</v>
      </c>
      <c r="E13" s="49">
        <f t="shared" si="1"/>
        <v>-5.2758648377807447</v>
      </c>
      <c r="F13" s="49">
        <f>C13/C22*100</f>
        <v>10.037619384379383</v>
      </c>
      <c r="G13" s="50">
        <f>D13/D22*100</f>
        <v>8.9590656340579571</v>
      </c>
      <c r="H13" s="69">
        <v>0</v>
      </c>
      <c r="I13" s="69">
        <v>0</v>
      </c>
      <c r="J13" s="12" t="str">
        <f t="shared" si="0"/>
        <v>-</v>
      </c>
      <c r="K13" s="12">
        <f>H13/H22*100</f>
        <v>0</v>
      </c>
      <c r="L13" s="30">
        <f>I13/I22*100</f>
        <v>0</v>
      </c>
    </row>
    <row r="14" spans="1:12" ht="16.5" customHeight="1" x14ac:dyDescent="0.25">
      <c r="A14" s="16" t="s">
        <v>30</v>
      </c>
      <c r="B14" s="7" t="s">
        <v>2</v>
      </c>
      <c r="C14" s="69">
        <v>21783847</v>
      </c>
      <c r="D14" s="69">
        <v>23468481</v>
      </c>
      <c r="E14" s="49">
        <f t="shared" si="1"/>
        <v>7.7334090714096551</v>
      </c>
      <c r="F14" s="49">
        <f>C14/C22*100</f>
        <v>11.349244720797969</v>
      </c>
      <c r="G14" s="50">
        <f>D14/D22*100</f>
        <v>11.520961069988852</v>
      </c>
      <c r="H14" s="69">
        <v>4174778</v>
      </c>
      <c r="I14" s="69">
        <v>4369972</v>
      </c>
      <c r="J14" s="12">
        <f t="shared" si="0"/>
        <v>4.6755540055064007</v>
      </c>
      <c r="K14" s="12">
        <f>H14/H22*100</f>
        <v>7.0119728202488725</v>
      </c>
      <c r="L14" s="30">
        <f>I14/I22*100</f>
        <v>6.6224459225710479</v>
      </c>
    </row>
    <row r="15" spans="1:12" ht="16.5" customHeight="1" x14ac:dyDescent="0.25">
      <c r="A15" s="16" t="s">
        <v>31</v>
      </c>
      <c r="B15" s="7" t="s">
        <v>3</v>
      </c>
      <c r="C15" s="69">
        <v>29234538</v>
      </c>
      <c r="D15" s="69">
        <v>31220112</v>
      </c>
      <c r="E15" s="49">
        <f t="shared" si="1"/>
        <v>6.7918774704084601</v>
      </c>
      <c r="F15" s="49">
        <f>C15/C22*100</f>
        <v>15.231006996214566</v>
      </c>
      <c r="G15" s="50">
        <f>D15/D22*100</f>
        <v>15.326330449452257</v>
      </c>
      <c r="H15" s="69">
        <v>0</v>
      </c>
      <c r="I15" s="69">
        <v>0</v>
      </c>
      <c r="J15" s="12" t="str">
        <f t="shared" si="0"/>
        <v>-</v>
      </c>
      <c r="K15" s="12">
        <f>H15/H22*100</f>
        <v>0</v>
      </c>
      <c r="L15" s="30">
        <f>I15/I22*100</f>
        <v>0</v>
      </c>
    </row>
    <row r="16" spans="1:12" ht="16.5" customHeight="1" x14ac:dyDescent="0.25">
      <c r="A16" s="16" t="s">
        <v>32</v>
      </c>
      <c r="B16" s="7" t="s">
        <v>4</v>
      </c>
      <c r="C16" s="69">
        <v>12615708</v>
      </c>
      <c r="D16" s="69">
        <v>13256440</v>
      </c>
      <c r="E16" s="49">
        <f t="shared" si="1"/>
        <v>5.0788429789275407</v>
      </c>
      <c r="F16" s="49">
        <f>C16/C22*100</f>
        <v>6.5727030408416249</v>
      </c>
      <c r="G16" s="50">
        <f>D16/D22*100</f>
        <v>6.5077466737895397</v>
      </c>
      <c r="H16" s="69">
        <v>12825355</v>
      </c>
      <c r="I16" s="69">
        <v>13619267</v>
      </c>
      <c r="J16" s="12">
        <f t="shared" si="0"/>
        <v>6.1901756325653361</v>
      </c>
      <c r="K16" s="12">
        <f>H16/H22*100</f>
        <v>21.5415144637734</v>
      </c>
      <c r="L16" s="30">
        <f>I16/I22*100</f>
        <v>20.6392304601852</v>
      </c>
    </row>
    <row r="17" spans="1:12" ht="16.5" customHeight="1" x14ac:dyDescent="0.25">
      <c r="A17" s="16" t="s">
        <v>33</v>
      </c>
      <c r="B17" s="7" t="s">
        <v>5</v>
      </c>
      <c r="C17" s="69">
        <v>29522551</v>
      </c>
      <c r="D17" s="69">
        <v>33574639</v>
      </c>
      <c r="E17" s="49">
        <f t="shared" si="1"/>
        <v>13.725399271898963</v>
      </c>
      <c r="F17" s="49">
        <f>C17/C22*100</f>
        <v>15.381059923953691</v>
      </c>
      <c r="G17" s="50">
        <f>D17/D22*100</f>
        <v>16.482196221303347</v>
      </c>
      <c r="H17" s="69">
        <v>1799409</v>
      </c>
      <c r="I17" s="69">
        <v>2484413</v>
      </c>
      <c r="J17" s="12">
        <f t="shared" si="0"/>
        <v>38.068276862014137</v>
      </c>
      <c r="K17" s="12">
        <f>H17/H22*100</f>
        <v>3.0222941197139597</v>
      </c>
      <c r="L17" s="30">
        <f>I17/I22*100</f>
        <v>3.7649876799742668</v>
      </c>
    </row>
    <row r="18" spans="1:12" ht="16.5" customHeight="1" x14ac:dyDescent="0.25">
      <c r="A18" s="16" t="s">
        <v>34</v>
      </c>
      <c r="B18" s="7" t="s">
        <v>6</v>
      </c>
      <c r="C18" s="69">
        <v>16888022</v>
      </c>
      <c r="D18" s="69">
        <v>16874018</v>
      </c>
      <c r="E18" s="49">
        <f t="shared" si="1"/>
        <v>-8.2922677386374793E-2</v>
      </c>
      <c r="F18" s="49">
        <f>C18/C22*100</f>
        <v>8.7985512626957014</v>
      </c>
      <c r="G18" s="50">
        <f>D18/D22*100</f>
        <v>8.2836594525351313</v>
      </c>
      <c r="H18" s="69">
        <v>6302617</v>
      </c>
      <c r="I18" s="69">
        <v>7155794</v>
      </c>
      <c r="J18" s="12">
        <f t="shared" si="0"/>
        <v>13.536868891128876</v>
      </c>
      <c r="K18" s="12">
        <f>H18/H22*100</f>
        <v>10.585899202409923</v>
      </c>
      <c r="L18" s="30">
        <f>I18/I22*100</f>
        <v>10.844201930368975</v>
      </c>
    </row>
    <row r="19" spans="1:12" ht="16.5" customHeight="1" x14ac:dyDescent="0.25">
      <c r="A19" s="16" t="s">
        <v>35</v>
      </c>
      <c r="B19" s="7" t="s">
        <v>7</v>
      </c>
      <c r="C19" s="69">
        <v>12995806</v>
      </c>
      <c r="D19" s="69">
        <v>13992430</v>
      </c>
      <c r="E19" s="49">
        <f t="shared" si="1"/>
        <v>7.6688125384450956</v>
      </c>
      <c r="F19" s="49">
        <f>C19/C22*100</f>
        <v>6.7707316636044403</v>
      </c>
      <c r="G19" s="50">
        <f>D19/D22*100</f>
        <v>6.8690530633211457</v>
      </c>
      <c r="H19" s="69">
        <v>18155732</v>
      </c>
      <c r="I19" s="69">
        <v>18276398</v>
      </c>
      <c r="J19" s="12">
        <f t="shared" si="0"/>
        <v>0.66461655195174718</v>
      </c>
      <c r="K19" s="12">
        <f>H19/H22*100</f>
        <v>30.49443570789218</v>
      </c>
      <c r="L19" s="30">
        <f>I19/I22*100</f>
        <v>27.696849639857113</v>
      </c>
    </row>
    <row r="20" spans="1:12" ht="16.5" customHeight="1" x14ac:dyDescent="0.25">
      <c r="A20" s="16" t="s">
        <v>36</v>
      </c>
      <c r="B20" s="7" t="s">
        <v>8</v>
      </c>
      <c r="C20" s="69">
        <v>307993</v>
      </c>
      <c r="D20" s="69">
        <v>0</v>
      </c>
      <c r="E20" s="49">
        <f t="shared" si="1"/>
        <v>-100</v>
      </c>
      <c r="F20" s="49">
        <f>C20/C22*100</f>
        <v>0.16046237972993149</v>
      </c>
      <c r="G20" s="50">
        <f>D20/D22*100</f>
        <v>0</v>
      </c>
      <c r="H20" s="69">
        <v>0</v>
      </c>
      <c r="I20" s="69">
        <v>0</v>
      </c>
      <c r="J20" s="12" t="str">
        <f t="shared" si="0"/>
        <v>-</v>
      </c>
      <c r="K20" s="12">
        <f>H20/H22*100</f>
        <v>0</v>
      </c>
      <c r="L20" s="30">
        <f>I20/I22*100</f>
        <v>0</v>
      </c>
    </row>
    <row r="21" spans="1:12" ht="16.5" customHeight="1" x14ac:dyDescent="0.25">
      <c r="A21" s="16" t="s">
        <v>37</v>
      </c>
      <c r="B21" s="7" t="s">
        <v>69</v>
      </c>
      <c r="C21" s="69">
        <v>305405</v>
      </c>
      <c r="D21" s="69">
        <v>181238</v>
      </c>
      <c r="E21" s="49">
        <f>IFERROR((D21-C21)/C21*100, "-")</f>
        <v>-40.656505296245967</v>
      </c>
      <c r="F21" s="49">
        <f>C21/C22*100</f>
        <v>0.15911404831090231</v>
      </c>
      <c r="G21" s="50">
        <f>D21/D22*100</f>
        <v>8.897192546899986E-2</v>
      </c>
      <c r="H21" s="69">
        <v>13818360</v>
      </c>
      <c r="I21" s="69">
        <v>17884898</v>
      </c>
      <c r="J21" s="12">
        <f>IFERROR((I21-H21)/H21*100, "-")</f>
        <v>29.428513948109618</v>
      </c>
      <c r="K21" s="12">
        <f>H21/H22*100</f>
        <v>23.209369394112507</v>
      </c>
      <c r="L21" s="30">
        <f>I21/I22*100</f>
        <v>27.103553486315036</v>
      </c>
    </row>
    <row r="22" spans="1:12" ht="16.5" customHeight="1" x14ac:dyDescent="0.25">
      <c r="A22" s="3"/>
      <c r="B22" s="4" t="s">
        <v>55</v>
      </c>
      <c r="C22" s="10">
        <f>SUM(C10:C21)</f>
        <v>191940940</v>
      </c>
      <c r="D22" s="10">
        <f>SUM(D10:D21)</f>
        <v>203702459</v>
      </c>
      <c r="E22" s="5">
        <f>(D22-C22)/C22*100</f>
        <v>6.1276760445166101</v>
      </c>
      <c r="F22" s="10">
        <f>SUM(F10:F21)</f>
        <v>99.999999999999986</v>
      </c>
      <c r="G22" s="10">
        <f>SUM(G10:G21)</f>
        <v>100</v>
      </c>
      <c r="H22" s="10">
        <f>SUM(H10:H21)</f>
        <v>59537852</v>
      </c>
      <c r="I22" s="10">
        <f>SUM(I10:I21)</f>
        <v>65987281</v>
      </c>
      <c r="J22" s="5">
        <f>(I22-H22)/H22*100</f>
        <v>10.832485189422018</v>
      </c>
      <c r="K22" s="10">
        <f>SUM(K10:K21)</f>
        <v>100</v>
      </c>
      <c r="L22" s="28">
        <f>SUM(L10:L21)</f>
        <v>100</v>
      </c>
    </row>
    <row r="23" spans="1:12" x14ac:dyDescent="0.25">
      <c r="A23" s="19"/>
      <c r="B23" s="19"/>
      <c r="C23" s="20"/>
      <c r="D23" s="20"/>
      <c r="E23" s="19"/>
      <c r="F23" s="19"/>
      <c r="G23" s="19"/>
      <c r="H23" s="19"/>
      <c r="I23" s="19"/>
      <c r="J23" s="19"/>
      <c r="K23" s="19"/>
      <c r="L23" s="19"/>
    </row>
    <row r="24" spans="1:12" x14ac:dyDescent="0.25">
      <c r="A24" s="19"/>
      <c r="C24" s="21"/>
      <c r="D24" s="21"/>
      <c r="E24" s="22"/>
      <c r="F24" s="22"/>
      <c r="G24" s="22"/>
      <c r="H24" s="21"/>
      <c r="I24" s="21"/>
      <c r="J24" s="19"/>
      <c r="K24" s="19"/>
      <c r="L24" s="19"/>
    </row>
    <row r="25" spans="1:12" x14ac:dyDescent="0.25">
      <c r="A25" s="19"/>
      <c r="B25" s="53" t="s">
        <v>68</v>
      </c>
      <c r="C25" s="13"/>
      <c r="D25" s="24"/>
      <c r="E25" s="22"/>
      <c r="F25" s="22"/>
      <c r="G25" s="22"/>
      <c r="H25" s="21"/>
      <c r="I25" s="21"/>
      <c r="J25" s="19"/>
      <c r="K25" s="19"/>
      <c r="L25" s="19"/>
    </row>
    <row r="26" spans="1:12" x14ac:dyDescent="0.25">
      <c r="A26" s="19"/>
      <c r="B26" s="19"/>
      <c r="C26" s="9"/>
      <c r="D26" s="9"/>
      <c r="E26" s="6"/>
      <c r="F26" s="6"/>
      <c r="G26" s="22"/>
      <c r="H26" s="9"/>
      <c r="I26" s="9"/>
      <c r="J26" s="19"/>
      <c r="K26" s="19"/>
      <c r="L26" s="19"/>
    </row>
    <row r="27" spans="1:12" x14ac:dyDescent="0.25">
      <c r="A27" s="19"/>
      <c r="B27" s="19"/>
      <c r="C27" s="23"/>
      <c r="D27" s="25"/>
      <c r="E27" s="15"/>
      <c r="F27" s="15"/>
      <c r="G27" s="22"/>
      <c r="H27" s="22"/>
      <c r="I27" s="22"/>
      <c r="J27" s="19"/>
      <c r="K27" s="19"/>
      <c r="L27" s="19"/>
    </row>
    <row r="28" spans="1:12" x14ac:dyDescent="0.25">
      <c r="A28" s="19"/>
      <c r="B28" s="18"/>
      <c r="C28" s="9"/>
      <c r="D28" s="9"/>
      <c r="E28" s="6"/>
      <c r="F28" s="6"/>
      <c r="G28" s="22"/>
      <c r="H28" s="21"/>
      <c r="I28" s="21"/>
      <c r="J28" s="19"/>
      <c r="K28" s="19"/>
      <c r="L28" s="19"/>
    </row>
    <row r="29" spans="1:12" x14ac:dyDescent="0.25">
      <c r="A29" s="19"/>
      <c r="B29" s="45"/>
      <c r="C29" s="59"/>
      <c r="D29" s="59"/>
      <c r="E29" s="19"/>
      <c r="F29" s="19"/>
      <c r="G29" s="19"/>
    </row>
    <row r="30" spans="1:12" x14ac:dyDescent="0.25">
      <c r="A30" s="19"/>
      <c r="B30" s="45"/>
      <c r="C30" s="45"/>
      <c r="D30" s="19"/>
      <c r="E30" s="19"/>
      <c r="F30" s="19"/>
      <c r="G30" s="19"/>
    </row>
    <row r="31" spans="1:12" x14ac:dyDescent="0.25">
      <c r="A31" s="19"/>
      <c r="B31" s="45"/>
      <c r="C31" s="45"/>
      <c r="D31" s="19"/>
      <c r="E31" s="19"/>
      <c r="F31" s="19"/>
      <c r="G31" s="19"/>
    </row>
    <row r="32" spans="1:12" x14ac:dyDescent="0.25">
      <c r="A32" s="19"/>
      <c r="B32" s="45"/>
      <c r="C32" s="45"/>
      <c r="D32" s="19"/>
      <c r="E32" s="19"/>
      <c r="F32" s="19"/>
      <c r="G32" s="19"/>
    </row>
    <row r="33" spans="1:12" x14ac:dyDescent="0.25">
      <c r="A33" s="19"/>
      <c r="B33" s="45"/>
      <c r="C33" s="45"/>
      <c r="D33" s="19"/>
      <c r="E33" s="19"/>
      <c r="F33" s="19"/>
      <c r="G33" s="19"/>
    </row>
    <row r="34" spans="1:12" x14ac:dyDescent="0.25">
      <c r="A34" s="19"/>
      <c r="B34" s="45"/>
      <c r="C34" s="45"/>
      <c r="D34" s="19"/>
      <c r="E34" s="19"/>
      <c r="F34" s="19"/>
      <c r="G34" s="19"/>
    </row>
    <row r="35" spans="1:12" x14ac:dyDescent="0.25">
      <c r="A35" s="19"/>
      <c r="B35" s="45"/>
      <c r="C35" s="45"/>
      <c r="D35" s="19"/>
      <c r="E35" s="19"/>
      <c r="F35" s="19"/>
      <c r="G35" s="19"/>
    </row>
    <row r="36" spans="1:12" x14ac:dyDescent="0.25">
      <c r="A36" s="19"/>
      <c r="B36" s="19"/>
      <c r="C36" s="19"/>
      <c r="D36" s="19"/>
      <c r="E36" s="19"/>
      <c r="F36" s="19"/>
      <c r="G36" s="19"/>
    </row>
    <row r="37" spans="1:12" x14ac:dyDescent="0.25">
      <c r="A37" s="17"/>
      <c r="B37" s="17"/>
      <c r="C37" s="17"/>
      <c r="D37" s="17"/>
      <c r="E37" s="17"/>
      <c r="F37" s="17"/>
      <c r="G37" s="17"/>
    </row>
    <row r="38" spans="1:12" x14ac:dyDescent="0.25">
      <c r="A38" s="17"/>
      <c r="B38" s="17"/>
      <c r="C38" s="17"/>
      <c r="D38" s="17"/>
      <c r="E38" s="17"/>
      <c r="F38" s="17"/>
      <c r="G38" s="17"/>
    </row>
    <row r="39" spans="1:12" x14ac:dyDescent="0.25">
      <c r="A39" s="17"/>
      <c r="B39" s="17"/>
      <c r="C39" s="17"/>
      <c r="D39" s="17"/>
      <c r="E39" s="17"/>
      <c r="F39" s="17"/>
      <c r="G39" s="17"/>
    </row>
    <row r="40" spans="1:12" x14ac:dyDescent="0.25">
      <c r="A40" s="17"/>
      <c r="B40" s="17"/>
      <c r="C40" s="17"/>
      <c r="D40" s="17"/>
      <c r="E40" s="17"/>
      <c r="F40" s="17"/>
      <c r="G40" s="17"/>
    </row>
    <row r="41" spans="1:12" x14ac:dyDescent="0.25">
      <c r="A41" s="17"/>
      <c r="B41" s="17"/>
      <c r="C41" s="17"/>
      <c r="D41" s="17"/>
      <c r="E41" s="17"/>
      <c r="F41" s="17"/>
      <c r="G41" s="17"/>
    </row>
    <row r="42" spans="1:12" x14ac:dyDescent="0.25">
      <c r="A42" s="17"/>
      <c r="B42" s="47"/>
      <c r="C42" s="6"/>
      <c r="D42" s="6"/>
      <c r="E42" s="44"/>
      <c r="F42" s="45"/>
      <c r="G42" s="45"/>
      <c r="H42" s="17"/>
      <c r="I42" s="17"/>
      <c r="J42" s="17"/>
      <c r="K42" s="17"/>
      <c r="L42" s="17"/>
    </row>
    <row r="43" spans="1:12" x14ac:dyDescent="0.25">
      <c r="A43" s="17"/>
      <c r="B43" s="47"/>
      <c r="C43" s="6"/>
      <c r="D43" s="6"/>
      <c r="E43" s="44"/>
      <c r="F43" s="45"/>
      <c r="G43" s="45"/>
      <c r="H43" s="17"/>
      <c r="I43" s="17"/>
      <c r="J43" s="17"/>
      <c r="K43" s="17"/>
      <c r="L43" s="17"/>
    </row>
    <row r="44" spans="1:12" x14ac:dyDescent="0.25">
      <c r="A44" s="17"/>
      <c r="B44" s="47"/>
      <c r="C44" s="6"/>
      <c r="D44" s="6"/>
      <c r="E44" s="44"/>
      <c r="F44" s="45"/>
      <c r="G44" s="45"/>
      <c r="H44" s="17"/>
      <c r="I44" s="17"/>
      <c r="J44" s="17"/>
      <c r="K44" s="17"/>
      <c r="L44" s="17"/>
    </row>
    <row r="45" spans="1:12" x14ac:dyDescent="0.25">
      <c r="A45" s="17"/>
      <c r="B45" s="47"/>
      <c r="C45" s="6"/>
      <c r="D45" s="6"/>
      <c r="E45" s="44"/>
      <c r="F45" s="45"/>
      <c r="G45" s="45"/>
      <c r="H45" s="17"/>
      <c r="I45" s="17"/>
      <c r="J45" s="17"/>
      <c r="K45" s="17"/>
      <c r="L45" s="17"/>
    </row>
    <row r="46" spans="1:12" x14ac:dyDescent="0.25">
      <c r="A46" s="17"/>
      <c r="B46" s="47"/>
      <c r="C46" s="6"/>
      <c r="D46" s="6"/>
      <c r="E46" s="44"/>
      <c r="F46" s="45"/>
      <c r="G46" s="45"/>
      <c r="H46" s="17"/>
      <c r="I46" s="17"/>
      <c r="J46" s="17"/>
      <c r="K46" s="17"/>
      <c r="L46" s="17"/>
    </row>
    <row r="47" spans="1:12" x14ac:dyDescent="0.25">
      <c r="A47" s="17"/>
      <c r="B47" s="47"/>
      <c r="C47" s="6"/>
      <c r="D47" s="6"/>
      <c r="E47" s="44"/>
      <c r="F47" s="45"/>
      <c r="G47" s="45"/>
      <c r="H47" s="17"/>
      <c r="I47" s="17"/>
      <c r="J47" s="17"/>
      <c r="K47" s="17"/>
      <c r="L47" s="17"/>
    </row>
    <row r="48" spans="1:12" x14ac:dyDescent="0.25">
      <c r="A48" s="17"/>
      <c r="B48" s="47"/>
      <c r="C48" s="6"/>
      <c r="D48" s="6"/>
      <c r="E48" s="44"/>
      <c r="F48" s="45"/>
      <c r="G48" s="45"/>
      <c r="H48" s="17"/>
      <c r="I48" s="17"/>
      <c r="J48" s="17"/>
      <c r="K48" s="17"/>
      <c r="L48" s="17"/>
    </row>
    <row r="49" spans="1:12" x14ac:dyDescent="0.25">
      <c r="A49" s="17"/>
      <c r="B49" s="47"/>
      <c r="C49" s="6"/>
      <c r="D49" s="6"/>
      <c r="E49" s="48"/>
      <c r="F49" s="19"/>
      <c r="G49" s="19"/>
      <c r="H49" s="17"/>
      <c r="I49" s="17"/>
      <c r="J49" s="17"/>
      <c r="K49" s="17"/>
      <c r="L49" s="17"/>
    </row>
    <row r="50" spans="1:12" x14ac:dyDescent="0.25">
      <c r="A50" s="17"/>
      <c r="B50" s="47"/>
      <c r="C50" s="6"/>
      <c r="D50" s="6"/>
      <c r="E50" s="19"/>
      <c r="F50" s="19"/>
      <c r="G50" s="19"/>
      <c r="H50" s="17"/>
      <c r="I50" s="17"/>
      <c r="J50" s="17"/>
      <c r="K50" s="17"/>
      <c r="L50" s="17"/>
    </row>
    <row r="51" spans="1:12" x14ac:dyDescent="0.25">
      <c r="A51" s="17"/>
      <c r="B51" s="47"/>
      <c r="C51" s="6"/>
      <c r="D51" s="6"/>
      <c r="E51" s="19"/>
      <c r="F51" s="19"/>
      <c r="G51" s="19"/>
      <c r="H51" s="17"/>
      <c r="I51" s="17"/>
      <c r="J51" s="17"/>
      <c r="K51" s="17"/>
      <c r="L51" s="17"/>
    </row>
    <row r="52" spans="1:12" x14ac:dyDescent="0.25">
      <c r="A52" s="17"/>
      <c r="B52" s="47"/>
      <c r="C52" s="6"/>
      <c r="D52" s="6"/>
      <c r="E52" s="19"/>
      <c r="F52" s="19"/>
      <c r="G52" s="19"/>
      <c r="H52" s="17"/>
      <c r="I52" s="17"/>
      <c r="J52" s="17"/>
      <c r="K52" s="17"/>
      <c r="L52" s="17"/>
    </row>
    <row r="53" spans="1:12" x14ac:dyDescent="0.25">
      <c r="A53" s="17"/>
      <c r="B53" s="47"/>
      <c r="C53" s="6"/>
      <c r="D53" s="6"/>
      <c r="E53" s="19"/>
      <c r="F53" s="19"/>
      <c r="G53" s="19"/>
      <c r="H53" s="17"/>
      <c r="I53" s="17"/>
      <c r="J53" s="17"/>
      <c r="K53" s="17"/>
      <c r="L53" s="17"/>
    </row>
    <row r="54" spans="1:12" x14ac:dyDescent="0.25">
      <c r="A54" s="17"/>
      <c r="B54" s="47"/>
      <c r="C54" s="6"/>
      <c r="D54" s="6"/>
      <c r="E54" s="19"/>
      <c r="F54" s="19"/>
      <c r="G54" s="19"/>
      <c r="H54" s="17"/>
      <c r="I54" s="17"/>
      <c r="J54" s="17"/>
      <c r="K54" s="17"/>
      <c r="L54" s="17"/>
    </row>
    <row r="55" spans="1:12" x14ac:dyDescent="0.25">
      <c r="A55" s="17"/>
      <c r="B55" s="48"/>
      <c r="C55" s="19"/>
      <c r="D55" s="19"/>
      <c r="E55" s="19"/>
      <c r="F55" s="19"/>
      <c r="G55" s="19"/>
      <c r="H55" s="17"/>
      <c r="I55" s="17"/>
      <c r="J55" s="17"/>
      <c r="K55" s="17"/>
      <c r="L55" s="17"/>
    </row>
    <row r="56" spans="1:12" x14ac:dyDescent="0.25">
      <c r="A56" s="17"/>
      <c r="B56" s="46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1:1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1:1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1:1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1:1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1:1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1:1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1:1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1:1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1:1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1:1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2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2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</row>
    <row r="147" spans="1:12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F42:G48 H26:I26 C26:F26 C42:D54 C10:D21 C28:F28 B29:C35 H10:I21 D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30.06.2019.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6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7" t="s">
        <v>82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3" t="s">
        <v>58</v>
      </c>
      <c r="B7" s="76" t="s">
        <v>80</v>
      </c>
      <c r="C7" s="79" t="s">
        <v>53</v>
      </c>
      <c r="D7" s="79"/>
      <c r="E7" s="79"/>
      <c r="F7" s="79"/>
      <c r="G7" s="79"/>
      <c r="H7" s="79" t="s">
        <v>54</v>
      </c>
      <c r="I7" s="79"/>
      <c r="J7" s="79"/>
      <c r="K7" s="79"/>
      <c r="L7" s="80"/>
    </row>
    <row r="8" spans="1:12" s="29" customFormat="1" ht="21.75" customHeight="1" x14ac:dyDescent="0.25">
      <c r="A8" s="74"/>
      <c r="B8" s="77"/>
      <c r="C8" s="81" t="s">
        <v>25</v>
      </c>
      <c r="D8" s="81"/>
      <c r="E8" s="82" t="s">
        <v>59</v>
      </c>
      <c r="F8" s="77" t="s">
        <v>57</v>
      </c>
      <c r="G8" s="77"/>
      <c r="H8" s="81" t="s">
        <v>25</v>
      </c>
      <c r="I8" s="81"/>
      <c r="J8" s="82" t="s">
        <v>60</v>
      </c>
      <c r="K8" s="77" t="s">
        <v>57</v>
      </c>
      <c r="L8" s="84"/>
    </row>
    <row r="9" spans="1:12" ht="19.5" customHeight="1" thickBot="1" x14ac:dyDescent="0.3">
      <c r="A9" s="75"/>
      <c r="B9" s="78"/>
      <c r="C9" s="54" t="s">
        <v>62</v>
      </c>
      <c r="D9" s="54" t="s">
        <v>64</v>
      </c>
      <c r="E9" s="83"/>
      <c r="F9" s="38" t="s">
        <v>56</v>
      </c>
      <c r="G9" s="38" t="s">
        <v>67</v>
      </c>
      <c r="H9" s="54" t="s">
        <v>62</v>
      </c>
      <c r="I9" s="54" t="s">
        <v>64</v>
      </c>
      <c r="J9" s="83"/>
      <c r="K9" s="38" t="s">
        <v>56</v>
      </c>
      <c r="L9" s="39" t="s">
        <v>67</v>
      </c>
    </row>
    <row r="10" spans="1:12" ht="16.5" customHeight="1" x14ac:dyDescent="0.25">
      <c r="A10" s="58" t="s">
        <v>26</v>
      </c>
      <c r="B10" s="7" t="s">
        <v>61</v>
      </c>
      <c r="C10" s="69">
        <v>26997874</v>
      </c>
      <c r="D10" s="69">
        <v>28680802</v>
      </c>
      <c r="E10" s="49">
        <f>IFERROR((D10-C10)/C10*100, "-")</f>
        <v>6.2335575016017923</v>
      </c>
      <c r="F10" s="49">
        <f t="shared" ref="F10:G17" si="0">C10/C$32*100</f>
        <v>13.837902368822322</v>
      </c>
      <c r="G10" s="49">
        <f t="shared" si="0"/>
        <v>13.598634192892019</v>
      </c>
      <c r="H10" s="69">
        <v>2420050</v>
      </c>
      <c r="I10" s="69">
        <v>2177349</v>
      </c>
      <c r="J10" s="12">
        <f t="shared" ref="J10:J31" si="1">IFERROR((I10-H10)/H10*100, "-")</f>
        <v>-10.028759736369084</v>
      </c>
      <c r="K10" s="12">
        <f t="shared" ref="K10:K31" si="2">H10/H$32*100</f>
        <v>4.64278337784366</v>
      </c>
      <c r="L10" s="12">
        <f t="shared" ref="L10:L31" si="3">I10/I$32*100</f>
        <v>3.8185164328602141</v>
      </c>
    </row>
    <row r="11" spans="1:12" ht="16.5" customHeight="1" x14ac:dyDescent="0.25">
      <c r="A11" s="58" t="s">
        <v>27</v>
      </c>
      <c r="B11" s="7" t="s">
        <v>0</v>
      </c>
      <c r="C11" s="69">
        <v>10972479</v>
      </c>
      <c r="D11" s="69">
        <v>13266562</v>
      </c>
      <c r="E11" s="49">
        <f>IFERROR((D11-C11)/C11*100, "-")</f>
        <v>20.907608936868325</v>
      </c>
      <c r="F11" s="49">
        <f t="shared" si="0"/>
        <v>5.6240018434767558</v>
      </c>
      <c r="G11" s="49">
        <f t="shared" si="0"/>
        <v>6.2901701157213772</v>
      </c>
      <c r="H11" s="69">
        <v>0</v>
      </c>
      <c r="I11" s="69">
        <v>0</v>
      </c>
      <c r="J11" s="12" t="str">
        <f>IFERROR((I11-H11)/H11*100, "-")</f>
        <v>-</v>
      </c>
      <c r="K11" s="12">
        <f t="shared" si="2"/>
        <v>0</v>
      </c>
      <c r="L11" s="12">
        <f t="shared" si="3"/>
        <v>0</v>
      </c>
    </row>
    <row r="12" spans="1:12" ht="16.5" customHeight="1" x14ac:dyDescent="0.25">
      <c r="A12" s="58" t="s">
        <v>28</v>
      </c>
      <c r="B12" s="7" t="s">
        <v>20</v>
      </c>
      <c r="C12" s="69">
        <v>2461946</v>
      </c>
      <c r="D12" s="69">
        <v>2126555</v>
      </c>
      <c r="E12" s="49">
        <f t="shared" ref="E12:E31" si="4">IFERROR((D12-C12)/C12*100, "-")</f>
        <v>-13.623003916414088</v>
      </c>
      <c r="F12" s="49">
        <f t="shared" si="0"/>
        <v>1.2618833759025856</v>
      </c>
      <c r="G12" s="49">
        <f t="shared" si="0"/>
        <v>1.0082787620815306</v>
      </c>
      <c r="H12" s="69">
        <v>0</v>
      </c>
      <c r="I12" s="69">
        <v>0</v>
      </c>
      <c r="J12" s="12" t="str">
        <f>IFERROR((#REF!-I12)/I12*100, "-")</f>
        <v>-</v>
      </c>
      <c r="K12" s="12">
        <f t="shared" si="2"/>
        <v>0</v>
      </c>
      <c r="L12" s="12">
        <f t="shared" si="3"/>
        <v>0</v>
      </c>
    </row>
    <row r="13" spans="1:12" ht="16.5" customHeight="1" x14ac:dyDescent="0.25">
      <c r="A13" s="58" t="s">
        <v>29</v>
      </c>
      <c r="B13" s="7" t="s">
        <v>11</v>
      </c>
      <c r="C13" s="69">
        <v>2611077</v>
      </c>
      <c r="D13" s="69">
        <v>2749392</v>
      </c>
      <c r="E13" s="49">
        <f t="shared" si="4"/>
        <v>5.2972394150000168</v>
      </c>
      <c r="F13" s="49">
        <f t="shared" si="0"/>
        <v>1.3383212546098067</v>
      </c>
      <c r="G13" s="49">
        <f t="shared" si="0"/>
        <v>1.3035889324456051</v>
      </c>
      <c r="H13" s="69">
        <v>0</v>
      </c>
      <c r="I13" s="69">
        <v>0</v>
      </c>
      <c r="J13" s="12" t="str">
        <f t="shared" si="1"/>
        <v>-</v>
      </c>
      <c r="K13" s="12">
        <f t="shared" si="2"/>
        <v>0</v>
      </c>
      <c r="L13" s="12">
        <f t="shared" si="3"/>
        <v>0</v>
      </c>
    </row>
    <row r="14" spans="1:12" ht="16.5" customHeight="1" x14ac:dyDescent="0.25">
      <c r="A14" s="58" t="s">
        <v>30</v>
      </c>
      <c r="B14" s="7" t="s">
        <v>1</v>
      </c>
      <c r="C14" s="69">
        <v>4527377</v>
      </c>
      <c r="D14" s="69">
        <v>4439577</v>
      </c>
      <c r="E14" s="49">
        <f t="shared" si="4"/>
        <v>-1.9393127632180842</v>
      </c>
      <c r="F14" s="49">
        <f t="shared" si="0"/>
        <v>2.3205309022796277</v>
      </c>
      <c r="G14" s="49">
        <f t="shared" si="0"/>
        <v>2.1049684591866353</v>
      </c>
      <c r="H14" s="69">
        <v>0</v>
      </c>
      <c r="I14" s="69">
        <v>0</v>
      </c>
      <c r="J14" s="12" t="str">
        <f t="shared" si="1"/>
        <v>-</v>
      </c>
      <c r="K14" s="12">
        <f t="shared" si="2"/>
        <v>0</v>
      </c>
      <c r="L14" s="12">
        <f t="shared" si="3"/>
        <v>0</v>
      </c>
    </row>
    <row r="15" spans="1:12" ht="16.5" customHeight="1" x14ac:dyDescent="0.25">
      <c r="A15" s="58" t="s">
        <v>31</v>
      </c>
      <c r="B15" s="7" t="s">
        <v>23</v>
      </c>
      <c r="C15" s="69">
        <v>18015643</v>
      </c>
      <c r="D15" s="69">
        <v>16999983</v>
      </c>
      <c r="E15" s="49">
        <f t="shared" si="4"/>
        <v>-5.6376561191848662</v>
      </c>
      <c r="F15" s="49">
        <f t="shared" si="0"/>
        <v>9.2340126094950019</v>
      </c>
      <c r="G15" s="49">
        <f t="shared" si="0"/>
        <v>8.0603237699693011</v>
      </c>
      <c r="H15" s="69">
        <v>0</v>
      </c>
      <c r="I15" s="69">
        <v>0</v>
      </c>
      <c r="J15" s="12" t="str">
        <f t="shared" si="1"/>
        <v>-</v>
      </c>
      <c r="K15" s="12">
        <f t="shared" si="2"/>
        <v>0</v>
      </c>
      <c r="L15" s="12">
        <f t="shared" si="3"/>
        <v>0</v>
      </c>
    </row>
    <row r="16" spans="1:12" ht="16.5" customHeight="1" x14ac:dyDescent="0.25">
      <c r="A16" s="58" t="s">
        <v>32</v>
      </c>
      <c r="B16" s="7" t="s">
        <v>2</v>
      </c>
      <c r="C16" s="69">
        <v>20418712</v>
      </c>
      <c r="D16" s="69">
        <v>22196298</v>
      </c>
      <c r="E16" s="49">
        <f t="shared" si="4"/>
        <v>8.7056715428475613</v>
      </c>
      <c r="F16" s="49">
        <f t="shared" si="0"/>
        <v>10.465718269264491</v>
      </c>
      <c r="G16" s="49">
        <f t="shared" si="0"/>
        <v>10.52408984024996</v>
      </c>
      <c r="H16" s="69">
        <v>4096986</v>
      </c>
      <c r="I16" s="69">
        <v>4288086</v>
      </c>
      <c r="J16" s="12">
        <f t="shared" si="1"/>
        <v>4.6644045159051064</v>
      </c>
      <c r="K16" s="12">
        <f t="shared" si="2"/>
        <v>7.8599278940758204</v>
      </c>
      <c r="L16" s="12">
        <f t="shared" si="3"/>
        <v>7.5202123575585826</v>
      </c>
    </row>
    <row r="17" spans="1:12" ht="16.5" customHeight="1" x14ac:dyDescent="0.25">
      <c r="A17" s="58" t="s">
        <v>33</v>
      </c>
      <c r="B17" s="7" t="s">
        <v>12</v>
      </c>
      <c r="C17" s="69">
        <v>1645961</v>
      </c>
      <c r="D17" s="69">
        <v>1522440</v>
      </c>
      <c r="E17" s="49">
        <f t="shared" si="4"/>
        <v>-7.5044912971814037</v>
      </c>
      <c r="F17" s="49">
        <f t="shared" si="0"/>
        <v>0.84364597082307868</v>
      </c>
      <c r="G17" s="49">
        <f t="shared" si="0"/>
        <v>0.7218453877484502</v>
      </c>
      <c r="H17" s="69">
        <v>0</v>
      </c>
      <c r="I17" s="69">
        <v>0</v>
      </c>
      <c r="J17" s="12" t="str">
        <f t="shared" si="1"/>
        <v>-</v>
      </c>
      <c r="K17" s="12">
        <f t="shared" si="2"/>
        <v>0</v>
      </c>
      <c r="L17" s="12">
        <f t="shared" si="3"/>
        <v>0</v>
      </c>
    </row>
    <row r="18" spans="1:12" ht="16.5" customHeight="1" x14ac:dyDescent="0.25">
      <c r="A18" s="58" t="s">
        <v>34</v>
      </c>
      <c r="B18" s="7" t="s">
        <v>13</v>
      </c>
      <c r="C18" s="69">
        <v>3040895</v>
      </c>
      <c r="D18" s="69">
        <v>3121970</v>
      </c>
      <c r="E18" s="49">
        <f t="shared" ref="E18" si="5">IFERROR((D18-C18)/C18*100, "-")</f>
        <v>2.6661558521422148</v>
      </c>
      <c r="F18" s="49">
        <f t="shared" ref="F18" si="6">C18/C$32*100</f>
        <v>1.5586267320100817</v>
      </c>
      <c r="G18" s="49">
        <f t="shared" ref="G18" si="7">D18/D$32*100</f>
        <v>1.4802420096614837</v>
      </c>
      <c r="H18" s="69">
        <v>0</v>
      </c>
      <c r="I18" s="69">
        <v>0</v>
      </c>
      <c r="J18" s="12" t="str">
        <f t="shared" si="1"/>
        <v>-</v>
      </c>
      <c r="K18" s="12">
        <f t="shared" si="2"/>
        <v>0</v>
      </c>
      <c r="L18" s="12">
        <f t="shared" si="3"/>
        <v>0</v>
      </c>
    </row>
    <row r="19" spans="1:12" ht="16.5" customHeight="1" x14ac:dyDescent="0.25">
      <c r="A19" s="58" t="s">
        <v>35</v>
      </c>
      <c r="B19" s="7" t="s">
        <v>3</v>
      </c>
      <c r="C19" s="69">
        <v>25410947</v>
      </c>
      <c r="D19" s="69">
        <v>27208327</v>
      </c>
      <c r="E19" s="49">
        <f t="shared" si="4"/>
        <v>7.0732507529136956</v>
      </c>
      <c r="F19" s="49">
        <f>C19/C$32*100</f>
        <v>13.024514585308399</v>
      </c>
      <c r="G19" s="49">
        <f>D19/D$32*100</f>
        <v>12.900479068667156</v>
      </c>
      <c r="H19" s="69">
        <v>0</v>
      </c>
      <c r="I19" s="69">
        <v>0</v>
      </c>
      <c r="J19" s="12" t="str">
        <f t="shared" si="1"/>
        <v>-</v>
      </c>
      <c r="K19" s="12">
        <f t="shared" si="2"/>
        <v>0</v>
      </c>
      <c r="L19" s="12">
        <f t="shared" si="3"/>
        <v>0</v>
      </c>
    </row>
    <row r="20" spans="1:12" ht="16.5" customHeight="1" x14ac:dyDescent="0.25">
      <c r="A20" s="58" t="s">
        <v>36</v>
      </c>
      <c r="B20" s="7" t="s">
        <v>22</v>
      </c>
      <c r="C20" s="69">
        <v>0</v>
      </c>
      <c r="D20" s="69">
        <v>491396</v>
      </c>
      <c r="E20" s="49" t="str">
        <f>IFERROR((D20-C20)/C20*100, "-")</f>
        <v>-</v>
      </c>
      <c r="F20" s="49" t="s">
        <v>73</v>
      </c>
      <c r="G20" s="49">
        <f t="shared" ref="G20:G31" si="8">D20/D$32*100</f>
        <v>0.23298910706368556</v>
      </c>
      <c r="H20" s="69">
        <v>0</v>
      </c>
      <c r="I20" s="69">
        <v>0</v>
      </c>
      <c r="J20" s="12" t="str">
        <f>IFERROR((I20-H20)/H20*100, "-")</f>
        <v>-</v>
      </c>
      <c r="K20" s="12">
        <f t="shared" si="2"/>
        <v>0</v>
      </c>
      <c r="L20" s="12">
        <f t="shared" si="3"/>
        <v>0</v>
      </c>
    </row>
    <row r="21" spans="1:12" ht="16.5" customHeight="1" x14ac:dyDescent="0.25">
      <c r="A21" s="58" t="s">
        <v>37</v>
      </c>
      <c r="B21" s="7" t="s">
        <v>4</v>
      </c>
      <c r="C21" s="69">
        <v>12615708</v>
      </c>
      <c r="D21" s="69">
        <v>13237492</v>
      </c>
      <c r="E21" s="49">
        <f t="shared" si="4"/>
        <v>4.9286492680394947</v>
      </c>
      <c r="F21" s="49">
        <f>C21/C$32*100</f>
        <v>6.4662475133253352</v>
      </c>
      <c r="G21" s="49">
        <f t="shared" si="8"/>
        <v>6.276386948291564</v>
      </c>
      <c r="H21" s="69">
        <v>12825355</v>
      </c>
      <c r="I21" s="69">
        <v>13619267</v>
      </c>
      <c r="J21" s="12">
        <f t="shared" si="1"/>
        <v>6.1901756325653361</v>
      </c>
      <c r="K21" s="12">
        <f t="shared" si="2"/>
        <v>24.605006098611216</v>
      </c>
      <c r="L21" s="12">
        <f t="shared" si="3"/>
        <v>23.884730855278978</v>
      </c>
    </row>
    <row r="22" spans="1:12" ht="16.5" customHeight="1" x14ac:dyDescent="0.25">
      <c r="A22" s="58" t="s">
        <v>38</v>
      </c>
      <c r="B22" s="7" t="s">
        <v>17</v>
      </c>
      <c r="C22" s="69">
        <v>1378301</v>
      </c>
      <c r="D22" s="69">
        <v>1806278</v>
      </c>
      <c r="E22" s="49">
        <f>IFERROR((D22-C22)/C22*100, "-")</f>
        <v>31.051054885688973</v>
      </c>
      <c r="F22" s="49">
        <f>C22/C$32*100</f>
        <v>0.70645542952197549</v>
      </c>
      <c r="G22" s="49">
        <f t="shared" si="8"/>
        <v>0.85642353281015682</v>
      </c>
      <c r="H22" s="69">
        <v>0</v>
      </c>
      <c r="I22" s="69">
        <v>0</v>
      </c>
      <c r="J22" s="12" t="str">
        <f t="shared" si="1"/>
        <v>-</v>
      </c>
      <c r="K22" s="12">
        <f t="shared" si="2"/>
        <v>0</v>
      </c>
      <c r="L22" s="12">
        <f t="shared" si="3"/>
        <v>0</v>
      </c>
    </row>
    <row r="23" spans="1:12" ht="16.5" customHeight="1" x14ac:dyDescent="0.25">
      <c r="A23" s="58" t="s">
        <v>39</v>
      </c>
      <c r="B23" s="7" t="s">
        <v>10</v>
      </c>
      <c r="C23" s="69">
        <v>2691991</v>
      </c>
      <c r="D23" s="69">
        <v>4279393</v>
      </c>
      <c r="E23" s="49">
        <f>IFERROR((D23-C23)/C23*100, "-")</f>
        <v>58.967581986715409</v>
      </c>
      <c r="F23" s="49">
        <f>C23/C$32*100</f>
        <v>1.3797941510412401</v>
      </c>
      <c r="G23" s="49">
        <f t="shared" si="8"/>
        <v>2.0290192713098731</v>
      </c>
      <c r="H23" s="69">
        <v>0</v>
      </c>
      <c r="I23" s="69">
        <v>0</v>
      </c>
      <c r="J23" s="12" t="str">
        <f t="shared" si="1"/>
        <v>-</v>
      </c>
      <c r="K23" s="12">
        <f t="shared" si="2"/>
        <v>0</v>
      </c>
      <c r="L23" s="12">
        <f t="shared" si="3"/>
        <v>0</v>
      </c>
    </row>
    <row r="24" spans="1:12" ht="16.5" customHeight="1" x14ac:dyDescent="0.25">
      <c r="A24" s="58" t="s">
        <v>40</v>
      </c>
      <c r="B24" s="7" t="s">
        <v>66</v>
      </c>
      <c r="C24" s="69">
        <v>0</v>
      </c>
      <c r="D24" s="69">
        <v>1763207</v>
      </c>
      <c r="E24" s="49" t="str">
        <f>IFERROR((D24-C24)/C24*100, "-")</f>
        <v>-</v>
      </c>
      <c r="F24" s="49" t="s">
        <v>73</v>
      </c>
      <c r="G24" s="49">
        <f t="shared" si="8"/>
        <v>0.83600197091233919</v>
      </c>
      <c r="H24" s="69">
        <v>0</v>
      </c>
      <c r="I24" s="69"/>
      <c r="J24" s="12"/>
      <c r="K24" s="12">
        <f t="shared" si="2"/>
        <v>0</v>
      </c>
      <c r="L24" s="12">
        <f t="shared" si="3"/>
        <v>0</v>
      </c>
    </row>
    <row r="25" spans="1:12" ht="16.5" customHeight="1" x14ac:dyDescent="0.25">
      <c r="A25" s="58" t="s">
        <v>72</v>
      </c>
      <c r="B25" s="7" t="s">
        <v>5</v>
      </c>
      <c r="C25" s="69">
        <v>27543625</v>
      </c>
      <c r="D25" s="69">
        <v>32253873</v>
      </c>
      <c r="E25" s="49">
        <f t="shared" si="4"/>
        <v>17.101046067828761</v>
      </c>
      <c r="F25" s="49">
        <f t="shared" ref="F25:F31" si="9">C25/C$32*100</f>
        <v>14.117629915357547</v>
      </c>
      <c r="G25" s="49">
        <f t="shared" si="8"/>
        <v>15.292759952493542</v>
      </c>
      <c r="H25" s="69">
        <v>1799409</v>
      </c>
      <c r="I25" s="69">
        <v>2484413</v>
      </c>
      <c r="J25" s="12">
        <f t="shared" si="1"/>
        <v>38.068276862014137</v>
      </c>
      <c r="K25" s="12">
        <f t="shared" si="2"/>
        <v>3.4521047892160421</v>
      </c>
      <c r="L25" s="12">
        <f t="shared" si="3"/>
        <v>4.3570286006108994</v>
      </c>
    </row>
    <row r="26" spans="1:12" ht="16.5" customHeight="1" x14ac:dyDescent="0.25">
      <c r="A26" s="58" t="s">
        <v>42</v>
      </c>
      <c r="B26" s="7" t="s">
        <v>6</v>
      </c>
      <c r="C26" s="69">
        <v>16888022</v>
      </c>
      <c r="D26" s="69">
        <v>16874018</v>
      </c>
      <c r="E26" s="49">
        <f t="shared" si="4"/>
        <v>-8.2922677386374793E-2</v>
      </c>
      <c r="F26" s="49">
        <f t="shared" si="9"/>
        <v>8.6560445329333522</v>
      </c>
      <c r="G26" s="49">
        <f t="shared" si="8"/>
        <v>8.0005990817926023</v>
      </c>
      <c r="H26" s="69">
        <v>5756440</v>
      </c>
      <c r="I26" s="69">
        <v>6435953</v>
      </c>
      <c r="J26" s="12">
        <f t="shared" si="1"/>
        <v>11.804396467261014</v>
      </c>
      <c r="K26" s="12">
        <f t="shared" si="2"/>
        <v>11.043533789613587</v>
      </c>
      <c r="L26" s="12">
        <f t="shared" si="3"/>
        <v>11.287024859871336</v>
      </c>
    </row>
    <row r="27" spans="1:12" ht="16.5" customHeight="1" x14ac:dyDescent="0.25">
      <c r="A27" s="58" t="s">
        <v>43</v>
      </c>
      <c r="B27" s="7" t="s">
        <v>7</v>
      </c>
      <c r="C27" s="69">
        <v>10543744</v>
      </c>
      <c r="D27" s="69">
        <v>11620643</v>
      </c>
      <c r="E27" s="49">
        <f t="shared" si="4"/>
        <v>10.213629997086423</v>
      </c>
      <c r="F27" s="49">
        <f t="shared" si="9"/>
        <v>5.4042514634247176</v>
      </c>
      <c r="G27" s="49">
        <f t="shared" si="8"/>
        <v>5.5097787447921185</v>
      </c>
      <c r="H27" s="69">
        <v>14158866</v>
      </c>
      <c r="I27" s="69">
        <v>13704200</v>
      </c>
      <c r="J27" s="12">
        <f t="shared" si="1"/>
        <v>-3.2111752452491609</v>
      </c>
      <c r="K27" s="12">
        <f t="shared" si="2"/>
        <v>27.163301466463817</v>
      </c>
      <c r="L27" s="12">
        <f t="shared" si="3"/>
        <v>24.0336817382987</v>
      </c>
    </row>
    <row r="28" spans="1:12" ht="16.5" customHeight="1" x14ac:dyDescent="0.25">
      <c r="A28" s="58" t="s">
        <v>44</v>
      </c>
      <c r="B28" s="7" t="s">
        <v>8</v>
      </c>
      <c r="C28" s="69">
        <v>238573</v>
      </c>
      <c r="D28" s="69">
        <v>0</v>
      </c>
      <c r="E28" s="49">
        <f t="shared" si="4"/>
        <v>-100</v>
      </c>
      <c r="F28" s="49">
        <f t="shared" si="9"/>
        <v>0.12228184640898196</v>
      </c>
      <c r="G28" s="49">
        <f t="shared" si="8"/>
        <v>0</v>
      </c>
      <c r="H28" s="69">
        <v>0</v>
      </c>
      <c r="I28" s="69">
        <v>0</v>
      </c>
      <c r="J28" s="12" t="str">
        <f t="shared" si="1"/>
        <v>-</v>
      </c>
      <c r="K28" s="12">
        <f t="shared" si="2"/>
        <v>0</v>
      </c>
      <c r="L28" s="12">
        <f t="shared" si="3"/>
        <v>0</v>
      </c>
    </row>
    <row r="29" spans="1:12" ht="16.5" customHeight="1" x14ac:dyDescent="0.25">
      <c r="A29" s="58" t="s">
        <v>45</v>
      </c>
      <c r="B29" s="7" t="s">
        <v>69</v>
      </c>
      <c r="C29" s="69">
        <v>204718</v>
      </c>
      <c r="D29" s="69">
        <v>103869</v>
      </c>
      <c r="E29" s="49">
        <f>IFERROR((D29-C29)/C29*100, "-")</f>
        <v>-49.262399984368741</v>
      </c>
      <c r="F29" s="49">
        <f t="shared" si="9"/>
        <v>0.10492928802988591</v>
      </c>
      <c r="G29" s="49">
        <f t="shared" si="8"/>
        <v>4.9248153345973419E-2</v>
      </c>
      <c r="H29" s="69">
        <v>9984736</v>
      </c>
      <c r="I29" s="69">
        <v>13661450</v>
      </c>
      <c r="J29" s="12">
        <f>IFERROR((I29-H29)/H29*100, "-")</f>
        <v>36.823347157100599</v>
      </c>
      <c r="K29" s="12">
        <f t="shared" si="2"/>
        <v>19.155375439745956</v>
      </c>
      <c r="L29" s="12">
        <f t="shared" si="3"/>
        <v>23.958709109884619</v>
      </c>
    </row>
    <row r="30" spans="1:12" ht="16.5" customHeight="1" x14ac:dyDescent="0.25">
      <c r="A30" s="58" t="s">
        <v>46</v>
      </c>
      <c r="B30" s="7" t="s">
        <v>24</v>
      </c>
      <c r="C30" s="69">
        <v>6893321</v>
      </c>
      <c r="D30" s="69">
        <v>6167356</v>
      </c>
      <c r="E30" s="49">
        <f t="shared" si="4"/>
        <v>-10.531425999166439</v>
      </c>
      <c r="F30" s="49">
        <f t="shared" si="9"/>
        <v>3.5332079479648155</v>
      </c>
      <c r="G30" s="49">
        <f t="shared" si="8"/>
        <v>2.924172698564627</v>
      </c>
      <c r="H30" s="69">
        <v>1083140</v>
      </c>
      <c r="I30" s="69">
        <v>650092</v>
      </c>
      <c r="J30" s="12">
        <f t="shared" si="1"/>
        <v>-39.980796572926863</v>
      </c>
      <c r="K30" s="12">
        <f t="shared" si="2"/>
        <v>2.077967144429901</v>
      </c>
      <c r="L30" s="12">
        <f t="shared" si="3"/>
        <v>1.1400960456366718</v>
      </c>
    </row>
    <row r="31" spans="1:12" ht="16.5" customHeight="1" x14ac:dyDescent="0.25">
      <c r="A31" s="58" t="s">
        <v>47</v>
      </c>
      <c r="B31" s="7" t="s">
        <v>9</v>
      </c>
      <c r="C31" s="69">
        <v>0</v>
      </c>
      <c r="D31" s="69">
        <v>0</v>
      </c>
      <c r="E31" s="49" t="str">
        <f t="shared" si="4"/>
        <v>-</v>
      </c>
      <c r="F31" s="49">
        <f t="shared" si="9"/>
        <v>0</v>
      </c>
      <c r="G31" s="49">
        <f t="shared" si="8"/>
        <v>0</v>
      </c>
      <c r="H31" s="69">
        <v>0</v>
      </c>
      <c r="I31" s="69">
        <v>0</v>
      </c>
      <c r="J31" s="12" t="str">
        <f t="shared" si="1"/>
        <v>-</v>
      </c>
      <c r="K31" s="12">
        <f t="shared" si="2"/>
        <v>0</v>
      </c>
      <c r="L31" s="12">
        <f t="shared" si="3"/>
        <v>0</v>
      </c>
    </row>
    <row r="32" spans="1:12" ht="16.5" customHeight="1" x14ac:dyDescent="0.25">
      <c r="A32" s="3"/>
      <c r="B32" s="4" t="s">
        <v>55</v>
      </c>
      <c r="C32" s="10">
        <f>SUM(C10:C31)</f>
        <v>195100914</v>
      </c>
      <c r="D32" s="10">
        <f>SUM(D10:D31)</f>
        <v>210909431</v>
      </c>
      <c r="E32" s="5">
        <f>(D32-C32)/C32*100</f>
        <v>8.1027385653354749</v>
      </c>
      <c r="F32" s="10">
        <f>SUM(F10:F31)</f>
        <v>100</v>
      </c>
      <c r="G32" s="10">
        <f>SUM(G10:G31)</f>
        <v>100</v>
      </c>
      <c r="H32" s="10">
        <f>SUM(H10:H31)</f>
        <v>52124982</v>
      </c>
      <c r="I32" s="10">
        <f>SUM(I10:I31)</f>
        <v>57020810</v>
      </c>
      <c r="J32" s="5">
        <f>(I32-H32)/H32*100</f>
        <v>9.3924790228224921</v>
      </c>
      <c r="K32" s="10">
        <f>SUM(K10:K31)</f>
        <v>100</v>
      </c>
      <c r="L32" s="28">
        <f>SUM(L10:L31)</f>
        <v>100</v>
      </c>
    </row>
    <row r="33" spans="1:12" x14ac:dyDescent="0.25">
      <c r="A33" s="19"/>
      <c r="B33" s="19"/>
      <c r="C33" s="20"/>
      <c r="D33" s="20"/>
      <c r="E33" s="19"/>
      <c r="F33" s="19"/>
      <c r="G33" s="19"/>
      <c r="H33" s="19"/>
      <c r="I33" s="19"/>
      <c r="J33" s="19"/>
      <c r="K33" s="19"/>
      <c r="L33" s="19"/>
    </row>
    <row r="34" spans="1:12" x14ac:dyDescent="0.25">
      <c r="A34" s="19"/>
      <c r="C34" s="21"/>
      <c r="D34" s="21"/>
      <c r="E34" s="22"/>
      <c r="F34" s="22"/>
      <c r="G34" s="22"/>
      <c r="H34" s="21"/>
      <c r="I34" s="21"/>
      <c r="J34" s="19"/>
      <c r="K34" s="19"/>
      <c r="L34" s="19"/>
    </row>
    <row r="35" spans="1:12" x14ac:dyDescent="0.25">
      <c r="A35" s="19"/>
      <c r="B35" s="53" t="s">
        <v>70</v>
      </c>
      <c r="C35" s="13"/>
      <c r="D35" s="24"/>
      <c r="E35" s="22"/>
      <c r="F35" s="22"/>
      <c r="G35" s="22"/>
      <c r="H35" s="21"/>
      <c r="I35" s="21"/>
      <c r="J35" s="19"/>
      <c r="K35" s="19"/>
      <c r="L35" s="19"/>
    </row>
    <row r="36" spans="1:12" x14ac:dyDescent="0.25">
      <c r="A36" s="19"/>
      <c r="B36" s="19"/>
      <c r="C36" s="9"/>
      <c r="D36" s="9"/>
      <c r="E36" s="6"/>
      <c r="F36" s="6"/>
      <c r="G36" s="22"/>
      <c r="H36" s="9"/>
      <c r="I36" s="9"/>
      <c r="J36" s="19"/>
      <c r="K36" s="19"/>
      <c r="L36" s="19"/>
    </row>
    <row r="37" spans="1:12" x14ac:dyDescent="0.25">
      <c r="A37" s="19"/>
      <c r="B37" s="19"/>
      <c r="C37" s="23"/>
      <c r="D37" s="25"/>
      <c r="E37" s="15"/>
      <c r="F37" s="15"/>
      <c r="G37" s="22"/>
      <c r="H37" s="22"/>
      <c r="I37" s="22"/>
      <c r="J37" s="19"/>
      <c r="K37" s="19"/>
      <c r="L37" s="19"/>
    </row>
    <row r="38" spans="1:12" x14ac:dyDescent="0.25">
      <c r="A38" s="19"/>
      <c r="B38" s="18"/>
      <c r="C38" s="9"/>
      <c r="D38" s="9"/>
      <c r="E38" s="6"/>
      <c r="F38" s="6"/>
      <c r="G38" s="22"/>
      <c r="H38" s="21"/>
      <c r="I38" s="21"/>
      <c r="J38" s="19"/>
      <c r="K38" s="19"/>
      <c r="L38" s="19"/>
    </row>
    <row r="39" spans="1:12" x14ac:dyDescent="0.25">
      <c r="A39" s="19"/>
      <c r="B39" s="45"/>
    </row>
    <row r="40" spans="1:12" x14ac:dyDescent="0.25">
      <c r="A40" s="19"/>
      <c r="B40" s="45"/>
    </row>
    <row r="41" spans="1:12" x14ac:dyDescent="0.25">
      <c r="A41" s="19"/>
      <c r="B41" s="45"/>
    </row>
    <row r="42" spans="1:12" x14ac:dyDescent="0.25">
      <c r="A42" s="19"/>
      <c r="B42" s="45"/>
    </row>
    <row r="43" spans="1:12" x14ac:dyDescent="0.25">
      <c r="A43" s="19"/>
      <c r="B43" s="45"/>
      <c r="C43" s="45"/>
      <c r="D43" s="19"/>
      <c r="E43" s="19"/>
      <c r="F43" s="19"/>
      <c r="G43" s="19"/>
    </row>
    <row r="44" spans="1:12" x14ac:dyDescent="0.25">
      <c r="A44" s="19"/>
      <c r="B44" s="45"/>
      <c r="C44" s="45"/>
      <c r="D44" s="19"/>
      <c r="E44" s="19"/>
      <c r="F44" s="19"/>
      <c r="G44" s="19"/>
    </row>
    <row r="45" spans="1:12" x14ac:dyDescent="0.25">
      <c r="A45" s="19"/>
      <c r="B45" s="45"/>
      <c r="C45" s="45"/>
      <c r="D45" s="19"/>
      <c r="E45" s="19"/>
      <c r="F45" s="19"/>
      <c r="G45" s="19"/>
    </row>
    <row r="46" spans="1:12" x14ac:dyDescent="0.25">
      <c r="A46" s="19"/>
      <c r="B46" s="19"/>
      <c r="C46" s="19"/>
      <c r="D46" s="19"/>
      <c r="E46" s="19"/>
      <c r="F46" s="19"/>
      <c r="G46" s="19"/>
    </row>
    <row r="47" spans="1:12" x14ac:dyDescent="0.25">
      <c r="A47" s="17"/>
      <c r="B47" s="17"/>
      <c r="C47" s="17"/>
      <c r="D47" s="17"/>
      <c r="E47" s="17"/>
      <c r="F47" s="17"/>
      <c r="G47" s="17"/>
    </row>
    <row r="48" spans="1:12" x14ac:dyDescent="0.25">
      <c r="A48" s="17"/>
      <c r="B48" s="17"/>
      <c r="C48" s="17"/>
      <c r="D48" s="17"/>
      <c r="E48" s="17"/>
      <c r="F48" s="17"/>
      <c r="G48" s="17"/>
    </row>
    <row r="49" spans="1:12" x14ac:dyDescent="0.25">
      <c r="A49" s="17"/>
      <c r="B49" s="17"/>
      <c r="C49" s="17"/>
      <c r="D49" s="17"/>
      <c r="E49" s="17"/>
      <c r="F49" s="17"/>
      <c r="G49" s="17"/>
    </row>
    <row r="50" spans="1:12" x14ac:dyDescent="0.25">
      <c r="A50" s="17"/>
      <c r="B50" s="17"/>
      <c r="C50" s="17"/>
      <c r="D50" s="17"/>
      <c r="E50" s="17"/>
      <c r="F50" s="17"/>
      <c r="G50" s="17"/>
    </row>
    <row r="51" spans="1:12" x14ac:dyDescent="0.25">
      <c r="A51" s="17"/>
      <c r="B51" s="17"/>
      <c r="C51" s="17"/>
      <c r="D51" s="17"/>
      <c r="E51" s="17"/>
      <c r="F51" s="17"/>
      <c r="G51" s="17"/>
    </row>
    <row r="52" spans="1:12" x14ac:dyDescent="0.25">
      <c r="A52" s="17"/>
      <c r="B52" s="47"/>
      <c r="C52" s="6"/>
      <c r="D52" s="6"/>
      <c r="E52" s="44"/>
      <c r="F52" s="45"/>
      <c r="G52" s="45"/>
      <c r="H52" s="17"/>
      <c r="I52" s="17"/>
      <c r="J52" s="17"/>
      <c r="K52" s="17"/>
      <c r="L52" s="17"/>
    </row>
    <row r="53" spans="1:12" x14ac:dyDescent="0.25">
      <c r="A53" s="17"/>
      <c r="B53" s="47"/>
      <c r="C53" s="6"/>
      <c r="D53" s="6"/>
      <c r="E53" s="44"/>
      <c r="F53" s="45"/>
      <c r="G53" s="45"/>
      <c r="H53" s="17"/>
      <c r="I53" s="17"/>
      <c r="J53" s="17"/>
      <c r="K53" s="17"/>
      <c r="L53" s="17"/>
    </row>
    <row r="54" spans="1:12" x14ac:dyDescent="0.25">
      <c r="A54" s="17"/>
      <c r="B54" s="47"/>
      <c r="C54" s="6"/>
      <c r="D54" s="6"/>
      <c r="E54" s="44"/>
      <c r="F54" s="45"/>
      <c r="G54" s="45"/>
      <c r="H54" s="17"/>
      <c r="I54" s="17"/>
      <c r="J54" s="17"/>
      <c r="K54" s="17"/>
      <c r="L54" s="17"/>
    </row>
    <row r="55" spans="1:12" x14ac:dyDescent="0.25">
      <c r="A55" s="17"/>
      <c r="B55" s="47"/>
      <c r="C55" s="6"/>
      <c r="D55" s="6"/>
      <c r="E55" s="44"/>
      <c r="F55" s="45"/>
      <c r="G55" s="45"/>
      <c r="H55" s="17"/>
      <c r="I55" s="17"/>
      <c r="J55" s="17"/>
      <c r="K55" s="17"/>
      <c r="L55" s="17"/>
    </row>
    <row r="56" spans="1:12" x14ac:dyDescent="0.25">
      <c r="A56" s="17"/>
      <c r="B56" s="47"/>
      <c r="C56" s="6"/>
      <c r="D56" s="6"/>
      <c r="E56" s="44"/>
      <c r="F56" s="45"/>
      <c r="G56" s="45"/>
      <c r="H56" s="17"/>
      <c r="I56" s="17"/>
      <c r="J56" s="17"/>
      <c r="K56" s="17"/>
      <c r="L56" s="17"/>
    </row>
    <row r="57" spans="1:12" x14ac:dyDescent="0.25">
      <c r="A57" s="17"/>
      <c r="B57" s="47"/>
      <c r="C57" s="6"/>
      <c r="D57" s="6"/>
      <c r="E57" s="44"/>
      <c r="F57" s="45"/>
      <c r="G57" s="45"/>
      <c r="H57" s="17"/>
      <c r="I57" s="17"/>
      <c r="J57" s="17"/>
      <c r="K57" s="17"/>
      <c r="L57" s="17"/>
    </row>
    <row r="58" spans="1:12" x14ac:dyDescent="0.25">
      <c r="A58" s="17"/>
      <c r="B58" s="47"/>
      <c r="C58" s="6"/>
      <c r="D58" s="6"/>
      <c r="E58" s="44"/>
      <c r="F58" s="45"/>
      <c r="G58" s="45"/>
      <c r="H58" s="17"/>
      <c r="I58" s="17"/>
      <c r="J58" s="17"/>
      <c r="K58" s="17"/>
      <c r="L58" s="17"/>
    </row>
    <row r="59" spans="1:12" x14ac:dyDescent="0.25">
      <c r="A59" s="17"/>
      <c r="B59" s="47"/>
      <c r="C59" s="6"/>
      <c r="D59" s="6"/>
      <c r="E59" s="48"/>
      <c r="F59" s="19"/>
      <c r="G59" s="19"/>
      <c r="H59" s="17"/>
      <c r="I59" s="17"/>
      <c r="J59" s="17"/>
      <c r="K59" s="17"/>
      <c r="L59" s="17"/>
    </row>
    <row r="60" spans="1:12" x14ac:dyDescent="0.25">
      <c r="A60" s="17"/>
      <c r="B60" s="47"/>
      <c r="C60" s="6"/>
      <c r="D60" s="6"/>
      <c r="E60" s="19"/>
      <c r="F60" s="19"/>
      <c r="G60" s="19"/>
      <c r="H60" s="17"/>
      <c r="I60" s="17"/>
      <c r="J60" s="17"/>
      <c r="K60" s="17"/>
      <c r="L60" s="17"/>
    </row>
    <row r="61" spans="1:12" x14ac:dyDescent="0.25">
      <c r="A61" s="17"/>
      <c r="B61" s="47"/>
      <c r="C61" s="6"/>
      <c r="D61" s="6"/>
      <c r="E61" s="19"/>
      <c r="F61" s="19"/>
      <c r="G61" s="19"/>
      <c r="H61" s="17"/>
      <c r="I61" s="17"/>
      <c r="J61" s="17"/>
      <c r="K61" s="17"/>
      <c r="L61" s="17"/>
    </row>
    <row r="62" spans="1:12" x14ac:dyDescent="0.25">
      <c r="A62" s="17"/>
      <c r="B62" s="47"/>
      <c r="C62" s="6"/>
      <c r="D62" s="6"/>
      <c r="E62" s="19"/>
      <c r="F62" s="19"/>
      <c r="G62" s="19"/>
      <c r="H62" s="17"/>
      <c r="I62" s="17"/>
      <c r="J62" s="17"/>
      <c r="K62" s="17"/>
      <c r="L62" s="17"/>
    </row>
    <row r="63" spans="1:12" x14ac:dyDescent="0.25">
      <c r="A63" s="17"/>
      <c r="B63" s="47"/>
      <c r="C63" s="6"/>
      <c r="D63" s="6"/>
      <c r="E63" s="19"/>
      <c r="F63" s="19"/>
      <c r="G63" s="19"/>
      <c r="H63" s="17"/>
      <c r="I63" s="17"/>
      <c r="J63" s="17"/>
      <c r="K63" s="17"/>
      <c r="L63" s="17"/>
    </row>
    <row r="64" spans="1:12" x14ac:dyDescent="0.25">
      <c r="A64" s="17"/>
      <c r="B64" s="47"/>
      <c r="C64" s="6"/>
      <c r="D64" s="6"/>
      <c r="E64" s="19"/>
      <c r="F64" s="19"/>
      <c r="G64" s="19"/>
      <c r="H64" s="17"/>
      <c r="I64" s="17"/>
      <c r="J64" s="17"/>
      <c r="K64" s="17"/>
      <c r="L64" s="17"/>
    </row>
    <row r="65" spans="1:12" x14ac:dyDescent="0.25">
      <c r="A65" s="17"/>
      <c r="B65" s="48"/>
      <c r="C65" s="19"/>
      <c r="D65" s="19"/>
      <c r="E65" s="19"/>
      <c r="F65" s="19"/>
      <c r="G65" s="19"/>
      <c r="H65" s="17"/>
      <c r="I65" s="17"/>
      <c r="J65" s="17"/>
      <c r="K65" s="17"/>
      <c r="L65" s="17"/>
    </row>
    <row r="66" spans="1:12" x14ac:dyDescent="0.25">
      <c r="A66" s="17"/>
      <c r="B66" s="46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2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2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</row>
    <row r="147" spans="1:12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1:12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2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2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F52:G58 H36:I36 C36:F36 C52:D64 C31:D31 C38:F38 H31:I31 C15:C16 C10:D11 H18 D14:D16 C43:C45 C25:D29 B39:B45 C19:D19 C21:D21 H19:I29 H10:I17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30.06.2019.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7" t="s">
        <v>83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3" t="s">
        <v>58</v>
      </c>
      <c r="B7" s="76" t="s">
        <v>80</v>
      </c>
      <c r="C7" s="79" t="s">
        <v>53</v>
      </c>
      <c r="D7" s="79"/>
      <c r="E7" s="79"/>
      <c r="F7" s="79"/>
      <c r="G7" s="79"/>
      <c r="H7" s="79" t="s">
        <v>54</v>
      </c>
      <c r="I7" s="79"/>
      <c r="J7" s="79"/>
      <c r="K7" s="79"/>
      <c r="L7" s="80"/>
    </row>
    <row r="8" spans="1:12" ht="21" customHeight="1" x14ac:dyDescent="0.25">
      <c r="A8" s="74"/>
      <c r="B8" s="77"/>
      <c r="C8" s="81" t="s">
        <v>25</v>
      </c>
      <c r="D8" s="81"/>
      <c r="E8" s="82" t="s">
        <v>59</v>
      </c>
      <c r="F8" s="77" t="s">
        <v>57</v>
      </c>
      <c r="G8" s="77"/>
      <c r="H8" s="81" t="s">
        <v>25</v>
      </c>
      <c r="I8" s="81"/>
      <c r="J8" s="82" t="s">
        <v>60</v>
      </c>
      <c r="K8" s="77" t="s">
        <v>57</v>
      </c>
      <c r="L8" s="84"/>
    </row>
    <row r="9" spans="1:12" ht="18.75" customHeight="1" thickBot="1" x14ac:dyDescent="0.3">
      <c r="A9" s="75"/>
      <c r="B9" s="78"/>
      <c r="C9" s="57" t="s">
        <v>62</v>
      </c>
      <c r="D9" s="57" t="s">
        <v>64</v>
      </c>
      <c r="E9" s="83"/>
      <c r="F9" s="38" t="s">
        <v>56</v>
      </c>
      <c r="G9" s="38" t="s">
        <v>67</v>
      </c>
      <c r="H9" s="57" t="s">
        <v>62</v>
      </c>
      <c r="I9" s="57" t="s">
        <v>64</v>
      </c>
      <c r="J9" s="83"/>
      <c r="K9" s="38" t="s">
        <v>56</v>
      </c>
      <c r="L9" s="39" t="s">
        <v>67</v>
      </c>
    </row>
    <row r="10" spans="1:12" x14ac:dyDescent="0.25">
      <c r="A10" s="16" t="s">
        <v>26</v>
      </c>
      <c r="B10" s="7" t="s">
        <v>20</v>
      </c>
      <c r="C10" s="69">
        <v>11293497</v>
      </c>
      <c r="D10" s="69">
        <v>8296822</v>
      </c>
      <c r="E10" s="49">
        <f>IFERROR((D10-C10)/C$25*100, "-")</f>
        <v>-3.0836262607207123</v>
      </c>
      <c r="F10" s="49">
        <f>C10/C$25*100</f>
        <v>11.621188125028766</v>
      </c>
      <c r="G10" s="50">
        <f>D10/D$25*100</f>
        <v>8.1094541961221847</v>
      </c>
      <c r="H10" s="69">
        <v>0</v>
      </c>
      <c r="I10" s="69">
        <v>0</v>
      </c>
      <c r="J10" s="31">
        <f>IFERROR((I10-H10)/H$25*100, "-")</f>
        <v>0</v>
      </c>
      <c r="K10" s="31">
        <f>H10/H$25*100</f>
        <v>0</v>
      </c>
      <c r="L10" s="32">
        <f>I10/I$25*100</f>
        <v>0</v>
      </c>
    </row>
    <row r="11" spans="1:12" x14ac:dyDescent="0.25">
      <c r="A11" s="16" t="s">
        <v>27</v>
      </c>
      <c r="B11" s="7" t="s">
        <v>11</v>
      </c>
      <c r="C11" s="69">
        <v>8075505</v>
      </c>
      <c r="D11" s="69">
        <v>8438781</v>
      </c>
      <c r="E11" s="49">
        <f t="shared" ref="E11:E24" si="0">IFERROR((D11-C11)/C$25*100, "-")</f>
        <v>0.37381678476630847</v>
      </c>
      <c r="F11" s="49">
        <f t="shared" ref="F11:G24" si="1">C11/C$25*100</f>
        <v>8.3098231495178538</v>
      </c>
      <c r="G11" s="50">
        <f t="shared" si="1"/>
        <v>8.2482073245160805</v>
      </c>
      <c r="H11" s="69">
        <v>0</v>
      </c>
      <c r="I11" s="69">
        <v>0</v>
      </c>
      <c r="J11" s="31">
        <f t="shared" ref="J11:J24" si="2">IFERROR((I11-H11)/H$25*100, "-")</f>
        <v>0</v>
      </c>
      <c r="K11" s="31">
        <f t="shared" ref="K11:L24" si="3">H11/H$25*100</f>
        <v>0</v>
      </c>
      <c r="L11" s="32">
        <f t="shared" si="3"/>
        <v>0</v>
      </c>
    </row>
    <row r="12" spans="1:12" x14ac:dyDescent="0.25">
      <c r="A12" s="16" t="s">
        <v>28</v>
      </c>
      <c r="B12" s="7" t="s">
        <v>12</v>
      </c>
      <c r="C12" s="69">
        <v>12552571</v>
      </c>
      <c r="D12" s="69">
        <v>12058470</v>
      </c>
      <c r="E12" s="49">
        <f t="shared" si="0"/>
        <v>-0.50843779156844326</v>
      </c>
      <c r="F12" s="49">
        <f t="shared" si="1"/>
        <v>12.916795306518475</v>
      </c>
      <c r="G12" s="50">
        <f t="shared" si="1"/>
        <v>11.786152594368479</v>
      </c>
      <c r="H12" s="69">
        <v>0</v>
      </c>
      <c r="I12" s="69">
        <v>0</v>
      </c>
      <c r="J12" s="31">
        <f t="shared" si="2"/>
        <v>0</v>
      </c>
      <c r="K12" s="31">
        <f t="shared" si="3"/>
        <v>0</v>
      </c>
      <c r="L12" s="32">
        <f t="shared" si="3"/>
        <v>0</v>
      </c>
    </row>
    <row r="13" spans="1:12" x14ac:dyDescent="0.25">
      <c r="A13" s="16" t="s">
        <v>29</v>
      </c>
      <c r="B13" s="7" t="s">
        <v>13</v>
      </c>
      <c r="C13" s="69">
        <v>11971464</v>
      </c>
      <c r="D13" s="69">
        <v>11961445</v>
      </c>
      <c r="E13" s="49">
        <f t="shared" si="0"/>
        <v>-1.0309710431114758E-2</v>
      </c>
      <c r="F13" s="49">
        <f t="shared" si="1"/>
        <v>12.318826956434254</v>
      </c>
      <c r="G13" s="50">
        <f t="shared" si="1"/>
        <v>11.691318717809629</v>
      </c>
      <c r="H13" s="69">
        <v>352616</v>
      </c>
      <c r="I13" s="69">
        <v>339667</v>
      </c>
      <c r="J13" s="31">
        <f t="shared" si="2"/>
        <v>-0.12643297704795745</v>
      </c>
      <c r="K13" s="31">
        <f t="shared" si="3"/>
        <v>3.4429137875312814</v>
      </c>
      <c r="L13" s="32">
        <f t="shared" si="3"/>
        <v>3.1511915481600248</v>
      </c>
    </row>
    <row r="14" spans="1:12" x14ac:dyDescent="0.25">
      <c r="A14" s="16" t="s">
        <v>30</v>
      </c>
      <c r="B14" s="7" t="s">
        <v>22</v>
      </c>
      <c r="C14" s="69">
        <v>4421647</v>
      </c>
      <c r="D14" s="69">
        <v>4551106</v>
      </c>
      <c r="E14" s="49">
        <f t="shared" si="0"/>
        <v>0.13321537106514475</v>
      </c>
      <c r="F14" s="49">
        <f t="shared" si="1"/>
        <v>4.5499451241248901</v>
      </c>
      <c r="G14" s="50">
        <f t="shared" si="1"/>
        <v>4.4483280042282276</v>
      </c>
      <c r="H14" s="69">
        <v>0</v>
      </c>
      <c r="I14" s="69">
        <v>0</v>
      </c>
      <c r="J14" s="31">
        <f t="shared" si="2"/>
        <v>0</v>
      </c>
      <c r="K14" s="31">
        <f t="shared" si="3"/>
        <v>0</v>
      </c>
      <c r="L14" s="32">
        <f t="shared" si="3"/>
        <v>0</v>
      </c>
    </row>
    <row r="15" spans="1:12" x14ac:dyDescent="0.25">
      <c r="A15" s="16" t="s">
        <v>31</v>
      </c>
      <c r="B15" s="7" t="s">
        <v>15</v>
      </c>
      <c r="C15" s="69">
        <v>4240</v>
      </c>
      <c r="D15" s="69">
        <v>3379</v>
      </c>
      <c r="E15" s="49">
        <f t="shared" si="0"/>
        <v>-8.8598270098710506E-4</v>
      </c>
      <c r="F15" s="49">
        <f t="shared" si="1"/>
        <v>4.3630274705985204E-3</v>
      </c>
      <c r="G15" s="50">
        <f t="shared" si="1"/>
        <v>3.3026917690528812E-3</v>
      </c>
      <c r="H15" s="69">
        <v>7907010</v>
      </c>
      <c r="I15" s="69">
        <v>9059851</v>
      </c>
      <c r="J15" s="31">
        <f t="shared" si="2"/>
        <v>11.256245246192316</v>
      </c>
      <c r="K15" s="31">
        <f t="shared" si="3"/>
        <v>77.203399015211204</v>
      </c>
      <c r="L15" s="32">
        <f t="shared" si="3"/>
        <v>84.050926050482218</v>
      </c>
    </row>
    <row r="16" spans="1:12" x14ac:dyDescent="0.25">
      <c r="A16" s="16" t="s">
        <v>32</v>
      </c>
      <c r="B16" s="7" t="s">
        <v>16</v>
      </c>
      <c r="C16" s="69">
        <v>1089990</v>
      </c>
      <c r="D16" s="69">
        <v>2000918</v>
      </c>
      <c r="E16" s="49">
        <f t="shared" si="0"/>
        <v>0.9373594074852285</v>
      </c>
      <c r="F16" s="49">
        <f t="shared" si="1"/>
        <v>1.1216170548768116</v>
      </c>
      <c r="G16" s="50">
        <f t="shared" si="1"/>
        <v>1.9557311065847152</v>
      </c>
      <c r="H16" s="69">
        <v>0</v>
      </c>
      <c r="I16" s="69">
        <v>0</v>
      </c>
      <c r="J16" s="31">
        <f t="shared" si="2"/>
        <v>0</v>
      </c>
      <c r="K16" s="31">
        <f t="shared" si="3"/>
        <v>0</v>
      </c>
      <c r="L16" s="32">
        <f t="shared" si="3"/>
        <v>0</v>
      </c>
    </row>
    <row r="17" spans="1:12" x14ac:dyDescent="0.25">
      <c r="A17" s="16" t="s">
        <v>33</v>
      </c>
      <c r="B17" s="7" t="s">
        <v>17</v>
      </c>
      <c r="C17" s="69">
        <v>5214856</v>
      </c>
      <c r="D17" s="69">
        <v>5584029</v>
      </c>
      <c r="E17" s="49">
        <f t="shared" si="0"/>
        <v>0.37988489160454419</v>
      </c>
      <c r="F17" s="49">
        <f t="shared" si="1"/>
        <v>5.3661698073621498</v>
      </c>
      <c r="G17" s="50">
        <f t="shared" si="1"/>
        <v>5.4579244203766173</v>
      </c>
      <c r="H17" s="69">
        <v>0</v>
      </c>
      <c r="I17" s="69">
        <v>0</v>
      </c>
      <c r="J17" s="31">
        <f t="shared" si="2"/>
        <v>0</v>
      </c>
      <c r="K17" s="31">
        <f t="shared" si="3"/>
        <v>0</v>
      </c>
      <c r="L17" s="32">
        <f t="shared" si="3"/>
        <v>0</v>
      </c>
    </row>
    <row r="18" spans="1:12" x14ac:dyDescent="0.25">
      <c r="A18" s="16" t="s">
        <v>34</v>
      </c>
      <c r="B18" s="7" t="s">
        <v>18</v>
      </c>
      <c r="C18" s="69">
        <v>7857536</v>
      </c>
      <c r="D18" s="69">
        <v>7953411</v>
      </c>
      <c r="E18" s="49">
        <f t="shared" si="0"/>
        <v>9.8656900647083282E-2</v>
      </c>
      <c r="F18" s="49">
        <f t="shared" si="1"/>
        <v>8.0855295800039659</v>
      </c>
      <c r="G18" s="50">
        <f t="shared" si="1"/>
        <v>7.7737984745766919</v>
      </c>
      <c r="H18" s="69">
        <v>0</v>
      </c>
      <c r="I18" s="69">
        <v>0</v>
      </c>
      <c r="J18" s="31">
        <f t="shared" si="2"/>
        <v>0</v>
      </c>
      <c r="K18" s="31">
        <f t="shared" si="3"/>
        <v>0</v>
      </c>
      <c r="L18" s="32">
        <f t="shared" si="3"/>
        <v>0</v>
      </c>
    </row>
    <row r="19" spans="1:12" x14ac:dyDescent="0.25">
      <c r="A19" s="16" t="s">
        <v>35</v>
      </c>
      <c r="B19" s="7" t="s">
        <v>10</v>
      </c>
      <c r="C19" s="69">
        <v>8405139</v>
      </c>
      <c r="D19" s="69">
        <v>11088269</v>
      </c>
      <c r="E19" s="49">
        <f t="shared" si="0"/>
        <v>2.7609834663176902</v>
      </c>
      <c r="F19" s="49">
        <f t="shared" si="1"/>
        <v>8.6490217809431549</v>
      </c>
      <c r="G19" s="50">
        <f t="shared" si="1"/>
        <v>10.837861722209002</v>
      </c>
      <c r="H19" s="69">
        <v>0</v>
      </c>
      <c r="I19" s="69">
        <v>0</v>
      </c>
      <c r="J19" s="31">
        <f t="shared" si="2"/>
        <v>0</v>
      </c>
      <c r="K19" s="31">
        <f t="shared" si="3"/>
        <v>0</v>
      </c>
      <c r="L19" s="32">
        <f t="shared" si="3"/>
        <v>0</v>
      </c>
    </row>
    <row r="20" spans="1:12" x14ac:dyDescent="0.25">
      <c r="A20" s="16" t="s">
        <v>36</v>
      </c>
      <c r="B20" s="7" t="s">
        <v>14</v>
      </c>
      <c r="C20" s="69">
        <v>4494184</v>
      </c>
      <c r="D20" s="69">
        <v>5068502</v>
      </c>
      <c r="E20" s="49">
        <f t="shared" si="0"/>
        <v>0.59098236105169832</v>
      </c>
      <c r="F20" s="49">
        <f t="shared" si="1"/>
        <v>4.6245868513972503</v>
      </c>
      <c r="G20" s="50">
        <f t="shared" si="1"/>
        <v>4.9540396084131588</v>
      </c>
      <c r="H20" s="69">
        <v>0</v>
      </c>
      <c r="I20" s="69">
        <v>0</v>
      </c>
      <c r="J20" s="31">
        <f t="shared" si="2"/>
        <v>0</v>
      </c>
      <c r="K20" s="31">
        <f t="shared" si="3"/>
        <v>0</v>
      </c>
      <c r="L20" s="32">
        <f t="shared" si="3"/>
        <v>0</v>
      </c>
    </row>
    <row r="21" spans="1:12" x14ac:dyDescent="0.25">
      <c r="A21" s="16" t="s">
        <v>37</v>
      </c>
      <c r="B21" s="7" t="s">
        <v>66</v>
      </c>
      <c r="C21" s="69">
        <v>0</v>
      </c>
      <c r="D21" s="69">
        <v>3457671</v>
      </c>
      <c r="E21" s="49">
        <f t="shared" si="0"/>
        <v>3.557998480493362</v>
      </c>
      <c r="F21" s="49">
        <f t="shared" si="1"/>
        <v>0</v>
      </c>
      <c r="G21" s="50">
        <f t="shared" si="1"/>
        <v>3.3795861354817531</v>
      </c>
      <c r="H21" s="69">
        <v>0</v>
      </c>
      <c r="I21" s="69">
        <v>0</v>
      </c>
      <c r="J21" s="31">
        <f t="shared" si="2"/>
        <v>0</v>
      </c>
      <c r="K21" s="31">
        <f t="shared" si="3"/>
        <v>0</v>
      </c>
      <c r="L21" s="32">
        <f t="shared" si="3"/>
        <v>0</v>
      </c>
    </row>
    <row r="22" spans="1:12" x14ac:dyDescent="0.25">
      <c r="A22" s="16" t="s">
        <v>38</v>
      </c>
      <c r="B22" s="7" t="s">
        <v>21</v>
      </c>
      <c r="C22" s="69">
        <v>1778939</v>
      </c>
      <c r="D22" s="69">
        <v>1858403</v>
      </c>
      <c r="E22" s="49">
        <f t="shared" si="0"/>
        <v>8.1769720500858678E-2</v>
      </c>
      <c r="F22" s="49">
        <f t="shared" si="1"/>
        <v>1.830556539037514</v>
      </c>
      <c r="G22" s="50">
        <f t="shared" si="1"/>
        <v>1.8164345343838948</v>
      </c>
      <c r="H22" s="69">
        <v>0</v>
      </c>
      <c r="I22" s="69">
        <v>0</v>
      </c>
      <c r="J22" s="31">
        <f t="shared" si="2"/>
        <v>0</v>
      </c>
      <c r="K22" s="31">
        <f t="shared" si="3"/>
        <v>0</v>
      </c>
      <c r="L22" s="32">
        <f t="shared" si="3"/>
        <v>0</v>
      </c>
    </row>
    <row r="23" spans="1:12" x14ac:dyDescent="0.25">
      <c r="A23" s="16" t="s">
        <v>39</v>
      </c>
      <c r="B23" s="7" t="s">
        <v>19</v>
      </c>
      <c r="C23" s="69">
        <v>5625976</v>
      </c>
      <c r="D23" s="69">
        <v>5541737</v>
      </c>
      <c r="E23" s="49">
        <f t="shared" si="0"/>
        <v>-8.6683271484846391E-2</v>
      </c>
      <c r="F23" s="49">
        <f t="shared" si="1"/>
        <v>5.7892188294641462</v>
      </c>
      <c r="G23" s="50">
        <f t="shared" si="1"/>
        <v>5.4165875040413747</v>
      </c>
      <c r="H23" s="69">
        <v>0</v>
      </c>
      <c r="I23" s="69">
        <v>0</v>
      </c>
      <c r="J23" s="31">
        <f t="shared" si="2"/>
        <v>0</v>
      </c>
      <c r="K23" s="31">
        <f t="shared" si="3"/>
        <v>0</v>
      </c>
      <c r="L23" s="32">
        <f t="shared" si="3"/>
        <v>0</v>
      </c>
    </row>
    <row r="24" spans="1:12" x14ac:dyDescent="0.25">
      <c r="A24" s="16" t="s">
        <v>40</v>
      </c>
      <c r="B24" s="7" t="s">
        <v>24</v>
      </c>
      <c r="C24" s="69">
        <v>14394683</v>
      </c>
      <c r="D24" s="69">
        <v>14447543</v>
      </c>
      <c r="E24" s="49">
        <f t="shared" si="0"/>
        <v>5.4393781154678723E-2</v>
      </c>
      <c r="F24" s="49">
        <f t="shared" si="1"/>
        <v>14.81235786782017</v>
      </c>
      <c r="G24" s="50">
        <f t="shared" si="1"/>
        <v>14.12127296511914</v>
      </c>
      <c r="H24" s="69">
        <v>1982164</v>
      </c>
      <c r="I24" s="69">
        <v>1379484</v>
      </c>
      <c r="J24" s="31">
        <f t="shared" si="2"/>
        <v>-5.8845182336290822</v>
      </c>
      <c r="K24" s="31">
        <f t="shared" si="3"/>
        <v>19.353687197257511</v>
      </c>
      <c r="L24" s="32">
        <f t="shared" si="3"/>
        <v>12.797882401357752</v>
      </c>
    </row>
    <row r="25" spans="1:12" x14ac:dyDescent="0.25">
      <c r="A25" s="3"/>
      <c r="B25" s="4" t="s">
        <v>55</v>
      </c>
      <c r="C25" s="70">
        <f>SUM(C10:C24)</f>
        <v>97180227</v>
      </c>
      <c r="D25" s="70">
        <f>SUM(D10:D24)</f>
        <v>102310486</v>
      </c>
      <c r="E25" s="33">
        <f>(D25-C25)/C25*100</f>
        <v>5.2791181481804932</v>
      </c>
      <c r="F25" s="34">
        <f>SUM(F10:F24)</f>
        <v>100.00000000000001</v>
      </c>
      <c r="G25" s="34">
        <f>SUM(G10:G24)</f>
        <v>100</v>
      </c>
      <c r="H25" s="70">
        <f>SUM(H10:H24)</f>
        <v>10241790</v>
      </c>
      <c r="I25" s="70">
        <f>SUM(I10:I24)</f>
        <v>10779002</v>
      </c>
      <c r="J25" s="33">
        <f>(I25-H25)/H25*100</f>
        <v>5.2452940355152764</v>
      </c>
      <c r="K25" s="34">
        <f>SUM(K10:K24)</f>
        <v>100</v>
      </c>
      <c r="L25" s="35">
        <f>SUM(L10:L24)</f>
        <v>100</v>
      </c>
    </row>
    <row r="26" spans="1:12" x14ac:dyDescent="0.25"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2" x14ac:dyDescent="0.25">
      <c r="G27" s="52"/>
    </row>
    <row r="28" spans="1:12" x14ac:dyDescent="0.25">
      <c r="B28" s="53" t="s">
        <v>65</v>
      </c>
    </row>
    <row r="29" spans="1:12" x14ac:dyDescent="0.25">
      <c r="C29" s="9"/>
      <c r="D29" s="9"/>
      <c r="E29" s="6"/>
      <c r="F29" s="6"/>
      <c r="H29" s="9"/>
      <c r="I29" s="9"/>
    </row>
    <row r="30" spans="1:12" x14ac:dyDescent="0.25">
      <c r="C30" s="6"/>
      <c r="D30" s="6"/>
      <c r="E30" s="6"/>
      <c r="F30" s="6"/>
    </row>
    <row r="31" spans="1:12" x14ac:dyDescent="0.25">
      <c r="C31" s="41"/>
      <c r="D31" s="41"/>
      <c r="E31" s="6"/>
      <c r="F31" s="6"/>
    </row>
    <row r="32" spans="1:12" x14ac:dyDescent="0.25">
      <c r="C32" s="6"/>
      <c r="D32" s="6"/>
      <c r="E32" s="6"/>
      <c r="F32" s="6"/>
      <c r="G32" s="6"/>
      <c r="H32" s="6"/>
      <c r="I32" s="19"/>
    </row>
    <row r="33" spans="2:6" x14ac:dyDescent="0.25">
      <c r="C33" s="42"/>
      <c r="D33" s="42"/>
      <c r="E33" s="6"/>
      <c r="F33" s="6"/>
    </row>
    <row r="35" spans="2:6" x14ac:dyDescent="0.25">
      <c r="D35" s="55"/>
    </row>
    <row r="36" spans="2:6" x14ac:dyDescent="0.25">
      <c r="C36" s="55"/>
      <c r="D36" s="55"/>
    </row>
    <row r="42" spans="2:6" x14ac:dyDescent="0.25">
      <c r="B42" s="18"/>
      <c r="C42" s="19"/>
      <c r="D42" s="19"/>
    </row>
    <row r="43" spans="2:6" x14ac:dyDescent="0.25">
      <c r="B43" s="18"/>
      <c r="C43" s="19"/>
      <c r="D43" s="19"/>
    </row>
    <row r="44" spans="2:6" x14ac:dyDescent="0.25">
      <c r="B44" s="18"/>
      <c r="C44" s="19"/>
      <c r="D44" s="19"/>
    </row>
    <row r="45" spans="2:6" x14ac:dyDescent="0.25">
      <c r="B45" s="18"/>
      <c r="C45" s="19"/>
      <c r="D45" s="19"/>
    </row>
    <row r="46" spans="2:6" x14ac:dyDescent="0.25">
      <c r="B46" s="18"/>
      <c r="C46" s="19"/>
      <c r="D46" s="19"/>
    </row>
    <row r="47" spans="2:6" x14ac:dyDescent="0.25">
      <c r="B47" s="18"/>
      <c r="C47" s="19"/>
      <c r="D47" s="19"/>
    </row>
    <row r="48" spans="2:6" x14ac:dyDescent="0.25">
      <c r="B48" s="18"/>
      <c r="C48" s="19"/>
      <c r="D48" s="19"/>
    </row>
    <row r="49" spans="2:4" x14ac:dyDescent="0.25">
      <c r="B49" s="18"/>
      <c r="C49" s="19"/>
      <c r="D49" s="19"/>
    </row>
    <row r="50" spans="2:4" x14ac:dyDescent="0.25">
      <c r="B50" s="18"/>
      <c r="C50" s="19"/>
      <c r="D50" s="19"/>
    </row>
    <row r="51" spans="2:4" x14ac:dyDescent="0.25">
      <c r="B51" s="18"/>
      <c r="C51" s="19"/>
      <c r="D51" s="19"/>
    </row>
    <row r="52" spans="2:4" x14ac:dyDescent="0.25">
      <c r="B52" s="18"/>
      <c r="C52" s="19"/>
      <c r="D52" s="19"/>
    </row>
    <row r="53" spans="2:4" x14ac:dyDescent="0.25">
      <c r="B53" s="18"/>
      <c r="C53" s="19"/>
      <c r="D53" s="19"/>
    </row>
    <row r="54" spans="2:4" x14ac:dyDescent="0.25">
      <c r="B54" s="18"/>
      <c r="C54" s="19"/>
      <c r="D54" s="19"/>
    </row>
    <row r="55" spans="2:4" x14ac:dyDescent="0.25">
      <c r="B55" s="19"/>
      <c r="C55" s="6"/>
      <c r="D55" s="6"/>
    </row>
    <row r="56" spans="2:4" x14ac:dyDescent="0.25">
      <c r="B56" s="19"/>
      <c r="C56" s="19"/>
      <c r="D56" s="19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D33:F33 H29:I29 C29:D30 E29:F31 C32:C33 D32:H32 H10:I12 C15 H14:H23 I14 I16:I23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30.06.2019.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7" t="s">
        <v>83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3" t="s">
        <v>58</v>
      </c>
      <c r="B7" s="76" t="s">
        <v>80</v>
      </c>
      <c r="C7" s="79" t="s">
        <v>53</v>
      </c>
      <c r="D7" s="79"/>
      <c r="E7" s="79"/>
      <c r="F7" s="79"/>
      <c r="G7" s="79"/>
      <c r="H7" s="79" t="s">
        <v>54</v>
      </c>
      <c r="I7" s="79"/>
      <c r="J7" s="79"/>
      <c r="K7" s="79"/>
      <c r="L7" s="80"/>
    </row>
    <row r="8" spans="1:12" ht="21" customHeight="1" x14ac:dyDescent="0.25">
      <c r="A8" s="74"/>
      <c r="B8" s="77"/>
      <c r="C8" s="81" t="s">
        <v>25</v>
      </c>
      <c r="D8" s="81"/>
      <c r="E8" s="82" t="s">
        <v>59</v>
      </c>
      <c r="F8" s="77" t="s">
        <v>57</v>
      </c>
      <c r="G8" s="77"/>
      <c r="H8" s="81" t="s">
        <v>25</v>
      </c>
      <c r="I8" s="81"/>
      <c r="J8" s="82" t="s">
        <v>60</v>
      </c>
      <c r="K8" s="77" t="s">
        <v>57</v>
      </c>
      <c r="L8" s="84"/>
    </row>
    <row r="9" spans="1:12" ht="18.75" customHeight="1" thickBot="1" x14ac:dyDescent="0.3">
      <c r="A9" s="75"/>
      <c r="B9" s="78"/>
      <c r="C9" s="54" t="s">
        <v>62</v>
      </c>
      <c r="D9" s="54" t="s">
        <v>64</v>
      </c>
      <c r="E9" s="83"/>
      <c r="F9" s="38" t="s">
        <v>56</v>
      </c>
      <c r="G9" s="38" t="s">
        <v>67</v>
      </c>
      <c r="H9" s="54" t="s">
        <v>62</v>
      </c>
      <c r="I9" s="54" t="s">
        <v>64</v>
      </c>
      <c r="J9" s="83"/>
      <c r="K9" s="38" t="s">
        <v>56</v>
      </c>
      <c r="L9" s="39" t="s">
        <v>67</v>
      </c>
    </row>
    <row r="10" spans="1:12" x14ac:dyDescent="0.25">
      <c r="A10" s="16" t="s">
        <v>26</v>
      </c>
      <c r="B10" s="7" t="s">
        <v>61</v>
      </c>
      <c r="C10" s="69">
        <v>3228394</v>
      </c>
      <c r="D10" s="69">
        <v>3039678</v>
      </c>
      <c r="E10" s="49">
        <f t="shared" ref="E10:E31" si="0">IFERROR((D10-C10)/C$37*100, "-")</f>
        <v>-0.16446735288272141</v>
      </c>
      <c r="F10" s="49">
        <f t="shared" ref="F10:F20" si="1">C10/C$37*100</f>
        <v>2.8135686176183285</v>
      </c>
      <c r="G10" s="50">
        <f t="shared" ref="G10:G20" si="2">D10/D$37*100</f>
        <v>2.5515316893388253</v>
      </c>
      <c r="H10" s="69">
        <v>41551</v>
      </c>
      <c r="I10" s="69">
        <v>19190</v>
      </c>
      <c r="J10" s="12">
        <f t="shared" ref="J10:J36" si="3">IFERROR((I10-H10)/H$37*100, "-")</f>
        <v>-0.11933631482884863</v>
      </c>
      <c r="K10" s="12">
        <f t="shared" ref="K10:K36" si="4">H10/H$37*100</f>
        <v>0.22174961841838425</v>
      </c>
      <c r="L10" s="30">
        <f t="shared" ref="L10:L36" si="5">I10/I$37*100</f>
        <v>9.4089077988813843E-2</v>
      </c>
    </row>
    <row r="11" spans="1:12" x14ac:dyDescent="0.25">
      <c r="A11" s="16" t="s">
        <v>27</v>
      </c>
      <c r="B11" s="7" t="s">
        <v>0</v>
      </c>
      <c r="C11" s="69">
        <v>2910505</v>
      </c>
      <c r="D11" s="69">
        <v>3186682</v>
      </c>
      <c r="E11" s="49">
        <f t="shared" si="0"/>
        <v>0.24069024416102155</v>
      </c>
      <c r="F11" s="49">
        <f t="shared" si="1"/>
        <v>2.5365260651027208</v>
      </c>
      <c r="G11" s="50">
        <f t="shared" si="2"/>
        <v>2.6749281031890968</v>
      </c>
      <c r="H11" s="69">
        <v>0</v>
      </c>
      <c r="I11" s="69">
        <v>0</v>
      </c>
      <c r="J11" s="12">
        <f t="shared" si="3"/>
        <v>0</v>
      </c>
      <c r="K11" s="12">
        <f t="shared" si="4"/>
        <v>0</v>
      </c>
      <c r="L11" s="30">
        <f t="shared" si="5"/>
        <v>0</v>
      </c>
    </row>
    <row r="12" spans="1:12" x14ac:dyDescent="0.25">
      <c r="A12" s="16" t="s">
        <v>28</v>
      </c>
      <c r="B12" s="7" t="s">
        <v>20</v>
      </c>
      <c r="C12" s="69">
        <v>11293497</v>
      </c>
      <c r="D12" s="69">
        <v>8296822</v>
      </c>
      <c r="E12" s="49">
        <f t="shared" si="0"/>
        <v>-2.6116238405849486</v>
      </c>
      <c r="F12" s="49">
        <f t="shared" si="1"/>
        <v>9.8423639563097751</v>
      </c>
      <c r="G12" s="50">
        <f t="shared" si="2"/>
        <v>6.9644232888495212</v>
      </c>
      <c r="H12" s="69">
        <v>0</v>
      </c>
      <c r="I12" s="69">
        <v>0</v>
      </c>
      <c r="J12" s="12">
        <f t="shared" si="3"/>
        <v>0</v>
      </c>
      <c r="K12" s="12">
        <f t="shared" si="4"/>
        <v>0</v>
      </c>
      <c r="L12" s="30">
        <f t="shared" si="5"/>
        <v>0</v>
      </c>
    </row>
    <row r="13" spans="1:12" x14ac:dyDescent="0.25">
      <c r="A13" s="16" t="s">
        <v>29</v>
      </c>
      <c r="B13" s="7" t="s">
        <v>11</v>
      </c>
      <c r="C13" s="69">
        <v>8075505</v>
      </c>
      <c r="D13" s="69">
        <v>8438781</v>
      </c>
      <c r="E13" s="49">
        <f t="shared" si="0"/>
        <v>0.31659764983267713</v>
      </c>
      <c r="F13" s="49">
        <f t="shared" si="1"/>
        <v>7.0378607565928757</v>
      </c>
      <c r="G13" s="50">
        <f t="shared" si="2"/>
        <v>7.0835848865867979</v>
      </c>
      <c r="H13" s="69">
        <v>0</v>
      </c>
      <c r="I13" s="69">
        <v>0</v>
      </c>
      <c r="J13" s="12">
        <f t="shared" si="3"/>
        <v>0</v>
      </c>
      <c r="K13" s="12">
        <f t="shared" si="4"/>
        <v>0</v>
      </c>
      <c r="L13" s="30">
        <f t="shared" si="5"/>
        <v>0</v>
      </c>
    </row>
    <row r="14" spans="1:12" x14ac:dyDescent="0.25">
      <c r="A14" s="16" t="s">
        <v>30</v>
      </c>
      <c r="B14" s="7" t="s">
        <v>1</v>
      </c>
      <c r="C14" s="69">
        <v>384140</v>
      </c>
      <c r="D14" s="69">
        <v>271963</v>
      </c>
      <c r="E14" s="49">
        <f t="shared" si="0"/>
        <v>-9.7763063250201579E-2</v>
      </c>
      <c r="F14" s="49">
        <f t="shared" si="1"/>
        <v>0.33478077606757561</v>
      </c>
      <c r="G14" s="50">
        <f t="shared" si="2"/>
        <v>0.2282880663108576</v>
      </c>
      <c r="H14" s="69">
        <v>0</v>
      </c>
      <c r="I14" s="69">
        <v>0</v>
      </c>
      <c r="J14" s="12">
        <f t="shared" si="3"/>
        <v>0</v>
      </c>
      <c r="K14" s="12">
        <f t="shared" si="4"/>
        <v>0</v>
      </c>
      <c r="L14" s="30">
        <f t="shared" si="5"/>
        <v>0</v>
      </c>
    </row>
    <row r="15" spans="1:12" x14ac:dyDescent="0.25">
      <c r="A15" s="16" t="s">
        <v>31</v>
      </c>
      <c r="B15" s="7" t="s">
        <v>23</v>
      </c>
      <c r="C15" s="69">
        <v>1250658</v>
      </c>
      <c r="D15" s="69">
        <v>1249854</v>
      </c>
      <c r="E15" s="49">
        <f t="shared" si="0"/>
        <v>-7.0069178934328835E-4</v>
      </c>
      <c r="F15" s="49">
        <f t="shared" si="1"/>
        <v>1.0899574525827094</v>
      </c>
      <c r="G15" s="50">
        <f t="shared" si="2"/>
        <v>1.0491381284619254</v>
      </c>
      <c r="H15" s="69">
        <v>0</v>
      </c>
      <c r="I15" s="69">
        <v>0</v>
      </c>
      <c r="J15" s="12">
        <f t="shared" si="3"/>
        <v>0</v>
      </c>
      <c r="K15" s="12">
        <f t="shared" si="4"/>
        <v>0</v>
      </c>
      <c r="L15" s="30">
        <f t="shared" si="5"/>
        <v>0</v>
      </c>
    </row>
    <row r="16" spans="1:12" x14ac:dyDescent="0.25">
      <c r="A16" s="16" t="s">
        <v>32</v>
      </c>
      <c r="B16" s="7" t="s">
        <v>2</v>
      </c>
      <c r="C16" s="69">
        <v>1365135</v>
      </c>
      <c r="D16" s="69">
        <v>1272183</v>
      </c>
      <c r="E16" s="49">
        <f t="shared" si="0"/>
        <v>-8.1008337317210619E-2</v>
      </c>
      <c r="F16" s="49">
        <f t="shared" si="1"/>
        <v>1.1897249823944653</v>
      </c>
      <c r="G16" s="50">
        <f t="shared" si="2"/>
        <v>1.0678812818785857</v>
      </c>
      <c r="H16" s="69">
        <v>77792</v>
      </c>
      <c r="I16" s="69">
        <v>81886</v>
      </c>
      <c r="J16" s="12">
        <f t="shared" si="3"/>
        <v>2.1848883006542922E-2</v>
      </c>
      <c r="K16" s="12">
        <f t="shared" si="4"/>
        <v>0.41516079795920546</v>
      </c>
      <c r="L16" s="30">
        <f t="shared" si="5"/>
        <v>0.40148922564835904</v>
      </c>
    </row>
    <row r="17" spans="1:12" x14ac:dyDescent="0.25">
      <c r="A17" s="16" t="s">
        <v>33</v>
      </c>
      <c r="B17" s="7" t="s">
        <v>12</v>
      </c>
      <c r="C17" s="69">
        <v>12552571</v>
      </c>
      <c r="D17" s="69">
        <v>12058470</v>
      </c>
      <c r="E17" s="49">
        <f t="shared" si="0"/>
        <v>-0.43061257936107977</v>
      </c>
      <c r="F17" s="49">
        <f t="shared" si="1"/>
        <v>10.939656013493373</v>
      </c>
      <c r="G17" s="50">
        <f t="shared" si="2"/>
        <v>10.121982765918478</v>
      </c>
      <c r="H17" s="69">
        <v>0</v>
      </c>
      <c r="I17" s="69">
        <v>0</v>
      </c>
      <c r="J17" s="12">
        <f t="shared" si="3"/>
        <v>0</v>
      </c>
      <c r="K17" s="12">
        <f t="shared" si="4"/>
        <v>0</v>
      </c>
      <c r="L17" s="30">
        <f t="shared" si="5"/>
        <v>0</v>
      </c>
    </row>
    <row r="18" spans="1:12" x14ac:dyDescent="0.25">
      <c r="A18" s="16" t="s">
        <v>34</v>
      </c>
      <c r="B18" s="7" t="s">
        <v>13</v>
      </c>
      <c r="C18" s="69">
        <v>11971464</v>
      </c>
      <c r="D18" s="69">
        <v>11961445</v>
      </c>
      <c r="E18" s="49">
        <f t="shared" si="0"/>
        <v>-8.7316306435701579E-3</v>
      </c>
      <c r="F18" s="49">
        <f t="shared" si="1"/>
        <v>10.4332170786303</v>
      </c>
      <c r="G18" s="50">
        <f t="shared" si="2"/>
        <v>10.040539151773132</v>
      </c>
      <c r="H18" s="69">
        <v>352616</v>
      </c>
      <c r="I18" s="69">
        <v>339667</v>
      </c>
      <c r="J18" s="12">
        <f t="shared" si="3"/>
        <v>-6.9106298498222848E-2</v>
      </c>
      <c r="K18" s="12">
        <f t="shared" si="4"/>
        <v>1.881843119256263</v>
      </c>
      <c r="L18" s="30">
        <f t="shared" si="5"/>
        <v>1.6653962925078911</v>
      </c>
    </row>
    <row r="19" spans="1:12" x14ac:dyDescent="0.25">
      <c r="A19" s="16" t="s">
        <v>35</v>
      </c>
      <c r="B19" s="7" t="s">
        <v>3</v>
      </c>
      <c r="C19" s="69">
        <v>3823591</v>
      </c>
      <c r="D19" s="69">
        <v>4011785</v>
      </c>
      <c r="E19" s="49">
        <f t="shared" si="0"/>
        <v>0.16401242612396869</v>
      </c>
      <c r="F19" s="49">
        <f t="shared" si="1"/>
        <v>3.332287088938922</v>
      </c>
      <c r="G19" s="50">
        <f t="shared" si="2"/>
        <v>3.3675266124616363</v>
      </c>
      <c r="H19" s="69">
        <v>0</v>
      </c>
      <c r="I19" s="69">
        <v>0</v>
      </c>
      <c r="J19" s="12">
        <f t="shared" si="3"/>
        <v>0</v>
      </c>
      <c r="K19" s="12">
        <f t="shared" si="4"/>
        <v>0</v>
      </c>
      <c r="L19" s="30">
        <f t="shared" si="5"/>
        <v>0</v>
      </c>
    </row>
    <row r="20" spans="1:12" x14ac:dyDescent="0.25">
      <c r="A20" s="16" t="s">
        <v>36</v>
      </c>
      <c r="B20" s="7" t="s">
        <v>22</v>
      </c>
      <c r="C20" s="69">
        <v>4421647</v>
      </c>
      <c r="D20" s="69">
        <v>4551106</v>
      </c>
      <c r="E20" s="49">
        <f t="shared" si="0"/>
        <v>0.11282445069227956</v>
      </c>
      <c r="F20" s="49">
        <f t="shared" si="1"/>
        <v>3.8534971993462475</v>
      </c>
      <c r="G20" s="50">
        <f t="shared" si="2"/>
        <v>3.8202372687304593</v>
      </c>
      <c r="H20" s="69">
        <v>0</v>
      </c>
      <c r="I20" s="69">
        <v>0</v>
      </c>
      <c r="J20" s="12">
        <f t="shared" si="3"/>
        <v>0</v>
      </c>
      <c r="K20" s="12">
        <f t="shared" si="4"/>
        <v>0</v>
      </c>
      <c r="L20" s="30">
        <f t="shared" si="5"/>
        <v>0</v>
      </c>
    </row>
    <row r="21" spans="1:12" x14ac:dyDescent="0.25">
      <c r="A21" s="16" t="s">
        <v>37</v>
      </c>
      <c r="B21" s="7" t="s">
        <v>4</v>
      </c>
      <c r="C21" s="69">
        <v>0</v>
      </c>
      <c r="D21" s="69">
        <v>18948</v>
      </c>
      <c r="E21" s="49">
        <f t="shared" si="0"/>
        <v>1.6513318438403767E-2</v>
      </c>
      <c r="F21" s="49" t="s">
        <v>73</v>
      </c>
      <c r="G21" s="50">
        <f t="shared" ref="G21:G31" si="6">D21/D$37*100</f>
        <v>1.5905113123690095E-2</v>
      </c>
      <c r="H21" s="69">
        <v>0</v>
      </c>
      <c r="I21" s="69">
        <v>0</v>
      </c>
      <c r="J21" s="12">
        <f t="shared" si="3"/>
        <v>0</v>
      </c>
      <c r="K21" s="12">
        <f t="shared" si="4"/>
        <v>0</v>
      </c>
      <c r="L21" s="30">
        <f t="shared" si="5"/>
        <v>0</v>
      </c>
    </row>
    <row r="22" spans="1:12" x14ac:dyDescent="0.25">
      <c r="A22" s="16" t="s">
        <v>38</v>
      </c>
      <c r="B22" s="7" t="s">
        <v>15</v>
      </c>
      <c r="C22" s="69">
        <v>4240</v>
      </c>
      <c r="D22" s="69">
        <v>3379</v>
      </c>
      <c r="E22" s="49">
        <f t="shared" si="0"/>
        <v>-7.5036769978180514E-4</v>
      </c>
      <c r="F22" s="49">
        <f t="shared" ref="F22:F27" si="7">C22/C$37*100</f>
        <v>3.6951905308651029E-3</v>
      </c>
      <c r="G22" s="50">
        <f t="shared" si="6"/>
        <v>2.8363614758786593E-3</v>
      </c>
      <c r="H22" s="69">
        <v>7907010</v>
      </c>
      <c r="I22" s="69">
        <v>9059851</v>
      </c>
      <c r="J22" s="12">
        <f t="shared" si="3"/>
        <v>6.1524885525515272</v>
      </c>
      <c r="K22" s="12">
        <f t="shared" si="4"/>
        <v>42.198176947133604</v>
      </c>
      <c r="L22" s="30">
        <f t="shared" si="5"/>
        <v>44.420689281189837</v>
      </c>
    </row>
    <row r="23" spans="1:12" x14ac:dyDescent="0.25">
      <c r="A23" s="16" t="s">
        <v>39</v>
      </c>
      <c r="B23" s="7" t="s">
        <v>16</v>
      </c>
      <c r="C23" s="69">
        <v>1089990</v>
      </c>
      <c r="D23" s="69">
        <v>2000918</v>
      </c>
      <c r="E23" s="49">
        <f t="shared" si="0"/>
        <v>0.79388031129714298</v>
      </c>
      <c r="F23" s="49">
        <f t="shared" si="7"/>
        <v>0.94993413366454094</v>
      </c>
      <c r="G23" s="50">
        <f t="shared" si="6"/>
        <v>1.6795876684202946</v>
      </c>
      <c r="H23" s="69">
        <v>0</v>
      </c>
      <c r="I23" s="69">
        <v>0</v>
      </c>
      <c r="J23" s="12">
        <f t="shared" si="3"/>
        <v>0</v>
      </c>
      <c r="K23" s="12">
        <f t="shared" si="4"/>
        <v>0</v>
      </c>
      <c r="L23" s="30">
        <f t="shared" si="5"/>
        <v>0</v>
      </c>
    </row>
    <row r="24" spans="1:12" x14ac:dyDescent="0.25">
      <c r="A24" s="16" t="s">
        <v>40</v>
      </c>
      <c r="B24" s="7" t="s">
        <v>17</v>
      </c>
      <c r="C24" s="69">
        <v>5214856</v>
      </c>
      <c r="D24" s="69">
        <v>5584029</v>
      </c>
      <c r="E24" s="49">
        <f t="shared" si="0"/>
        <v>0.32173692779506197</v>
      </c>
      <c r="F24" s="49">
        <f t="shared" si="7"/>
        <v>4.5447845544870438</v>
      </c>
      <c r="G24" s="50">
        <f t="shared" si="6"/>
        <v>4.6872816619678108</v>
      </c>
      <c r="H24" s="69">
        <v>0</v>
      </c>
      <c r="I24" s="69">
        <v>0</v>
      </c>
      <c r="J24" s="12">
        <f t="shared" si="3"/>
        <v>0</v>
      </c>
      <c r="K24" s="12">
        <f t="shared" si="4"/>
        <v>0</v>
      </c>
      <c r="L24" s="30">
        <f t="shared" si="5"/>
        <v>0</v>
      </c>
    </row>
    <row r="25" spans="1:12" x14ac:dyDescent="0.25">
      <c r="A25" s="16" t="s">
        <v>41</v>
      </c>
      <c r="B25" s="7" t="s">
        <v>18</v>
      </c>
      <c r="C25" s="69">
        <v>7857536</v>
      </c>
      <c r="D25" s="69">
        <v>7953411</v>
      </c>
      <c r="E25" s="49">
        <f t="shared" si="0"/>
        <v>8.3555752864785796E-2</v>
      </c>
      <c r="F25" s="49">
        <f t="shared" si="7"/>
        <v>6.8478992035687876</v>
      </c>
      <c r="G25" s="50">
        <f t="shared" si="6"/>
        <v>6.6761611607663713</v>
      </c>
      <c r="H25" s="69">
        <v>0</v>
      </c>
      <c r="I25" s="69">
        <v>0</v>
      </c>
      <c r="J25" s="12">
        <f t="shared" si="3"/>
        <v>0</v>
      </c>
      <c r="K25" s="12">
        <f t="shared" si="4"/>
        <v>0</v>
      </c>
      <c r="L25" s="30">
        <f t="shared" si="5"/>
        <v>0</v>
      </c>
    </row>
    <row r="26" spans="1:12" x14ac:dyDescent="0.25">
      <c r="A26" s="16" t="s">
        <v>42</v>
      </c>
      <c r="B26" s="7" t="s">
        <v>10</v>
      </c>
      <c r="C26" s="69">
        <v>8405139</v>
      </c>
      <c r="D26" s="69">
        <v>11088269</v>
      </c>
      <c r="E26" s="49">
        <f t="shared" si="0"/>
        <v>2.3383671153490764</v>
      </c>
      <c r="F26" s="49">
        <f t="shared" si="7"/>
        <v>7.3251391611804202</v>
      </c>
      <c r="G26" s="50">
        <f t="shared" si="6"/>
        <v>9.3075877554837501</v>
      </c>
      <c r="H26" s="69">
        <v>0</v>
      </c>
      <c r="I26" s="69">
        <v>0</v>
      </c>
      <c r="J26" s="12">
        <f t="shared" si="3"/>
        <v>0</v>
      </c>
      <c r="K26" s="12">
        <f t="shared" si="4"/>
        <v>0</v>
      </c>
      <c r="L26" s="30">
        <f t="shared" si="5"/>
        <v>0</v>
      </c>
    </row>
    <row r="27" spans="1:12" x14ac:dyDescent="0.25">
      <c r="A27" s="16" t="s">
        <v>43</v>
      </c>
      <c r="B27" s="7" t="s">
        <v>14</v>
      </c>
      <c r="C27" s="69">
        <v>4494184</v>
      </c>
      <c r="D27" s="69">
        <v>5068502</v>
      </c>
      <c r="E27" s="49">
        <f t="shared" si="0"/>
        <v>0.50052227247768499</v>
      </c>
      <c r="F27" s="49">
        <f t="shared" si="7"/>
        <v>3.9167137171616631</v>
      </c>
      <c r="G27" s="50">
        <f t="shared" si="6"/>
        <v>4.2545438926350805</v>
      </c>
      <c r="H27" s="69">
        <v>0</v>
      </c>
      <c r="I27" s="69">
        <v>0</v>
      </c>
      <c r="J27" s="12">
        <f t="shared" si="3"/>
        <v>0</v>
      </c>
      <c r="K27" s="12">
        <f t="shared" si="4"/>
        <v>0</v>
      </c>
      <c r="L27" s="30">
        <f t="shared" si="5"/>
        <v>0</v>
      </c>
    </row>
    <row r="28" spans="1:12" x14ac:dyDescent="0.25">
      <c r="A28" s="16" t="s">
        <v>44</v>
      </c>
      <c r="B28" s="7" t="s">
        <v>66</v>
      </c>
      <c r="C28" s="69">
        <v>0</v>
      </c>
      <c r="D28" s="69">
        <v>3457671</v>
      </c>
      <c r="E28" s="49">
        <f t="shared" si="0"/>
        <v>3.013385174067658</v>
      </c>
      <c r="F28" s="49" t="s">
        <v>73</v>
      </c>
      <c r="G28" s="50">
        <f t="shared" si="6"/>
        <v>2.9023985855764547</v>
      </c>
      <c r="H28" s="69">
        <v>0</v>
      </c>
      <c r="I28" s="69">
        <v>0</v>
      </c>
      <c r="J28" s="12">
        <f t="shared" si="3"/>
        <v>0</v>
      </c>
      <c r="K28" s="12">
        <f t="shared" si="4"/>
        <v>0</v>
      </c>
      <c r="L28" s="30">
        <f t="shared" si="5"/>
        <v>0</v>
      </c>
    </row>
    <row r="29" spans="1:12" x14ac:dyDescent="0.25">
      <c r="A29" s="16" t="s">
        <v>45</v>
      </c>
      <c r="B29" s="7" t="s">
        <v>21</v>
      </c>
      <c r="C29" s="69">
        <v>1778939</v>
      </c>
      <c r="D29" s="69">
        <v>1858403</v>
      </c>
      <c r="E29" s="49">
        <f t="shared" si="0"/>
        <v>6.9253448194496345E-2</v>
      </c>
      <c r="F29" s="49">
        <f>C29/C$37*100</f>
        <v>1.5503581480628856</v>
      </c>
      <c r="G29" s="50">
        <f t="shared" si="6"/>
        <v>1.5599593595316155</v>
      </c>
      <c r="H29" s="69">
        <v>0</v>
      </c>
      <c r="I29" s="69">
        <v>0</v>
      </c>
      <c r="J29" s="12">
        <f t="shared" si="3"/>
        <v>0</v>
      </c>
      <c r="K29" s="12">
        <f t="shared" si="4"/>
        <v>0</v>
      </c>
      <c r="L29" s="30">
        <f t="shared" si="5"/>
        <v>0</v>
      </c>
    </row>
    <row r="30" spans="1:12" x14ac:dyDescent="0.25">
      <c r="A30" s="16" t="s">
        <v>46</v>
      </c>
      <c r="B30" s="7" t="s">
        <v>74</v>
      </c>
      <c r="C30" s="69">
        <v>1978926</v>
      </c>
      <c r="D30" s="69">
        <v>1320766</v>
      </c>
      <c r="E30" s="49">
        <f t="shared" si="0"/>
        <v>-0.57359117919673963</v>
      </c>
      <c r="F30" s="49">
        <f>C30/C$37*100</f>
        <v>1.7246482586044234</v>
      </c>
      <c r="G30" s="50">
        <f t="shared" si="6"/>
        <v>1.1086622672537298</v>
      </c>
      <c r="H30" s="69">
        <v>0</v>
      </c>
      <c r="I30" s="69">
        <v>0</v>
      </c>
      <c r="J30" s="12">
        <f t="shared" si="3"/>
        <v>0</v>
      </c>
      <c r="K30" s="12">
        <f t="shared" si="4"/>
        <v>0</v>
      </c>
      <c r="L30" s="30">
        <f t="shared" si="5"/>
        <v>0</v>
      </c>
    </row>
    <row r="31" spans="1:12" x14ac:dyDescent="0.25">
      <c r="A31" s="16" t="s">
        <v>47</v>
      </c>
      <c r="B31" s="7" t="s">
        <v>19</v>
      </c>
      <c r="C31" s="69">
        <v>5625976</v>
      </c>
      <c r="D31" s="69">
        <v>5541737</v>
      </c>
      <c r="E31" s="49">
        <f t="shared" si="0"/>
        <v>-7.3414895077722975E-2</v>
      </c>
      <c r="F31" s="49">
        <f>C31/C$37*100</f>
        <v>4.9030785948288509</v>
      </c>
      <c r="G31" s="50">
        <f t="shared" si="6"/>
        <v>4.6517813957535878</v>
      </c>
      <c r="H31" s="69">
        <v>0</v>
      </c>
      <c r="I31" s="69">
        <v>0</v>
      </c>
      <c r="J31" s="12">
        <f t="shared" si="3"/>
        <v>0</v>
      </c>
      <c r="K31" s="12">
        <f t="shared" si="4"/>
        <v>0</v>
      </c>
      <c r="L31" s="30">
        <f t="shared" si="5"/>
        <v>0</v>
      </c>
    </row>
    <row r="32" spans="1:12" x14ac:dyDescent="0.25">
      <c r="A32" s="16" t="s">
        <v>48</v>
      </c>
      <c r="B32" s="7" t="s">
        <v>6</v>
      </c>
      <c r="C32" s="69">
        <v>0</v>
      </c>
      <c r="D32" s="69">
        <v>0</v>
      </c>
      <c r="E32" s="49"/>
      <c r="F32" s="49" t="s">
        <v>73</v>
      </c>
      <c r="G32" s="50" t="s">
        <v>73</v>
      </c>
      <c r="H32" s="69">
        <v>546177</v>
      </c>
      <c r="I32" s="69">
        <v>719841</v>
      </c>
      <c r="J32" s="12">
        <f t="shared" si="3"/>
        <v>0.92681104505331469</v>
      </c>
      <c r="K32" s="12">
        <f t="shared" si="4"/>
        <v>2.9148405896103067</v>
      </c>
      <c r="L32" s="30">
        <f t="shared" si="5"/>
        <v>3.5293994782983713</v>
      </c>
    </row>
    <row r="33" spans="1:12" x14ac:dyDescent="0.25">
      <c r="A33" s="16" t="s">
        <v>49</v>
      </c>
      <c r="B33" s="7" t="s">
        <v>7</v>
      </c>
      <c r="C33" s="69">
        <v>2452062</v>
      </c>
      <c r="D33" s="69">
        <v>2371787</v>
      </c>
      <c r="E33" s="49">
        <f>IFERROR((D33-C33)/C$37*100, "-")</f>
        <v>-6.9960240534244378E-2</v>
      </c>
      <c r="F33" s="49">
        <f>C33/C$37*100</f>
        <v>2.1369896895033365</v>
      </c>
      <c r="G33" s="50">
        <f>D33/D$37*100</f>
        <v>1.9908982763509375</v>
      </c>
      <c r="H33" s="69">
        <v>3996866</v>
      </c>
      <c r="I33" s="69">
        <v>4572198</v>
      </c>
      <c r="J33" s="12">
        <f t="shared" si="3"/>
        <v>3.0704351631461537</v>
      </c>
      <c r="K33" s="12">
        <f t="shared" si="4"/>
        <v>21.330497710510304</v>
      </c>
      <c r="L33" s="30">
        <f t="shared" si="5"/>
        <v>22.417607827113013</v>
      </c>
    </row>
    <row r="34" spans="1:12" x14ac:dyDescent="0.25">
      <c r="A34" s="16" t="s">
        <v>50</v>
      </c>
      <c r="B34" s="7" t="s">
        <v>8</v>
      </c>
      <c r="C34" s="69">
        <v>69420</v>
      </c>
      <c r="D34" s="69">
        <v>0</v>
      </c>
      <c r="E34" s="49">
        <f>IFERROR((D34-C34)/C$37*100, "-")</f>
        <v>-6.05000298709093E-2</v>
      </c>
      <c r="F34" s="49">
        <f>C34/C$37*100</f>
        <v>6.05000298709093E-2</v>
      </c>
      <c r="G34" s="50" t="s">
        <v>73</v>
      </c>
      <c r="H34" s="69">
        <v>0</v>
      </c>
      <c r="I34" s="69">
        <v>0</v>
      </c>
      <c r="J34" s="12">
        <f t="shared" si="3"/>
        <v>0</v>
      </c>
      <c r="K34" s="12">
        <f t="shared" si="4"/>
        <v>0</v>
      </c>
      <c r="L34" s="30">
        <f t="shared" si="5"/>
        <v>0</v>
      </c>
    </row>
    <row r="35" spans="1:12" x14ac:dyDescent="0.25">
      <c r="A35" s="16" t="s">
        <v>51</v>
      </c>
      <c r="B35" s="7" t="s">
        <v>69</v>
      </c>
      <c r="C35" s="69">
        <v>100687</v>
      </c>
      <c r="D35" s="69">
        <v>77369</v>
      </c>
      <c r="E35" s="49">
        <f>IFERROR((D35-C35)/C$37*100, "-")</f>
        <v>-2.0321804905356712E-2</v>
      </c>
      <c r="F35" s="49">
        <f>C35/C$37*100</f>
        <v>8.7749445514437405E-2</v>
      </c>
      <c r="G35" s="50">
        <f>D35/D$37*100</f>
        <v>6.4944199771309857E-2</v>
      </c>
      <c r="H35" s="69">
        <v>3833624</v>
      </c>
      <c r="I35" s="69">
        <v>4223449</v>
      </c>
      <c r="J35" s="12">
        <f t="shared" si="3"/>
        <v>2.0804203268259878</v>
      </c>
      <c r="K35" s="12">
        <f t="shared" si="4"/>
        <v>20.459306855660749</v>
      </c>
      <c r="L35" s="30">
        <f t="shared" si="5"/>
        <v>20.707682248190611</v>
      </c>
    </row>
    <row r="36" spans="1:12" x14ac:dyDescent="0.25">
      <c r="A36" s="16" t="s">
        <v>52</v>
      </c>
      <c r="B36" s="7" t="s">
        <v>24</v>
      </c>
      <c r="C36" s="69">
        <v>14394683</v>
      </c>
      <c r="D36" s="69">
        <v>14447543</v>
      </c>
      <c r="E36" s="49">
        <f>IFERROR((D36-C36)/C$37*100, "-")</f>
        <v>4.6067870627719186E-2</v>
      </c>
      <c r="F36" s="49">
        <f>C36/C$37*100</f>
        <v>12.545069885944546</v>
      </c>
      <c r="G36" s="50">
        <f>D36/D$37*100</f>
        <v>12.127391058390174</v>
      </c>
      <c r="H36" s="69">
        <v>1982164</v>
      </c>
      <c r="I36" s="69">
        <v>1379484</v>
      </c>
      <c r="J36" s="12">
        <f t="shared" si="3"/>
        <v>-3.2163861285743258</v>
      </c>
      <c r="K36" s="12">
        <f t="shared" si="4"/>
        <v>10.578424361451184</v>
      </c>
      <c r="L36" s="30">
        <f t="shared" si="5"/>
        <v>6.7636465690630994</v>
      </c>
    </row>
    <row r="37" spans="1:12" x14ac:dyDescent="0.25">
      <c r="A37" s="3"/>
      <c r="B37" s="4" t="s">
        <v>55</v>
      </c>
      <c r="C37" s="10">
        <f>SUM(C10:C36)</f>
        <v>114743745</v>
      </c>
      <c r="D37" s="10">
        <f>SUM(D10:D36)</f>
        <v>119131501</v>
      </c>
      <c r="E37" s="5">
        <f>(D37-C37)/C37*100</f>
        <v>3.8239609488081463</v>
      </c>
      <c r="F37" s="64">
        <f>SUM(F10:F36)</f>
        <v>100</v>
      </c>
      <c r="G37" s="64">
        <f>SUM(G10:G36)</f>
        <v>100</v>
      </c>
      <c r="H37" s="10">
        <f>SUM(H10:H36)</f>
        <v>18737800</v>
      </c>
      <c r="I37" s="10">
        <f>SUM(I10:I36)</f>
        <v>20395566</v>
      </c>
      <c r="J37" s="5">
        <f>(I37-H37)/H37*100</f>
        <v>8.8471752286821292</v>
      </c>
      <c r="K37" s="64">
        <f>SUM(K10:K36)</f>
        <v>100.00000000000001</v>
      </c>
      <c r="L37" s="65">
        <f>SUM(L10:L36)</f>
        <v>100</v>
      </c>
    </row>
    <row r="38" spans="1:12" x14ac:dyDescent="0.25"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2" x14ac:dyDescent="0.25">
      <c r="G39" s="52"/>
    </row>
    <row r="40" spans="1:12" x14ac:dyDescent="0.25">
      <c r="B40" s="53" t="s">
        <v>71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41"/>
      <c r="D43" s="41"/>
      <c r="E43" s="6"/>
      <c r="F43" s="6"/>
      <c r="G43" s="6"/>
      <c r="H43" s="41"/>
      <c r="I43" s="41"/>
    </row>
    <row r="44" spans="1:12" x14ac:dyDescent="0.25">
      <c r="C44" s="6"/>
      <c r="D44" s="63"/>
      <c r="E44" s="6"/>
      <c r="F44" s="41"/>
      <c r="G44" s="62"/>
      <c r="H44" s="6"/>
      <c r="I44" s="9"/>
    </row>
    <row r="45" spans="1:12" x14ac:dyDescent="0.25">
      <c r="C45" s="42"/>
      <c r="D45" s="42"/>
      <c r="E45" s="6"/>
      <c r="F45" s="6"/>
    </row>
    <row r="47" spans="1:12" x14ac:dyDescent="0.25">
      <c r="D47" s="55"/>
    </row>
    <row r="48" spans="1:12" x14ac:dyDescent="0.25">
      <c r="C48" s="55"/>
      <c r="D48" s="55"/>
    </row>
    <row r="54" spans="2:3" x14ac:dyDescent="0.25">
      <c r="B54" s="19"/>
      <c r="C54" s="19"/>
    </row>
    <row r="55" spans="2:3" x14ac:dyDescent="0.25">
      <c r="B55" s="19"/>
      <c r="C55" s="19"/>
    </row>
    <row r="56" spans="2:3" x14ac:dyDescent="0.25">
      <c r="B56" s="19"/>
      <c r="C56" s="19"/>
    </row>
    <row r="57" spans="2:3" x14ac:dyDescent="0.25">
      <c r="B57" s="19"/>
      <c r="C57" s="19"/>
    </row>
    <row r="58" spans="2:3" x14ac:dyDescent="0.25">
      <c r="B58" s="19"/>
      <c r="C58" s="19"/>
    </row>
    <row r="59" spans="2:3" x14ac:dyDescent="0.25">
      <c r="B59" s="19"/>
      <c r="C59" s="19"/>
    </row>
    <row r="60" spans="2:3" x14ac:dyDescent="0.25">
      <c r="B60" s="19"/>
      <c r="C60" s="19"/>
    </row>
    <row r="61" spans="2:3" x14ac:dyDescent="0.25">
      <c r="B61" s="19"/>
      <c r="C61" s="19"/>
    </row>
    <row r="62" spans="2:3" x14ac:dyDescent="0.25">
      <c r="B62" s="19"/>
      <c r="C62" s="19"/>
    </row>
    <row r="63" spans="2:3" x14ac:dyDescent="0.25">
      <c r="B63" s="19"/>
      <c r="C63" s="19"/>
    </row>
    <row r="64" spans="2:3" x14ac:dyDescent="0.25">
      <c r="B64" s="19"/>
      <c r="C64" s="19"/>
    </row>
    <row r="65" spans="2:3" x14ac:dyDescent="0.25">
      <c r="B65" s="19"/>
      <c r="C65" s="19"/>
    </row>
    <row r="66" spans="2:3" x14ac:dyDescent="0.25">
      <c r="B66" s="19"/>
      <c r="C66" s="19"/>
    </row>
    <row r="67" spans="2:3" x14ac:dyDescent="0.25">
      <c r="B67" s="6"/>
      <c r="C67" s="6"/>
    </row>
    <row r="68" spans="2:3" x14ac:dyDescent="0.25">
      <c r="B68" s="19"/>
      <c r="C68" s="19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D45:F45 H41:I42 H44:I44 C44:C45 H19:I21 C22 I23:I29 H30:I35 H22:H29 H10:I17 E41:E43 F41:F42 F43:G43 D44:E44 C41:D42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30.06.2019.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2018-09-27T09:55:27Z</cp:lastPrinted>
  <dcterms:created xsi:type="dcterms:W3CDTF">2018-01-08T12:56:16Z</dcterms:created>
  <dcterms:modified xsi:type="dcterms:W3CDTF">2020-02-11T13:17:02Z</dcterms:modified>
</cp:coreProperties>
</file>