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0" windowWidth="15480" windowHeight="4575"/>
  </bookViews>
  <sheets>
    <sheet name="Premije" sheetId="3" r:id="rId1"/>
    <sheet name="Tržišni udio" sheetId="2" r:id="rId2"/>
  </sheets>
  <calcPr calcId="145621"/>
</workbook>
</file>

<file path=xl/calcChain.xml><?xml version="1.0" encoding="utf-8"?>
<calcChain xmlns="http://schemas.openxmlformats.org/spreadsheetml/2006/main">
  <c r="AW7" i="3" l="1"/>
  <c r="AW8" i="3"/>
  <c r="AW9" i="3"/>
  <c r="AW10" i="3"/>
  <c r="AW11" i="3"/>
  <c r="AW12" i="3"/>
  <c r="AW6" i="3"/>
  <c r="AW13" i="3" s="1"/>
  <c r="AI7" i="3"/>
  <c r="AI8" i="3"/>
  <c r="AI9" i="3"/>
  <c r="AI10" i="3"/>
  <c r="AI11" i="3"/>
  <c r="AI12" i="3"/>
  <c r="AI6" i="3"/>
  <c r="F33" i="2" l="1"/>
  <c r="BD13" i="3"/>
  <c r="BB13" i="3"/>
  <c r="F19" i="2" l="1"/>
  <c r="BB7" i="3" l="1"/>
  <c r="BB8" i="3"/>
  <c r="BB9" i="3"/>
  <c r="BB10" i="3"/>
  <c r="BB11" i="3"/>
  <c r="BB12" i="3"/>
  <c r="BB6" i="3"/>
  <c r="AV13" i="3"/>
  <c r="AH13" i="3"/>
  <c r="AL13" i="3"/>
  <c r="AM7" i="3" s="1"/>
  <c r="AM6" i="3" l="1"/>
  <c r="AM11" i="3"/>
  <c r="AM9" i="3"/>
  <c r="AM12" i="3"/>
  <c r="AM10" i="3"/>
  <c r="AM8" i="3"/>
  <c r="D13" i="3" l="1"/>
  <c r="AX13" i="3" l="1"/>
  <c r="AY12" i="3" s="1"/>
  <c r="AT13" i="3"/>
  <c r="AR13" i="3"/>
  <c r="AS12" i="3" s="1"/>
  <c r="AP13" i="3"/>
  <c r="AQ12" i="3" s="1"/>
  <c r="AN13" i="3"/>
  <c r="AO11" i="3" s="1"/>
  <c r="AZ13" i="3"/>
  <c r="BA12" i="3" s="1"/>
  <c r="AJ13" i="3"/>
  <c r="AK12" i="3" s="1"/>
  <c r="AF13" i="3"/>
  <c r="AG8" i="3" s="1"/>
  <c r="AD13" i="3"/>
  <c r="AE11" i="3" s="1"/>
  <c r="Z13" i="3"/>
  <c r="AA12" i="3" s="1"/>
  <c r="L13" i="3"/>
  <c r="M12" i="3" s="1"/>
  <c r="X13" i="3"/>
  <c r="Y11" i="3" s="1"/>
  <c r="V13" i="3"/>
  <c r="W12" i="3" s="1"/>
  <c r="T13" i="3"/>
  <c r="U12" i="3" s="1"/>
  <c r="R13" i="3"/>
  <c r="S12" i="3" s="1"/>
  <c r="P13" i="3"/>
  <c r="Q12" i="3" s="1"/>
  <c r="N13" i="3"/>
  <c r="O12" i="3" s="1"/>
  <c r="H13" i="3"/>
  <c r="I12" i="3" s="1"/>
  <c r="J13" i="3"/>
  <c r="K12" i="3" s="1"/>
  <c r="F13" i="3"/>
  <c r="G12" i="3" s="1"/>
  <c r="E12" i="3"/>
  <c r="AG12" i="3"/>
  <c r="AB12" i="3"/>
  <c r="Y12" i="3"/>
  <c r="AQ11" i="3"/>
  <c r="BA11" i="3"/>
  <c r="AG11" i="3"/>
  <c r="AB11" i="3"/>
  <c r="AA11" i="3"/>
  <c r="I11" i="3"/>
  <c r="AU10" i="3"/>
  <c r="AQ10" i="3"/>
  <c r="BA10" i="3"/>
  <c r="AK10" i="3"/>
  <c r="AG10" i="3"/>
  <c r="AB10" i="3"/>
  <c r="Q10" i="3"/>
  <c r="AU9" i="3"/>
  <c r="BA9" i="3"/>
  <c r="AK9" i="3"/>
  <c r="AG9" i="3"/>
  <c r="AB9" i="3"/>
  <c r="AA9" i="3"/>
  <c r="M9" i="3"/>
  <c r="W9" i="3"/>
  <c r="Q9" i="3"/>
  <c r="AU8" i="3"/>
  <c r="AQ8" i="3"/>
  <c r="AO8" i="3"/>
  <c r="BA8" i="3"/>
  <c r="AB8" i="3"/>
  <c r="AA8" i="3"/>
  <c r="M8" i="3"/>
  <c r="Y8" i="3"/>
  <c r="W8" i="3"/>
  <c r="Q8" i="3"/>
  <c r="G8" i="3"/>
  <c r="AU7" i="3"/>
  <c r="AS7" i="3"/>
  <c r="AQ7" i="3"/>
  <c r="AO7" i="3"/>
  <c r="BA7" i="3"/>
  <c r="AG7" i="3"/>
  <c r="AB7" i="3"/>
  <c r="AA7" i="3"/>
  <c r="Y7" i="3"/>
  <c r="U7" i="3"/>
  <c r="O7" i="3"/>
  <c r="K7" i="3"/>
  <c r="AU6" i="3"/>
  <c r="AQ6" i="3"/>
  <c r="BA6" i="3"/>
  <c r="AK6" i="3"/>
  <c r="AG6" i="3"/>
  <c r="AB6" i="3"/>
  <c r="AA6" i="3"/>
  <c r="M6" i="3"/>
  <c r="Y6" i="3"/>
  <c r="U6" i="3"/>
  <c r="Q6" i="3"/>
  <c r="O6" i="3"/>
  <c r="I6" i="3"/>
  <c r="K6" i="3"/>
  <c r="G6" i="3"/>
  <c r="AB13" i="3" l="1"/>
  <c r="BD6" i="3"/>
  <c r="G7" i="3"/>
  <c r="I7" i="3"/>
  <c r="Q7" i="3"/>
  <c r="I8" i="3"/>
  <c r="U8" i="3"/>
  <c r="G9" i="3"/>
  <c r="U9" i="3"/>
  <c r="Y9" i="3"/>
  <c r="G10" i="3"/>
  <c r="G11" i="3"/>
  <c r="Q11" i="3"/>
  <c r="AU12" i="3"/>
  <c r="AY6" i="3"/>
  <c r="AY7" i="3"/>
  <c r="AY8" i="3"/>
  <c r="AY9" i="3"/>
  <c r="AY10" i="3"/>
  <c r="AY11" i="3"/>
  <c r="AU11" i="3"/>
  <c r="AU13" i="3" s="1"/>
  <c r="AS6" i="3"/>
  <c r="AS9" i="3"/>
  <c r="AS8" i="3"/>
  <c r="AS10" i="3"/>
  <c r="AS11" i="3"/>
  <c r="BA13" i="3"/>
  <c r="AQ9" i="3"/>
  <c r="AQ13" i="3" s="1"/>
  <c r="AO6" i="3"/>
  <c r="AO9" i="3"/>
  <c r="AO10" i="3"/>
  <c r="AO12" i="3"/>
  <c r="AK7" i="3"/>
  <c r="AK11" i="3"/>
  <c r="AK8" i="3"/>
  <c r="AM13" i="3"/>
  <c r="BD12" i="3"/>
  <c r="BD10" i="3"/>
  <c r="AG13" i="3"/>
  <c r="AE6" i="3"/>
  <c r="AE12" i="3"/>
  <c r="AE7" i="3"/>
  <c r="AE10" i="3"/>
  <c r="AE8" i="3"/>
  <c r="AE9" i="3"/>
  <c r="AA10" i="3"/>
  <c r="AA13" i="3" s="1"/>
  <c r="M7" i="3"/>
  <c r="M10" i="3"/>
  <c r="M11" i="3"/>
  <c r="Y10" i="3"/>
  <c r="Y13" i="3" s="1"/>
  <c r="W6" i="3"/>
  <c r="W7" i="3"/>
  <c r="W10" i="3"/>
  <c r="W11" i="3"/>
  <c r="U11" i="3"/>
  <c r="U10" i="3"/>
  <c r="S6" i="3"/>
  <c r="S7" i="3"/>
  <c r="S10" i="3"/>
  <c r="S11" i="3"/>
  <c r="S8" i="3"/>
  <c r="S9" i="3"/>
  <c r="O11" i="3"/>
  <c r="O8" i="3"/>
  <c r="O9" i="3"/>
  <c r="O10" i="3"/>
  <c r="I9" i="3"/>
  <c r="I10" i="3"/>
  <c r="K8" i="3"/>
  <c r="K9" i="3"/>
  <c r="K10" i="3"/>
  <c r="K11" i="3"/>
  <c r="G13" i="3"/>
  <c r="E6" i="3"/>
  <c r="E7" i="3"/>
  <c r="E8" i="3"/>
  <c r="E10" i="3"/>
  <c r="E9" i="3"/>
  <c r="E11" i="3"/>
  <c r="BD11" i="3"/>
  <c r="BD8" i="3"/>
  <c r="BC8" i="3"/>
  <c r="Q13" i="3"/>
  <c r="AC9" i="3"/>
  <c r="BD7" i="3"/>
  <c r="BD9" i="3"/>
  <c r="G30" i="2"/>
  <c r="O13" i="3" l="1"/>
  <c r="U13" i="3"/>
  <c r="M13" i="3"/>
  <c r="AK13" i="3"/>
  <c r="E13" i="3"/>
  <c r="AO13" i="3"/>
  <c r="AS13" i="3"/>
  <c r="AY13" i="3"/>
  <c r="I13" i="3"/>
  <c r="AE13" i="3"/>
  <c r="AI13" i="3"/>
  <c r="W13" i="3"/>
  <c r="S13" i="3"/>
  <c r="K13" i="3"/>
  <c r="BC7" i="3"/>
  <c r="BC10" i="3"/>
  <c r="BC11" i="3"/>
  <c r="BC6" i="3"/>
  <c r="BC9" i="3"/>
  <c r="BC12" i="3"/>
  <c r="AC10" i="3"/>
  <c r="AC8" i="3"/>
  <c r="AC11" i="3"/>
  <c r="AC6" i="3"/>
  <c r="AC12" i="3"/>
  <c r="AC7" i="3"/>
  <c r="BE6" i="3"/>
  <c r="BC13" i="3" l="1"/>
  <c r="AC13" i="3"/>
  <c r="BE13" i="3"/>
  <c r="BE12" i="3"/>
  <c r="BE10" i="3"/>
  <c r="BE9" i="3"/>
  <c r="BE8" i="3"/>
  <c r="BE7" i="3"/>
  <c r="BE11" i="3"/>
  <c r="G8" i="2"/>
  <c r="G10" i="2"/>
  <c r="G12" i="2"/>
  <c r="G14" i="2"/>
  <c r="G16" i="2"/>
  <c r="G18" i="2"/>
  <c r="G7" i="2"/>
  <c r="G9" i="2"/>
  <c r="G11" i="2"/>
  <c r="G13" i="2"/>
  <c r="G15" i="2"/>
  <c r="G17" i="2"/>
  <c r="G22" i="2" l="1"/>
  <c r="G24" i="2"/>
  <c r="G32" i="2"/>
  <c r="G27" i="2"/>
  <c r="G29" i="2"/>
  <c r="G21" i="2"/>
  <c r="G23" i="2"/>
  <c r="G25" i="2"/>
  <c r="G26" i="2"/>
  <c r="G28" i="2"/>
  <c r="G31" i="2"/>
  <c r="F34" i="2"/>
  <c r="H30" i="2" s="1"/>
  <c r="G19" i="2"/>
  <c r="C33" i="2"/>
  <c r="I29" i="2"/>
  <c r="I27" i="2"/>
  <c r="I25" i="2"/>
  <c r="I31" i="2"/>
  <c r="I26" i="2"/>
  <c r="I22" i="2"/>
  <c r="I28" i="2"/>
  <c r="I23" i="2"/>
  <c r="I21" i="2"/>
  <c r="I24" i="2"/>
  <c r="I32" i="2"/>
  <c r="C19" i="2"/>
  <c r="I18" i="2"/>
  <c r="I7" i="2"/>
  <c r="I9" i="2"/>
  <c r="I13" i="2"/>
  <c r="I17" i="2"/>
  <c r="I12" i="2"/>
  <c r="I15" i="2"/>
  <c r="I16" i="2"/>
  <c r="I10" i="2"/>
  <c r="I11" i="2"/>
  <c r="I8" i="2"/>
  <c r="I14" i="2"/>
  <c r="C34" i="2" l="1"/>
  <c r="D31" i="2"/>
  <c r="D29" i="2"/>
  <c r="D28" i="2"/>
  <c r="D27" i="2"/>
  <c r="D26" i="2"/>
  <c r="D32" i="2"/>
  <c r="D25" i="2"/>
  <c r="D24" i="2"/>
  <c r="D23" i="2"/>
  <c r="D22" i="2"/>
  <c r="D21" i="2"/>
  <c r="D18" i="2"/>
  <c r="D17" i="2"/>
  <c r="D16" i="2"/>
  <c r="D15" i="2"/>
  <c r="D14" i="2"/>
  <c r="D13" i="2"/>
  <c r="D12" i="2"/>
  <c r="D11" i="2"/>
  <c r="D10" i="2"/>
  <c r="D9" i="2"/>
  <c r="D8" i="2"/>
  <c r="D7" i="2"/>
  <c r="G33" i="2"/>
  <c r="I33" i="2"/>
  <c r="I19" i="2"/>
  <c r="E31" i="2" l="1"/>
  <c r="E29" i="2"/>
  <c r="E28" i="2"/>
  <c r="E27" i="2"/>
  <c r="E26" i="2"/>
  <c r="E32" i="2"/>
  <c r="E25" i="2"/>
  <c r="E23" i="2"/>
  <c r="E22" i="2"/>
  <c r="E21" i="2"/>
  <c r="E24" i="2"/>
  <c r="E33" i="2"/>
  <c r="E18" i="2"/>
  <c r="E17" i="2"/>
  <c r="E16" i="2"/>
  <c r="E15" i="2"/>
  <c r="E14" i="2"/>
  <c r="E13" i="2"/>
  <c r="E12" i="2"/>
  <c r="E11" i="2"/>
  <c r="E10" i="2"/>
  <c r="E9" i="2"/>
  <c r="E8" i="2"/>
  <c r="E7" i="2"/>
  <c r="D19" i="2"/>
  <c r="E19" i="2"/>
  <c r="H23" i="2"/>
  <c r="H25" i="2"/>
  <c r="H26" i="2"/>
  <c r="H28" i="2"/>
  <c r="H31" i="2"/>
  <c r="H9" i="2"/>
  <c r="H11" i="2"/>
  <c r="H13" i="2"/>
  <c r="H15" i="2"/>
  <c r="H17" i="2"/>
  <c r="H22" i="2"/>
  <c r="H24" i="2"/>
  <c r="H32" i="2"/>
  <c r="H27" i="2"/>
  <c r="H29" i="2"/>
  <c r="H21" i="2"/>
  <c r="H8" i="2"/>
  <c r="H10" i="2"/>
  <c r="H12" i="2"/>
  <c r="H14" i="2"/>
  <c r="H16" i="2"/>
  <c r="H18" i="2"/>
  <c r="H7" i="2"/>
  <c r="H19" i="2"/>
  <c r="D33" i="2"/>
  <c r="I34" i="2"/>
  <c r="H33" i="2"/>
  <c r="E34" i="2"/>
  <c r="H34" i="2" l="1"/>
</calcChain>
</file>

<file path=xl/sharedStrings.xml><?xml version="1.0" encoding="utf-8"?>
<sst xmlns="http://schemas.openxmlformats.org/spreadsheetml/2006/main" count="147" uniqueCount="90">
  <si>
    <t xml:space="preserve"> 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</si>
  <si>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</si>
  <si>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</si>
  <si>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</si>
  <si>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</si>
  <si>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</si>
  <si>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</si>
  <si>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</si>
  <si>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</si>
  <si>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</si>
  <si>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</si>
  <si>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</si>
  <si>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</si>
  <si>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</si>
  <si>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</si>
  <si>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</si>
  <si>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</si>
  <si>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</si>
  <si>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</si>
  <si>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</si>
  <si>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Dunav osiguranje a.d.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</si>
  <si>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</si>
  <si>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</si>
  <si>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</si>
  <si>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</si>
  <si>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</si>
  <si>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</si>
  <si>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Osiguranje Aura a.d.</t>
  </si>
  <si>
    <t>Brčko-gas osiguranje d.d.</t>
  </si>
  <si>
    <t>Bosna-Sunce osiguranje d.d.</t>
  </si>
  <si>
    <t>Sarajevo-osiguranje d.d.</t>
  </si>
  <si>
    <t>2013.</t>
  </si>
  <si>
    <t>-</t>
  </si>
  <si>
    <t>Br.</t>
  </si>
  <si>
    <t>ASA OSIGURANJE d.d.</t>
  </si>
  <si>
    <t>BOSNA - SUNCE OSIGURANJE d.d.</t>
  </si>
  <si>
    <t>D.D. ZA OSIGURANJE CAMELIJA</t>
  </si>
  <si>
    <t>CROATIA OSIGURANJE d.d.</t>
  </si>
  <si>
    <t>EUROHERC OSIGURANJE d.d.</t>
  </si>
  <si>
    <t>GRAWE OSIGURANJE d.d. SA</t>
  </si>
  <si>
    <t>MERKUR OSIGURANJE d.d.</t>
  </si>
  <si>
    <t>SARAJEVO OSIGURANJE d.d.</t>
  </si>
  <si>
    <t>TRIGLAV  OSIGURANJE d.d.</t>
  </si>
  <si>
    <t>UNIQA OSIGURANJE d.d.</t>
  </si>
  <si>
    <t>D.D. ZA OSIGURANJE VGT VISOKO</t>
  </si>
  <si>
    <t>ZOVKO OSIGURANJE d.d.</t>
  </si>
  <si>
    <t>Ukupno (za društva sa sjedištem u FBiH):</t>
  </si>
  <si>
    <t>BOBAR OSIGURANJE a.d.</t>
  </si>
  <si>
    <t>D.D. BRČKO GAS OSIGURANJE</t>
  </si>
  <si>
    <t>DRINA OSIGURANJE a.d.</t>
  </si>
  <si>
    <t xml:space="preserve"> DUNAV OSIGURANJE a.d.</t>
  </si>
  <si>
    <t>GRAWE OSIGURANJE a.d. BL</t>
  </si>
  <si>
    <t>KRAJINA OSIGURANJE a.d.</t>
  </si>
  <si>
    <t>MIKROFIN OSIGURANJE a.d.</t>
  </si>
  <si>
    <t>NEŠKOVIĆ OSIGURANJE a.d.</t>
  </si>
  <si>
    <t>OSIGURANJE AURA a.d.</t>
  </si>
  <si>
    <t>TRIGLAV OSIGURANJE a.d.</t>
  </si>
  <si>
    <t>Ukupno (za društva sa sjedištem u RS):</t>
  </si>
  <si>
    <t>UKUPNO za sva društva</t>
  </si>
  <si>
    <t>Iznos premije u KM</t>
  </si>
  <si>
    <t>Udio (%)</t>
  </si>
  <si>
    <t>Iznos premije u KM*</t>
  </si>
  <si>
    <t>1.</t>
  </si>
  <si>
    <t>Osiguranje osoba</t>
  </si>
  <si>
    <t>2.</t>
  </si>
  <si>
    <t>Osiguranje kasko</t>
  </si>
  <si>
    <t>3.</t>
  </si>
  <si>
    <t>Osiguranje kargo</t>
  </si>
  <si>
    <t>4.</t>
  </si>
  <si>
    <t>Osiguranje imovine</t>
  </si>
  <si>
    <t>5.</t>
  </si>
  <si>
    <t>Osiguranje odgovornosti</t>
  </si>
  <si>
    <t>6.</t>
  </si>
  <si>
    <t>7.</t>
  </si>
  <si>
    <t xml:space="preserve">Životno osiguranje </t>
  </si>
  <si>
    <t>UKUPNO:</t>
  </si>
  <si>
    <t>2014.</t>
  </si>
  <si>
    <t>Osiguranje Garant d.d.*</t>
  </si>
  <si>
    <t>Wiener osiguranje a.d.**</t>
  </si>
  <si>
    <t>WIENER OSIGURANJE a.d.</t>
  </si>
  <si>
    <t>OSIGURANJE GARANT a.d.</t>
  </si>
  <si>
    <t>**Jahorina osiguranje a.d. je u 2014. godini promijenilo naziv u Wiener osiguranje a.d.</t>
  </si>
  <si>
    <t>Skupine osiguranja</t>
  </si>
  <si>
    <t>Financijsko osiguranje</t>
  </si>
  <si>
    <t>Bruto premije na dan 31.12.2014 - Po osiguravajućim društvima (neživot i život)</t>
  </si>
  <si>
    <t>Osiguravajuća društva</t>
  </si>
  <si>
    <t>Bruto premije (u KM) i odgovarajući udio društava po godini</t>
  </si>
  <si>
    <t>Promjena u ukupnoj premiji (%)</t>
  </si>
  <si>
    <t>*Osiguranje Garant d.d. Brčko utemeljeno je koncem 2013. godine.</t>
  </si>
  <si>
    <t>* Osiguranje Garant d.d. Brčko utemeljeno je koncem 2013. godine i nije imalo premijske prihode.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</si>
</sst>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Bookman Old Style"/>
      <family val="1"/>
    </font>
    <font>
      <sz val="9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5" fillId="0" borderId="0"/>
    <xf numFmtId="0" fontId="17" fillId="0" borderId="0" applyFill="0">
      <alignment horizontal="center" vertical="center" wrapText="1"/>
    </xf>
    <xf numFmtId="0" fontId="18" fillId="0" borderId="0"/>
    <xf numFmtId="0" fontId="15" fillId="0" borderId="0"/>
    <xf numFmtId="0" fontId="15" fillId="0" borderId="0"/>
    <xf numFmtId="0" fontId="15" fillId="0" borderId="0"/>
  </cellStyleXfs>
  <cellXfs count="98">
    <xf numFmtId="0" fontId="0" fillId="0" borderId="0" xfId="0"/>
    <xf numFmtId="0" fontId="4" fillId="0" borderId="0" xfId="2" applyFont="1"/>
    <xf numFmtId="0" fontId="7" fillId="0" borderId="0" xfId="2" applyFont="1"/>
    <xf numFmtId="0" fontId="8" fillId="0" borderId="0" xfId="2" applyFont="1" applyBorder="1" applyAlignment="1">
      <alignment vertical="center"/>
    </xf>
    <xf numFmtId="0" fontId="4" fillId="0" borderId="0" xfId="2" applyFont="1" applyBorder="1"/>
    <xf numFmtId="0" fontId="6" fillId="0" borderId="0" xfId="2" applyFont="1"/>
    <xf numFmtId="0" fontId="6" fillId="0" borderId="0" xfId="2" applyFont="1" applyBorder="1"/>
    <xf numFmtId="0" fontId="9" fillId="0" borderId="0" xfId="2" applyFont="1" applyBorder="1" applyAlignment="1">
      <alignment horizontal="right"/>
    </xf>
    <xf numFmtId="3" fontId="8" fillId="0" borderId="0" xfId="2" applyNumberFormat="1" applyFont="1" applyBorder="1" applyAlignment="1">
      <alignment horizontal="right"/>
    </xf>
    <xf numFmtId="0" fontId="10" fillId="0" borderId="0" xfId="2" applyFont="1"/>
    <xf numFmtId="0" fontId="4" fillId="0" borderId="13" xfId="2" applyFont="1" applyBorder="1"/>
    <xf numFmtId="3" fontId="4" fillId="0" borderId="0" xfId="2" applyNumberFormat="1" applyFont="1" applyBorder="1" applyAlignment="1">
      <alignment horizontal="right" vertical="center"/>
    </xf>
    <xf numFmtId="0" fontId="11" fillId="0" borderId="0" xfId="0" applyFont="1" applyAlignment="1">
      <alignment wrapText="1"/>
    </xf>
    <xf numFmtId="0" fontId="1" fillId="0" borderId="8" xfId="2" applyFont="1" applyBorder="1" applyAlignment="1">
      <alignment horizontal="justify" vertical="center" wrapText="1"/>
    </xf>
    <xf numFmtId="4" fontId="12" fillId="0" borderId="0" xfId="0" applyNumberFormat="1" applyFont="1" applyBorder="1"/>
    <xf numFmtId="0" fontId="11" fillId="0" borderId="0" xfId="0" applyFont="1"/>
    <xf numFmtId="0" fontId="9" fillId="0" borderId="0" xfId="2" applyFont="1"/>
    <xf numFmtId="10" fontId="13" fillId="0" borderId="0" xfId="2" applyNumberFormat="1" applyFont="1" applyBorder="1" applyAlignment="1">
      <alignment horizontal="right" vertical="center"/>
    </xf>
    <xf numFmtId="0" fontId="11" fillId="0" borderId="0" xfId="2" applyFont="1" applyAlignment="1">
      <alignment horizontal="left"/>
    </xf>
    <xf numFmtId="3" fontId="1" fillId="0" borderId="1" xfId="2" applyNumberFormat="1" applyFont="1" applyBorder="1" applyAlignment="1">
      <alignment horizontal="right" vertical="center"/>
    </xf>
    <xf numFmtId="10" fontId="1" fillId="0" borderId="1" xfId="2" applyNumberFormat="1" applyFont="1" applyBorder="1"/>
    <xf numFmtId="10" fontId="6" fillId="0" borderId="0" xfId="2" applyNumberFormat="1" applyFont="1"/>
    <xf numFmtId="10" fontId="6" fillId="0" borderId="0" xfId="2" applyNumberFormat="1" applyFont="1" applyBorder="1"/>
    <xf numFmtId="0" fontId="1" fillId="0" borderId="0" xfId="0" applyFont="1"/>
    <xf numFmtId="3" fontId="1" fillId="0" borderId="1" xfId="0" applyNumberFormat="1" applyFont="1" applyFill="1" applyBorder="1" applyAlignment="1" applyProtection="1">
      <alignment horizontal="right" vertical="center" wrapText="1"/>
    </xf>
    <xf numFmtId="3" fontId="1" fillId="0" borderId="1" xfId="0" applyNumberFormat="1" applyFont="1" applyBorder="1"/>
    <xf numFmtId="1" fontId="1" fillId="0" borderId="1" xfId="0" applyNumberFormat="1" applyFont="1" applyBorder="1"/>
    <xf numFmtId="0" fontId="1" fillId="0" borderId="1" xfId="0" applyFont="1" applyBorder="1"/>
    <xf numFmtId="0" fontId="19" fillId="0" borderId="0" xfId="3" applyFont="1" applyFill="1" applyBorder="1" applyAlignment="1"/>
    <xf numFmtId="0" fontId="1" fillId="0" borderId="0" xfId="0" applyFont="1" applyFill="1" applyBorder="1"/>
    <xf numFmtId="0" fontId="1" fillId="0" borderId="0" xfId="0" applyFont="1" applyFill="1"/>
    <xf numFmtId="0" fontId="19" fillId="0" borderId="0" xfId="3" applyFont="1" applyFill="1" applyBorder="1" applyAlignment="1">
      <alignment vertical="center" wrapText="1"/>
    </xf>
    <xf numFmtId="3" fontId="19" fillId="0" borderId="0" xfId="6" applyNumberFormat="1" applyFont="1" applyFill="1" applyBorder="1" applyAlignment="1">
      <alignment horizontal="right" wrapText="1"/>
    </xf>
    <xf numFmtId="0" fontId="1" fillId="0" borderId="0" xfId="0" applyFont="1" applyBorder="1"/>
    <xf numFmtId="3" fontId="19" fillId="0" borderId="0" xfId="3" applyNumberFormat="1" applyFont="1" applyFill="1" applyBorder="1" applyAlignment="1">
      <alignment horizontal="right"/>
    </xf>
    <xf numFmtId="3" fontId="1" fillId="0" borderId="0" xfId="0" applyNumberFormat="1" applyFont="1" applyBorder="1"/>
    <xf numFmtId="0" fontId="19" fillId="0" borderId="0" xfId="3" quotePrefix="1" applyFont="1" applyFill="1" applyBorder="1" applyAlignment="1">
      <alignment vertical="center" wrapText="1"/>
    </xf>
    <xf numFmtId="3" fontId="20" fillId="0" borderId="0" xfId="0" applyNumberFormat="1" applyFont="1" applyBorder="1"/>
    <xf numFmtId="10" fontId="16" fillId="0" borderId="0" xfId="0" applyNumberFormat="1" applyFont="1" applyFill="1" applyBorder="1" applyAlignment="1" applyProtection="1">
      <alignment horizontal="right" vertical="center" wrapText="1"/>
    </xf>
    <xf numFmtId="3" fontId="1" fillId="0" borderId="0" xfId="0" applyNumberFormat="1" applyFont="1"/>
    <xf numFmtId="0" fontId="1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4" applyFont="1" applyFill="1" applyBorder="1" applyAlignment="1" applyProtection="1">
      <alignment vertical="center" wrapText="1"/>
    </xf>
    <xf numFmtId="10" fontId="1" fillId="0" borderId="1" xfId="0" applyNumberFormat="1" applyFont="1" applyFill="1" applyBorder="1" applyAlignment="1" applyProtection="1">
      <alignment horizontal="right" vertical="center" wrapText="1"/>
    </xf>
    <xf numFmtId="3" fontId="14" fillId="4" borderId="1" xfId="0" applyNumberFormat="1" applyFont="1" applyFill="1" applyBorder="1" applyAlignment="1" applyProtection="1">
      <alignment horizontal="right" vertical="center" wrapText="1"/>
    </xf>
    <xf numFmtId="10" fontId="22" fillId="4" borderId="1" xfId="0" applyNumberFormat="1" applyFont="1" applyFill="1" applyBorder="1" applyAlignment="1" applyProtection="1">
      <alignment horizontal="right" vertical="center" wrapText="1"/>
    </xf>
    <xf numFmtId="3" fontId="22" fillId="3" borderId="1" xfId="0" applyNumberFormat="1" applyFont="1" applyFill="1" applyBorder="1" applyAlignment="1" applyProtection="1">
      <alignment horizontal="right" vertical="center" wrapText="1"/>
    </xf>
    <xf numFmtId="10" fontId="22" fillId="3" borderId="1" xfId="0" applyNumberFormat="1" applyFont="1" applyFill="1" applyBorder="1" applyAlignment="1" applyProtection="1">
      <alignment horizontal="right" vertical="center" wrapText="1"/>
    </xf>
    <xf numFmtId="10" fontId="22" fillId="3" borderId="9" xfId="0" applyNumberFormat="1" applyFont="1" applyFill="1" applyBorder="1" applyAlignment="1" applyProtection="1">
      <alignment horizontal="right" vertical="center" wrapText="1"/>
    </xf>
    <xf numFmtId="0" fontId="1" fillId="0" borderId="1" xfId="4" applyFont="1" applyFill="1" applyBorder="1" applyAlignment="1" applyProtection="1">
      <alignment vertical="center"/>
    </xf>
    <xf numFmtId="3" fontId="1" fillId="3" borderId="10" xfId="0" applyNumberFormat="1" applyFont="1" applyFill="1" applyBorder="1" applyAlignment="1" applyProtection="1">
      <alignment horizontal="right" vertical="center" wrapText="1"/>
    </xf>
    <xf numFmtId="3" fontId="14" fillId="3" borderId="10" xfId="0" applyNumberFormat="1" applyFont="1" applyFill="1" applyBorder="1" applyAlignment="1" applyProtection="1">
      <alignment horizontal="right" vertical="center" wrapText="1"/>
    </xf>
    <xf numFmtId="3" fontId="22" fillId="2" borderId="10" xfId="0" applyNumberFormat="1" applyFont="1" applyFill="1" applyBorder="1" applyAlignment="1" applyProtection="1">
      <alignment horizontal="right" vertical="center" wrapText="1"/>
    </xf>
    <xf numFmtId="0" fontId="14" fillId="3" borderId="1" xfId="2" applyFont="1" applyFill="1" applyBorder="1" applyAlignment="1">
      <alignment horizontal="center" vertical="center" wrapText="1"/>
    </xf>
    <xf numFmtId="10" fontId="23" fillId="0" borderId="9" xfId="2" applyNumberFormat="1" applyFont="1" applyBorder="1" applyAlignment="1">
      <alignment horizontal="right" vertical="center"/>
    </xf>
    <xf numFmtId="0" fontId="24" fillId="3" borderId="8" xfId="2" applyFont="1" applyFill="1" applyBorder="1" applyAlignment="1">
      <alignment horizontal="right" vertical="center" wrapText="1"/>
    </xf>
    <xf numFmtId="3" fontId="23" fillId="3" borderId="1" xfId="2" applyNumberFormat="1" applyFont="1" applyFill="1" applyBorder="1" applyAlignment="1">
      <alignment horizontal="right" vertical="center"/>
    </xf>
    <xf numFmtId="9" fontId="23" fillId="3" borderId="1" xfId="2" applyNumberFormat="1" applyFont="1" applyFill="1" applyBorder="1" applyAlignment="1">
      <alignment horizontal="right" vertical="center"/>
    </xf>
    <xf numFmtId="10" fontId="23" fillId="3" borderId="1" xfId="2" applyNumberFormat="1" applyFont="1" applyFill="1" applyBorder="1" applyAlignment="1">
      <alignment horizontal="right" vertical="center"/>
    </xf>
    <xf numFmtId="10" fontId="23" fillId="3" borderId="9" xfId="2" applyNumberFormat="1" applyFont="1" applyFill="1" applyBorder="1" applyAlignment="1">
      <alignment horizontal="right" vertical="center"/>
    </xf>
    <xf numFmtId="0" fontId="1" fillId="0" borderId="8" xfId="2" applyFont="1" applyBorder="1" applyAlignment="1">
      <alignment horizontal="justify" vertical="center"/>
    </xf>
    <xf numFmtId="0" fontId="14" fillId="2" borderId="12" xfId="2" applyFont="1" applyFill="1" applyBorder="1" applyAlignment="1">
      <alignment horizontal="right" vertical="center" wrapText="1"/>
    </xf>
    <xf numFmtId="3" fontId="14" fillId="2" borderId="10" xfId="2" applyNumberFormat="1" applyFont="1" applyFill="1" applyBorder="1" applyAlignment="1">
      <alignment horizontal="right" vertical="center" wrapText="1"/>
    </xf>
    <xf numFmtId="9" fontId="14" fillId="2" borderId="10" xfId="2" applyNumberFormat="1" applyFont="1" applyFill="1" applyBorder="1" applyAlignment="1">
      <alignment horizontal="right" vertical="center" wrapText="1"/>
    </xf>
    <xf numFmtId="10" fontId="22" fillId="2" borderId="11" xfId="2" applyNumberFormat="1" applyFont="1" applyFill="1" applyBorder="1" applyAlignment="1">
      <alignment horizontal="right" vertical="center" wrapText="1"/>
    </xf>
    <xf numFmtId="9" fontId="1" fillId="3" borderId="10" xfId="0" applyNumberFormat="1" applyFont="1" applyFill="1" applyBorder="1" applyAlignment="1" applyProtection="1">
      <alignment horizontal="right" vertical="center" wrapText="1"/>
    </xf>
    <xf numFmtId="9" fontId="22" fillId="3" borderId="10" xfId="0" applyNumberFormat="1" applyFont="1" applyFill="1" applyBorder="1" applyAlignment="1" applyProtection="1">
      <alignment horizontal="right" vertical="center" wrapText="1"/>
    </xf>
    <xf numFmtId="9" fontId="22" fillId="2" borderId="10" xfId="0" applyNumberFormat="1" applyFont="1" applyFill="1" applyBorder="1" applyAlignment="1" applyProtection="1">
      <alignment horizontal="right" vertical="center" wrapText="1"/>
    </xf>
    <xf numFmtId="9" fontId="22" fillId="2" borderId="11" xfId="0" applyNumberFormat="1" applyFont="1" applyFill="1" applyBorder="1" applyAlignment="1" applyProtection="1">
      <alignment horizontal="right" vertical="center" wrapText="1"/>
    </xf>
    <xf numFmtId="0" fontId="21" fillId="0" borderId="2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3" fontId="22" fillId="2" borderId="6" xfId="0" applyNumberFormat="1" applyFont="1" applyFill="1" applyBorder="1" applyAlignment="1">
      <alignment horizontal="center" vertical="center" wrapText="1"/>
    </xf>
    <xf numFmtId="3" fontId="22" fillId="2" borderId="7" xfId="0" applyNumberFormat="1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3" fontId="14" fillId="2" borderId="6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6" xfId="0" quotePrefix="1" applyFont="1" applyFill="1" applyBorder="1" applyAlignment="1">
      <alignment horizontal="center" vertical="center" wrapText="1"/>
    </xf>
    <xf numFmtId="0" fontId="14" fillId="3" borderId="12" xfId="5" applyFont="1" applyFill="1" applyBorder="1" applyAlignment="1">
      <alignment horizontal="right" vertical="center"/>
    </xf>
    <xf numFmtId="0" fontId="14" fillId="3" borderId="10" xfId="5" applyFont="1" applyFill="1" applyBorder="1" applyAlignment="1">
      <alignment horizontal="right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14" fillId="0" borderId="8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left" vertical="center" wrapText="1"/>
    </xf>
    <xf numFmtId="0" fontId="14" fillId="0" borderId="9" xfId="2" applyFont="1" applyBorder="1" applyAlignment="1">
      <alignment horizontal="left" vertical="center" wrapText="1"/>
    </xf>
    <xf numFmtId="0" fontId="25" fillId="2" borderId="5" xfId="2" applyFont="1" applyFill="1" applyBorder="1" applyAlignment="1">
      <alignment horizontal="center" vertical="center" wrapText="1"/>
    </xf>
    <xf numFmtId="0" fontId="25" fillId="2" borderId="8" xfId="2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center" vertical="center" wrapText="1"/>
    </xf>
    <xf numFmtId="0" fontId="25" fillId="2" borderId="7" xfId="2" applyFont="1" applyFill="1" applyBorder="1" applyAlignment="1">
      <alignment horizontal="center" vertical="center" wrapText="1"/>
    </xf>
    <xf numFmtId="0" fontId="25" fillId="2" borderId="9" xfId="2" applyFont="1" applyFill="1" applyBorder="1" applyAlignment="1">
      <alignment horizontal="center" vertical="center" wrapText="1"/>
    </xf>
  </cellXfs>
  <cellStyles count="9">
    <cellStyle name="Normal" xfId="0" builtinId="0"/>
    <cellStyle name="Normal 4" xfId="1"/>
    <cellStyle name="Normal_Book1" xfId="5"/>
    <cellStyle name="Normal_Obrasci 2 2" xfId="6"/>
    <cellStyle name="Normal_Pokazatelji poslovanja drustava u FBiH i RS" xfId="2"/>
    <cellStyle name="Normal_Spravki_NonLIfe1999" xfId="4"/>
    <cellStyle name="Normalno 3" xfId="8"/>
    <cellStyle name="Obično 2" xfId="3"/>
    <cellStyle name="Obično_List1" xfId="7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E61"/>
  <sheetViews>
    <sheetView showGridLines="0" tabSelected="1" zoomScaleNormal="100" zoomScaleSheetLayoutView="100" workbookViewId="0">
      <pane xSplit="3" topLeftCell="D1" activePane="topRight" state="frozen"/>
      <selection pane="topRight" activeCell="B2" sqref="B2:BE2"/>
    </sheetView>
  </sheetViews>
  <sheetFormatPr defaultRowHeight="15" x14ac:dyDescent="0.25"/>
  <cols>
    <col min="1" max="1" width="2.85546875" style="23" customWidth="1"/>
    <col min="2" max="2" width="5.140625" style="23" customWidth="1"/>
    <col min="3" max="3" width="23.7109375" style="23" customWidth="1"/>
    <col min="4" max="4" width="13.28515625" style="23" bestFit="1" customWidth="1"/>
    <col min="5" max="5" width="9.42578125" style="23" bestFit="1" customWidth="1"/>
    <col min="6" max="6" width="13.28515625" style="23" bestFit="1" customWidth="1"/>
    <col min="7" max="7" width="10.140625" style="23" bestFit="1" customWidth="1"/>
    <col min="8" max="8" width="12.85546875" style="23" customWidth="1"/>
    <col min="9" max="9" width="10.140625" style="23" bestFit="1" customWidth="1"/>
    <col min="10" max="10" width="13.28515625" style="23" customWidth="1"/>
    <col min="11" max="11" width="10.140625" style="23" bestFit="1" customWidth="1"/>
    <col min="12" max="12" width="12.85546875" style="23" customWidth="1"/>
    <col min="13" max="13" width="10.140625" style="23" bestFit="1" customWidth="1"/>
    <col min="14" max="14" width="12.85546875" style="23" customWidth="1"/>
    <col min="15" max="15" width="10.140625" style="23" bestFit="1" customWidth="1"/>
    <col min="16" max="16" width="12.85546875" style="23" customWidth="1"/>
    <col min="17" max="17" width="9.42578125" style="23" bestFit="1" customWidth="1"/>
    <col min="18" max="18" width="12.85546875" style="23" customWidth="1"/>
    <col min="19" max="19" width="8.140625" style="23" bestFit="1" customWidth="1"/>
    <col min="20" max="20" width="13.140625" style="23" customWidth="1"/>
    <col min="21" max="21" width="10.140625" style="23" bestFit="1" customWidth="1"/>
    <col min="22" max="22" width="12.85546875" style="23" customWidth="1"/>
    <col min="23" max="23" width="10.140625" style="23" bestFit="1" customWidth="1"/>
    <col min="24" max="24" width="12.85546875" style="23" customWidth="1"/>
    <col min="25" max="25" width="10" style="23" customWidth="1"/>
    <col min="26" max="26" width="13.42578125" style="23" customWidth="1"/>
    <col min="27" max="27" width="9.5703125" style="23" customWidth="1"/>
    <col min="28" max="28" width="16.140625" style="23" customWidth="1"/>
    <col min="29" max="29" width="11.140625" style="23" customWidth="1"/>
    <col min="30" max="30" width="12.85546875" style="23" customWidth="1"/>
    <col min="31" max="31" width="10.140625" style="23" bestFit="1" customWidth="1"/>
    <col min="32" max="32" width="12.85546875" style="23" customWidth="1"/>
    <col min="33" max="33" width="10.140625" style="23" bestFit="1" customWidth="1"/>
    <col min="34" max="34" width="12.85546875" style="23" customWidth="1"/>
    <col min="35" max="35" width="10.140625" style="23" bestFit="1" customWidth="1"/>
    <col min="36" max="36" width="12.85546875" style="23" customWidth="1"/>
    <col min="37" max="37" width="9.140625" style="23" bestFit="1" customWidth="1"/>
    <col min="38" max="38" width="12.85546875" style="23" customWidth="1"/>
    <col min="39" max="39" width="8.140625" style="23" bestFit="1" customWidth="1"/>
    <col min="40" max="40" width="12.85546875" style="23" customWidth="1"/>
    <col min="41" max="41" width="9.140625" style="23" bestFit="1" customWidth="1"/>
    <col min="42" max="42" width="12.85546875" style="23" customWidth="1"/>
    <col min="43" max="43" width="9.140625" style="23" bestFit="1" customWidth="1"/>
    <col min="44" max="44" width="12.85546875" style="23" customWidth="1"/>
    <col min="45" max="45" width="10.140625" style="23" bestFit="1" customWidth="1"/>
    <col min="46" max="46" width="12.85546875" style="23" customWidth="1"/>
    <col min="47" max="47" width="8.140625" style="23" bestFit="1" customWidth="1"/>
    <col min="48" max="48" width="12.85546875" style="23" customWidth="1"/>
    <col min="49" max="49" width="7.140625" style="23" customWidth="1"/>
    <col min="50" max="50" width="12.85546875" style="23" customWidth="1"/>
    <col min="51" max="51" width="8.7109375" style="23" customWidth="1"/>
    <col min="52" max="52" width="12.85546875" style="23" customWidth="1"/>
    <col min="53" max="53" width="8.140625" style="23" customWidth="1"/>
    <col min="54" max="54" width="13.42578125" style="23" bestFit="1" customWidth="1"/>
    <col min="55" max="55" width="10.140625" style="23" bestFit="1" customWidth="1"/>
    <col min="56" max="56" width="15" style="23" bestFit="1" customWidth="1"/>
    <col min="57" max="57" width="8.7109375" style="23" bestFit="1" customWidth="1"/>
    <col min="58" max="16384" width="9.140625" style="23"/>
  </cols>
  <sheetData>
    <row r="2" spans="2:57" ht="15.75" x14ac:dyDescent="0.25">
      <c r="B2" s="72" t="s">
        <v>84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4"/>
    </row>
    <row r="3" spans="2:57" ht="15.75" thickBot="1" x14ac:dyDescent="0.3"/>
    <row r="4" spans="2:57" ht="30" customHeight="1" x14ac:dyDescent="0.25">
      <c r="B4" s="84" t="s">
        <v>33</v>
      </c>
      <c r="C4" s="80" t="s">
        <v>82</v>
      </c>
      <c r="D4" s="80" t="s">
        <v>34</v>
      </c>
      <c r="E4" s="80"/>
      <c r="F4" s="80" t="s">
        <v>35</v>
      </c>
      <c r="G4" s="81"/>
      <c r="H4" s="80" t="s">
        <v>37</v>
      </c>
      <c r="I4" s="80"/>
      <c r="J4" s="79" t="s">
        <v>36</v>
      </c>
      <c r="K4" s="79"/>
      <c r="L4" s="79" t="s">
        <v>44</v>
      </c>
      <c r="M4" s="79"/>
      <c r="N4" s="79" t="s">
        <v>38</v>
      </c>
      <c r="O4" s="79"/>
      <c r="P4" s="79" t="s">
        <v>39</v>
      </c>
      <c r="Q4" s="79"/>
      <c r="R4" s="79" t="s">
        <v>40</v>
      </c>
      <c r="S4" s="79"/>
      <c r="T4" s="80" t="s">
        <v>41</v>
      </c>
      <c r="U4" s="81"/>
      <c r="V4" s="80" t="s">
        <v>42</v>
      </c>
      <c r="W4" s="80"/>
      <c r="X4" s="80" t="s">
        <v>43</v>
      </c>
      <c r="Y4" s="80"/>
      <c r="Z4" s="79" t="s">
        <v>45</v>
      </c>
      <c r="AA4" s="79"/>
      <c r="AB4" s="75" t="s">
        <v>46</v>
      </c>
      <c r="AC4" s="75"/>
      <c r="AD4" s="79" t="s">
        <v>47</v>
      </c>
      <c r="AE4" s="79"/>
      <c r="AF4" s="80" t="s">
        <v>48</v>
      </c>
      <c r="AG4" s="80"/>
      <c r="AH4" s="79" t="s">
        <v>49</v>
      </c>
      <c r="AI4" s="79"/>
      <c r="AJ4" s="79" t="s">
        <v>50</v>
      </c>
      <c r="AK4" s="79"/>
      <c r="AL4" s="80" t="s">
        <v>51</v>
      </c>
      <c r="AM4" s="80"/>
      <c r="AN4" s="80" t="s">
        <v>52</v>
      </c>
      <c r="AO4" s="80"/>
      <c r="AP4" s="79" t="s">
        <v>53</v>
      </c>
      <c r="AQ4" s="79"/>
      <c r="AR4" s="80" t="s">
        <v>54</v>
      </c>
      <c r="AS4" s="80"/>
      <c r="AT4" s="77" t="s">
        <v>55</v>
      </c>
      <c r="AU4" s="78"/>
      <c r="AV4" s="77" t="s">
        <v>80</v>
      </c>
      <c r="AW4" s="78"/>
      <c r="AX4" s="79" t="s">
        <v>56</v>
      </c>
      <c r="AY4" s="79"/>
      <c r="AZ4" s="77" t="s">
        <v>79</v>
      </c>
      <c r="BA4" s="78"/>
      <c r="BB4" s="75" t="s">
        <v>57</v>
      </c>
      <c r="BC4" s="75"/>
      <c r="BD4" s="75" t="s">
        <v>58</v>
      </c>
      <c r="BE4" s="76"/>
    </row>
    <row r="5" spans="2:57" ht="40.5" customHeight="1" x14ac:dyDescent="0.25">
      <c r="B5" s="85"/>
      <c r="C5" s="86"/>
      <c r="D5" s="40" t="s">
        <v>59</v>
      </c>
      <c r="E5" s="40" t="s">
        <v>60</v>
      </c>
      <c r="F5" s="40" t="s">
        <v>59</v>
      </c>
      <c r="G5" s="40" t="s">
        <v>60</v>
      </c>
      <c r="H5" s="40" t="s">
        <v>59</v>
      </c>
      <c r="I5" s="40" t="s">
        <v>60</v>
      </c>
      <c r="J5" s="40" t="s">
        <v>59</v>
      </c>
      <c r="K5" s="40" t="s">
        <v>60</v>
      </c>
      <c r="L5" s="40" t="s">
        <v>59</v>
      </c>
      <c r="M5" s="40" t="s">
        <v>60</v>
      </c>
      <c r="N5" s="40" t="s">
        <v>59</v>
      </c>
      <c r="O5" s="40" t="s">
        <v>60</v>
      </c>
      <c r="P5" s="40" t="s">
        <v>59</v>
      </c>
      <c r="Q5" s="40" t="s">
        <v>60</v>
      </c>
      <c r="R5" s="40" t="s">
        <v>59</v>
      </c>
      <c r="S5" s="40" t="s">
        <v>60</v>
      </c>
      <c r="T5" s="40" t="s">
        <v>59</v>
      </c>
      <c r="U5" s="40" t="s">
        <v>60</v>
      </c>
      <c r="V5" s="40" t="s">
        <v>59</v>
      </c>
      <c r="W5" s="40" t="s">
        <v>60</v>
      </c>
      <c r="X5" s="40" t="s">
        <v>59</v>
      </c>
      <c r="Y5" s="40" t="s">
        <v>60</v>
      </c>
      <c r="Z5" s="40" t="s">
        <v>59</v>
      </c>
      <c r="AA5" s="40" t="s">
        <v>60</v>
      </c>
      <c r="AB5" s="41" t="s">
        <v>59</v>
      </c>
      <c r="AC5" s="41" t="s">
        <v>60</v>
      </c>
      <c r="AD5" s="40" t="s">
        <v>59</v>
      </c>
      <c r="AE5" s="40" t="s">
        <v>60</v>
      </c>
      <c r="AF5" s="40" t="s">
        <v>59</v>
      </c>
      <c r="AG5" s="40" t="s">
        <v>60</v>
      </c>
      <c r="AH5" s="40" t="s">
        <v>59</v>
      </c>
      <c r="AI5" s="40" t="s">
        <v>60</v>
      </c>
      <c r="AJ5" s="40" t="s">
        <v>59</v>
      </c>
      <c r="AK5" s="40" t="s">
        <v>60</v>
      </c>
      <c r="AL5" s="40" t="s">
        <v>59</v>
      </c>
      <c r="AM5" s="40" t="s">
        <v>60</v>
      </c>
      <c r="AN5" s="40" t="s">
        <v>59</v>
      </c>
      <c r="AO5" s="40" t="s">
        <v>60</v>
      </c>
      <c r="AP5" s="40" t="s">
        <v>59</v>
      </c>
      <c r="AQ5" s="40" t="s">
        <v>60</v>
      </c>
      <c r="AR5" s="40" t="s">
        <v>59</v>
      </c>
      <c r="AS5" s="40" t="s">
        <v>60</v>
      </c>
      <c r="AT5" s="40" t="s">
        <v>59</v>
      </c>
      <c r="AU5" s="40" t="s">
        <v>60</v>
      </c>
      <c r="AV5" s="40" t="s">
        <v>59</v>
      </c>
      <c r="AW5" s="40" t="s">
        <v>60</v>
      </c>
      <c r="AX5" s="40" t="s">
        <v>59</v>
      </c>
      <c r="AY5" s="40" t="s">
        <v>60</v>
      </c>
      <c r="AZ5" s="40" t="s">
        <v>59</v>
      </c>
      <c r="BA5" s="40" t="s">
        <v>60</v>
      </c>
      <c r="BB5" s="42" t="s">
        <v>61</v>
      </c>
      <c r="BC5" s="42" t="s">
        <v>60</v>
      </c>
      <c r="BD5" s="42" t="s">
        <v>59</v>
      </c>
      <c r="BE5" s="43" t="s">
        <v>60</v>
      </c>
    </row>
    <row r="6" spans="2:57" ht="15" customHeight="1" x14ac:dyDescent="0.25">
      <c r="B6" s="44" t="s">
        <v>62</v>
      </c>
      <c r="C6" s="45" t="s">
        <v>63</v>
      </c>
      <c r="D6" s="24">
        <v>813721.49999973038</v>
      </c>
      <c r="E6" s="46">
        <f>D6/$D$13</f>
        <v>6.6159766428688344E-2</v>
      </c>
      <c r="F6" s="24">
        <v>5710109.3399999999</v>
      </c>
      <c r="G6" s="46">
        <f>F6/$F$13</f>
        <v>0.126104557405221</v>
      </c>
      <c r="H6" s="24">
        <v>2343786.33</v>
      </c>
      <c r="I6" s="46">
        <f>H6/$H$13</f>
        <v>5.385842222407778E-2</v>
      </c>
      <c r="J6" s="24">
        <v>321931.28999999998</v>
      </c>
      <c r="K6" s="46">
        <f t="shared" ref="K6:K12" si="0">J6/$J$13</f>
        <v>2.9034008323086908E-2</v>
      </c>
      <c r="L6" s="24">
        <v>1874723.1199999999</v>
      </c>
      <c r="M6" s="46">
        <f t="shared" ref="M6:M12" si="1">L6/$L$13</f>
        <v>8.4003475486561285E-2</v>
      </c>
      <c r="N6" s="24">
        <v>3437834.83</v>
      </c>
      <c r="O6" s="46">
        <f>N6/$N$13</f>
        <v>7.0574005934078532E-2</v>
      </c>
      <c r="P6" s="24">
        <v>945287.11000000243</v>
      </c>
      <c r="Q6" s="46">
        <f>P6/$P$13</f>
        <v>3.3408609485597818E-2</v>
      </c>
      <c r="R6" s="24">
        <v>374350.56000000041</v>
      </c>
      <c r="S6" s="46">
        <f>R6/$R$13</f>
        <v>1.2460190736213779E-2</v>
      </c>
      <c r="T6" s="24">
        <v>8198502.4600000009</v>
      </c>
      <c r="U6" s="46">
        <f>T6/$T$13</f>
        <v>0.12707260295633524</v>
      </c>
      <c r="V6" s="24">
        <v>3448478.51</v>
      </c>
      <c r="W6" s="46">
        <f>V6/$V$13</f>
        <v>0.10332473612339135</v>
      </c>
      <c r="X6" s="24">
        <v>4131864.0400000005</v>
      </c>
      <c r="Y6" s="46">
        <f>X6/$X$13</f>
        <v>8.3306311311948822E-2</v>
      </c>
      <c r="Z6" s="24">
        <v>416041.54</v>
      </c>
      <c r="AA6" s="46">
        <f>Z6/$Z$13</f>
        <v>2.4031533215056584E-2</v>
      </c>
      <c r="AB6" s="47">
        <f t="shared" ref="AB6:AB12" si="2">D6+F6+J6+H6+N6+P6+R6+T6+V6+X6+L6+Z6</f>
        <v>32016630.629999731</v>
      </c>
      <c r="AC6" s="48">
        <f>AB6/$AB$13</f>
        <v>7.8789217930844258E-2</v>
      </c>
      <c r="AD6" s="25">
        <v>1011041.32</v>
      </c>
      <c r="AE6" s="46">
        <f>AD6/$AD$13</f>
        <v>6.5836524080335898E-2</v>
      </c>
      <c r="AF6" s="25">
        <v>569028.62</v>
      </c>
      <c r="AG6" s="46">
        <f>AF6/$AF$13</f>
        <v>4.0630547932946799E-2</v>
      </c>
      <c r="AH6" s="25">
        <v>1164164.46</v>
      </c>
      <c r="AI6" s="46">
        <f>AH6/$AH$13</f>
        <v>6.1025983421809114E-2</v>
      </c>
      <c r="AJ6" s="25">
        <v>1978323.4500000002</v>
      </c>
      <c r="AK6" s="46">
        <f>AJ6/$AJ$13</f>
        <v>0.11845958467054166</v>
      </c>
      <c r="AL6" s="24">
        <v>13033.010000000002</v>
      </c>
      <c r="AM6" s="46">
        <f>AL6/$AL$13</f>
        <v>1.0010698973365012E-3</v>
      </c>
      <c r="AN6" s="25">
        <v>498320.93000000005</v>
      </c>
      <c r="AO6" s="46">
        <f>AN6/$AN$13</f>
        <v>5.131916463604036E-2</v>
      </c>
      <c r="AP6" s="25">
        <v>958392.14</v>
      </c>
      <c r="AQ6" s="46">
        <f>AP6/$AP$13</f>
        <v>0.14712184715806254</v>
      </c>
      <c r="AR6" s="25">
        <v>257219.02000000002</v>
      </c>
      <c r="AS6" s="46">
        <f>AR6/$AR$13</f>
        <v>1.8350201845498577E-2</v>
      </c>
      <c r="AT6" s="24">
        <v>148371.08000000002</v>
      </c>
      <c r="AU6" s="46">
        <f>AT6/$AT$13</f>
        <v>1.9665176465277261E-2</v>
      </c>
      <c r="AV6" s="24">
        <v>7897.5</v>
      </c>
      <c r="AW6" s="46">
        <f>AV6/$AV$13</f>
        <v>2.3598880103976472E-3</v>
      </c>
      <c r="AX6" s="24">
        <v>411298.37</v>
      </c>
      <c r="AY6" s="46">
        <f t="shared" ref="AY6:AY12" si="3">AX6/$AX$13</f>
        <v>4.422336328509123E-2</v>
      </c>
      <c r="AZ6" s="25">
        <v>3837565.15</v>
      </c>
      <c r="BA6" s="46">
        <f t="shared" ref="BA6:BA12" si="4">AZ6/$AZ$13</f>
        <v>0.14128748342128139</v>
      </c>
      <c r="BB6" s="49">
        <f>AD6+AF6+AH6+AJ6+AL6+AN6+AP6+AR6+AT6+AV6+AX6+AZ6</f>
        <v>10854655.049999999</v>
      </c>
      <c r="BC6" s="50">
        <f>BB6/$BB$13</f>
        <v>6.9691535581198921E-2</v>
      </c>
      <c r="BD6" s="49">
        <f t="shared" ref="BD6:BD12" si="5">AB6+BB6</f>
        <v>42871285.679999731</v>
      </c>
      <c r="BE6" s="51">
        <f>BD6/$BD$13</f>
        <v>7.626838083899376E-2</v>
      </c>
    </row>
    <row r="7" spans="2:57" ht="15" customHeight="1" x14ac:dyDescent="0.25">
      <c r="B7" s="44" t="s">
        <v>64</v>
      </c>
      <c r="C7" s="45" t="s">
        <v>65</v>
      </c>
      <c r="D7" s="24">
        <v>2627680.0299999928</v>
      </c>
      <c r="E7" s="46">
        <f>D7/$D$13</f>
        <v>0.21364397651307715</v>
      </c>
      <c r="F7" s="24">
        <v>6394748.4699999988</v>
      </c>
      <c r="G7" s="46">
        <f t="shared" ref="G7:G12" si="6">F7/$F$13</f>
        <v>0.14122442802944016</v>
      </c>
      <c r="H7" s="24">
        <v>5661557.0300000003</v>
      </c>
      <c r="I7" s="46">
        <f t="shared" ref="I7:I12" si="7">H7/$H$13</f>
        <v>0.13009826239896016</v>
      </c>
      <c r="J7" s="24">
        <v>385162.83</v>
      </c>
      <c r="K7" s="46">
        <f t="shared" si="0"/>
        <v>3.4736669467462171E-2</v>
      </c>
      <c r="L7" s="24">
        <v>2772650.33</v>
      </c>
      <c r="M7" s="46">
        <f t="shared" si="1"/>
        <v>0.124238220323949</v>
      </c>
      <c r="N7" s="24">
        <v>9637142.5999999996</v>
      </c>
      <c r="O7" s="46">
        <f t="shared" ref="O7:O12" si="8">N7/$N$13</f>
        <v>0.19783724136623546</v>
      </c>
      <c r="P7" s="24">
        <v>457639.61</v>
      </c>
      <c r="Q7" s="46">
        <f t="shared" ref="Q7:Q12" si="9">P7/$P$13</f>
        <v>1.6174030994277756E-2</v>
      </c>
      <c r="R7" s="24">
        <v>0</v>
      </c>
      <c r="S7" s="46">
        <f t="shared" ref="S7:S12" si="10">R7/$R$13</f>
        <v>0</v>
      </c>
      <c r="T7" s="24">
        <v>7346164.6899999995</v>
      </c>
      <c r="U7" s="46">
        <f t="shared" ref="U7:U12" si="11">T7/$T$13</f>
        <v>0.11386180262294138</v>
      </c>
      <c r="V7" s="24">
        <v>5040371.45</v>
      </c>
      <c r="W7" s="46">
        <f t="shared" ref="W7:W12" si="12">V7/$V$13</f>
        <v>0.1510216892826528</v>
      </c>
      <c r="X7" s="24">
        <v>5151938.6800000006</v>
      </c>
      <c r="Y7" s="46">
        <f t="shared" ref="Y7:Y12" si="13">X7/$X$13</f>
        <v>0.10387297437215545</v>
      </c>
      <c r="Z7" s="24">
        <v>447393.48</v>
      </c>
      <c r="AA7" s="46">
        <f t="shared" ref="AA7:AA12" si="14">Z7/$Z$13</f>
        <v>2.5842494657672292E-2</v>
      </c>
      <c r="AB7" s="47">
        <f t="shared" si="2"/>
        <v>45922449.199999988</v>
      </c>
      <c r="AC7" s="48">
        <f t="shared" ref="AC7:AC12" si="15">AB7/$AB$13</f>
        <v>0.11300982604167782</v>
      </c>
      <c r="AD7" s="25">
        <v>1174360.08</v>
      </c>
      <c r="AE7" s="46">
        <f t="shared" ref="AE7:AE12" si="16">AD7/$AD$13</f>
        <v>7.6471440045502007E-2</v>
      </c>
      <c r="AF7" s="25">
        <v>1373073.74</v>
      </c>
      <c r="AG7" s="46">
        <f t="shared" ref="AG7:AG11" si="17">AF7/$AF$13</f>
        <v>9.8042060535620382E-2</v>
      </c>
      <c r="AH7" s="25">
        <v>1356336.47</v>
      </c>
      <c r="AI7" s="46">
        <f t="shared" ref="AI7:AI12" si="18">AH7/$AH$13</f>
        <v>7.1099719821901358E-2</v>
      </c>
      <c r="AJ7" s="25">
        <v>1630781.32</v>
      </c>
      <c r="AK7" s="46">
        <f t="shared" ref="AK7:AK12" si="19">AJ7/$AJ$13</f>
        <v>9.7649187677413249E-2</v>
      </c>
      <c r="AL7" s="24">
        <v>0</v>
      </c>
      <c r="AM7" s="46">
        <f t="shared" ref="AM7:AM12" si="20">AL7/$AL$13</f>
        <v>0</v>
      </c>
      <c r="AN7" s="25">
        <v>283304.90000000002</v>
      </c>
      <c r="AO7" s="46">
        <f t="shared" ref="AO7:AO12" si="21">AN7/$AN$13</f>
        <v>2.9175918429308098E-2</v>
      </c>
      <c r="AP7" s="25">
        <v>606940.73</v>
      </c>
      <c r="AQ7" s="46">
        <f t="shared" ref="AQ7:AQ12" si="22">AP7/$AP$13</f>
        <v>9.3170882341609043E-2</v>
      </c>
      <c r="AR7" s="25">
        <v>622392.97</v>
      </c>
      <c r="AS7" s="46">
        <f t="shared" ref="AS7:AS12" si="23">AR7/$AR$13</f>
        <v>4.4401991060845108E-2</v>
      </c>
      <c r="AT7" s="24">
        <v>0</v>
      </c>
      <c r="AU7" s="46">
        <f t="shared" ref="AU7:AU12" si="24">AT7/$AT$13</f>
        <v>0</v>
      </c>
      <c r="AV7" s="24">
        <v>0</v>
      </c>
      <c r="AW7" s="46">
        <f t="shared" ref="AW7:AW12" si="25">AV7/$AV$13</f>
        <v>0</v>
      </c>
      <c r="AX7" s="24">
        <v>824511.05</v>
      </c>
      <c r="AY7" s="46">
        <f t="shared" si="3"/>
        <v>8.8652555799630384E-2</v>
      </c>
      <c r="AZ7" s="25">
        <v>2236342.2400000002</v>
      </c>
      <c r="BA7" s="46">
        <f t="shared" si="4"/>
        <v>8.2335323260456256E-2</v>
      </c>
      <c r="BB7" s="49">
        <f t="shared" ref="BB7:BB12" si="26">AD7+AF7+AH7+AJ7+AL7+AN7+AP7+AR7+AT7+AV7+AX7+AZ7</f>
        <v>10108043.5</v>
      </c>
      <c r="BC7" s="50">
        <f t="shared" ref="BC7:BC12" si="27">BB7/$BB$13</f>
        <v>6.4897969580024251E-2</v>
      </c>
      <c r="BD7" s="49">
        <f t="shared" si="5"/>
        <v>56030492.699999988</v>
      </c>
      <c r="BE7" s="51">
        <f t="shared" ref="BE7:BE13" si="28">BD7/$BD$13</f>
        <v>9.967872173783815E-2</v>
      </c>
    </row>
    <row r="8" spans="2:57" ht="15" customHeight="1" x14ac:dyDescent="0.25">
      <c r="B8" s="44" t="s">
        <v>66</v>
      </c>
      <c r="C8" s="45" t="s">
        <v>67</v>
      </c>
      <c r="D8" s="24">
        <v>163760.94999999998</v>
      </c>
      <c r="E8" s="46">
        <f t="shared" ref="E8:E12" si="29">D8/$D$13</f>
        <v>1.3314612188744798E-2</v>
      </c>
      <c r="F8" s="24">
        <v>157933.39000000001</v>
      </c>
      <c r="G8" s="46">
        <f t="shared" si="6"/>
        <v>3.487870206957571E-3</v>
      </c>
      <c r="H8" s="24">
        <v>1121341.4099999999</v>
      </c>
      <c r="I8" s="46">
        <f t="shared" si="7"/>
        <v>2.5767570338684716E-2</v>
      </c>
      <c r="J8" s="24">
        <v>110</v>
      </c>
      <c r="K8" s="46">
        <f t="shared" si="0"/>
        <v>9.9205669493622707E-6</v>
      </c>
      <c r="L8" s="24">
        <v>66533.540000000008</v>
      </c>
      <c r="M8" s="46">
        <f t="shared" si="1"/>
        <v>2.9812661596791668E-3</v>
      </c>
      <c r="N8" s="24">
        <v>208645.57</v>
      </c>
      <c r="O8" s="46">
        <f t="shared" si="8"/>
        <v>4.2832056871386108E-3</v>
      </c>
      <c r="P8" s="24">
        <v>0</v>
      </c>
      <c r="Q8" s="46">
        <f t="shared" si="9"/>
        <v>0</v>
      </c>
      <c r="R8" s="24">
        <v>0</v>
      </c>
      <c r="S8" s="46">
        <f t="shared" si="10"/>
        <v>0</v>
      </c>
      <c r="T8" s="24">
        <v>561020.63</v>
      </c>
      <c r="U8" s="46">
        <f t="shared" si="11"/>
        <v>8.6955333750431112E-3</v>
      </c>
      <c r="V8" s="24">
        <v>544828.77</v>
      </c>
      <c r="W8" s="46">
        <f t="shared" si="12"/>
        <v>1.6324384429086056E-2</v>
      </c>
      <c r="X8" s="24">
        <v>601905.80000000005</v>
      </c>
      <c r="Y8" s="46">
        <f t="shared" si="13"/>
        <v>1.2135576454076065E-2</v>
      </c>
      <c r="Z8" s="24">
        <v>12969</v>
      </c>
      <c r="AA8" s="46">
        <f t="shared" si="14"/>
        <v>7.4911979766748493E-4</v>
      </c>
      <c r="AB8" s="47">
        <f t="shared" si="2"/>
        <v>3439049.0600000005</v>
      </c>
      <c r="AC8" s="48">
        <f t="shared" si="15"/>
        <v>8.4631012236907385E-3</v>
      </c>
      <c r="AD8" s="25">
        <v>210</v>
      </c>
      <c r="AE8" s="46">
        <f t="shared" si="16"/>
        <v>1.3674683500443423E-5</v>
      </c>
      <c r="AF8" s="25">
        <v>19740.61</v>
      </c>
      <c r="AG8" s="46">
        <f t="shared" si="17"/>
        <v>1.4095456232598791E-3</v>
      </c>
      <c r="AH8" s="25">
        <v>61896.99</v>
      </c>
      <c r="AI8" s="46">
        <f t="shared" si="18"/>
        <v>3.2446658658518784E-3</v>
      </c>
      <c r="AJ8" s="25">
        <v>440965.48</v>
      </c>
      <c r="AK8" s="46">
        <f t="shared" si="19"/>
        <v>2.640447274425526E-2</v>
      </c>
      <c r="AL8" s="24">
        <v>0</v>
      </c>
      <c r="AM8" s="46">
        <f t="shared" si="20"/>
        <v>0</v>
      </c>
      <c r="AN8" s="25">
        <v>29630.17</v>
      </c>
      <c r="AO8" s="46">
        <f t="shared" si="21"/>
        <v>3.0514383018667587E-3</v>
      </c>
      <c r="AP8" s="25">
        <v>56153.3</v>
      </c>
      <c r="AQ8" s="46">
        <f t="shared" si="22"/>
        <v>8.6200385783848713E-3</v>
      </c>
      <c r="AR8" s="25">
        <v>53438.93</v>
      </c>
      <c r="AS8" s="46">
        <f t="shared" si="23"/>
        <v>3.8123741856549691E-3</v>
      </c>
      <c r="AT8" s="24">
        <v>0</v>
      </c>
      <c r="AU8" s="46">
        <f t="shared" si="24"/>
        <v>0</v>
      </c>
      <c r="AV8" s="24">
        <v>0</v>
      </c>
      <c r="AW8" s="46">
        <f t="shared" si="25"/>
        <v>0</v>
      </c>
      <c r="AX8" s="24">
        <v>105519.66999999998</v>
      </c>
      <c r="AY8" s="46">
        <f t="shared" si="3"/>
        <v>1.1345619240195243E-2</v>
      </c>
      <c r="AZ8" s="25">
        <v>72816.240000000005</v>
      </c>
      <c r="BA8" s="46">
        <f t="shared" si="4"/>
        <v>2.680872610540579E-3</v>
      </c>
      <c r="BB8" s="49">
        <f t="shared" si="26"/>
        <v>840371.39000000013</v>
      </c>
      <c r="BC8" s="50">
        <f t="shared" si="27"/>
        <v>5.3955443409145105E-3</v>
      </c>
      <c r="BD8" s="49">
        <f t="shared" si="5"/>
        <v>4279420.4500000011</v>
      </c>
      <c r="BE8" s="51">
        <f t="shared" si="28"/>
        <v>7.6131252766007598E-3</v>
      </c>
    </row>
    <row r="9" spans="2:57" ht="15" customHeight="1" x14ac:dyDescent="0.25">
      <c r="B9" s="44" t="s">
        <v>68</v>
      </c>
      <c r="C9" s="52" t="s">
        <v>69</v>
      </c>
      <c r="D9" s="24">
        <v>816079.0699999996</v>
      </c>
      <c r="E9" s="46">
        <f t="shared" si="29"/>
        <v>6.635144906280474E-2</v>
      </c>
      <c r="F9" s="24">
        <v>4045114.3200000003</v>
      </c>
      <c r="G9" s="46">
        <f t="shared" si="6"/>
        <v>8.9334077616300356E-2</v>
      </c>
      <c r="H9" s="24">
        <v>4908925.9399999995</v>
      </c>
      <c r="I9" s="46">
        <f t="shared" si="7"/>
        <v>0.11280337399324616</v>
      </c>
      <c r="J9" s="24">
        <v>177695.29</v>
      </c>
      <c r="K9" s="46">
        <f t="shared" si="0"/>
        <v>1.6025800191194036E-2</v>
      </c>
      <c r="L9" s="24">
        <v>1848531.65</v>
      </c>
      <c r="M9" s="46">
        <f t="shared" si="1"/>
        <v>8.2829875777553588E-2</v>
      </c>
      <c r="N9" s="24">
        <v>3831225.76</v>
      </c>
      <c r="O9" s="46">
        <f t="shared" si="8"/>
        <v>7.8649778971793857E-2</v>
      </c>
      <c r="P9" s="24">
        <v>566224.07999999996</v>
      </c>
      <c r="Q9" s="46">
        <f t="shared" si="9"/>
        <v>2.0011654628467164E-2</v>
      </c>
      <c r="R9" s="24">
        <v>295441.56000000006</v>
      </c>
      <c r="S9" s="46">
        <f t="shared" si="10"/>
        <v>9.8337189318069788E-3</v>
      </c>
      <c r="T9" s="24">
        <v>11449286.390000001</v>
      </c>
      <c r="U9" s="46">
        <f t="shared" si="11"/>
        <v>0.17745809441031046</v>
      </c>
      <c r="V9" s="24">
        <v>5974823.1400000006</v>
      </c>
      <c r="W9" s="46">
        <f t="shared" si="12"/>
        <v>0.17902011641778584</v>
      </c>
      <c r="X9" s="24">
        <v>5113654.9249999989</v>
      </c>
      <c r="Y9" s="46">
        <f t="shared" si="13"/>
        <v>0.103101100375009</v>
      </c>
      <c r="Z9" s="24">
        <v>217279.78</v>
      </c>
      <c r="AA9" s="46">
        <f t="shared" si="14"/>
        <v>1.2550588698499163E-2</v>
      </c>
      <c r="AB9" s="47">
        <f t="shared" si="2"/>
        <v>39244281.905000001</v>
      </c>
      <c r="AC9" s="48">
        <f t="shared" si="15"/>
        <v>9.6575630186872E-2</v>
      </c>
      <c r="AD9" s="25">
        <v>1980978.33</v>
      </c>
      <c r="AE9" s="46">
        <f t="shared" si="16"/>
        <v>0.12899643659041413</v>
      </c>
      <c r="AF9" s="25">
        <v>740761.27999999991</v>
      </c>
      <c r="AG9" s="46">
        <f t="shared" si="17"/>
        <v>5.2892834623873612E-2</v>
      </c>
      <c r="AH9" s="25">
        <v>1305355.58</v>
      </c>
      <c r="AI9" s="46">
        <f t="shared" si="18"/>
        <v>6.842728044167061E-2</v>
      </c>
      <c r="AJ9" s="25">
        <v>3010386.91</v>
      </c>
      <c r="AK9" s="46">
        <f t="shared" si="19"/>
        <v>0.18025828034148572</v>
      </c>
      <c r="AL9" s="24">
        <v>0</v>
      </c>
      <c r="AM9" s="46">
        <f t="shared" si="20"/>
        <v>0</v>
      </c>
      <c r="AN9" s="25">
        <v>318155.56</v>
      </c>
      <c r="AO9" s="46">
        <f t="shared" si="21"/>
        <v>3.276498453218013E-2</v>
      </c>
      <c r="AP9" s="25">
        <v>644259.92999999993</v>
      </c>
      <c r="AQ9" s="46">
        <f t="shared" si="22"/>
        <v>9.8899716510116684E-2</v>
      </c>
      <c r="AR9" s="25">
        <v>141062.37</v>
      </c>
      <c r="AS9" s="46">
        <f t="shared" si="23"/>
        <v>1.0063497490599269E-2</v>
      </c>
      <c r="AT9" s="24">
        <v>0</v>
      </c>
      <c r="AU9" s="46">
        <f t="shared" si="24"/>
        <v>0</v>
      </c>
      <c r="AV9" s="24">
        <v>0</v>
      </c>
      <c r="AW9" s="46">
        <f t="shared" si="25"/>
        <v>0</v>
      </c>
      <c r="AX9" s="24">
        <v>1494168.3199999998</v>
      </c>
      <c r="AY9" s="46">
        <f t="shared" si="3"/>
        <v>0.16065502137641449</v>
      </c>
      <c r="AZ9" s="25">
        <v>7871546.6699999999</v>
      </c>
      <c r="BA9" s="46">
        <f t="shared" si="4"/>
        <v>0.28980642052095656</v>
      </c>
      <c r="BB9" s="49">
        <f t="shared" si="26"/>
        <v>17506674.949999999</v>
      </c>
      <c r="BC9" s="50">
        <f t="shared" si="27"/>
        <v>0.11240035308044256</v>
      </c>
      <c r="BD9" s="49">
        <f t="shared" si="5"/>
        <v>56750956.855000004</v>
      </c>
      <c r="BE9" s="51">
        <f t="shared" si="28"/>
        <v>0.10096043358022452</v>
      </c>
    </row>
    <row r="10" spans="2:57" ht="15" customHeight="1" x14ac:dyDescent="0.25">
      <c r="B10" s="44" t="s">
        <v>70</v>
      </c>
      <c r="C10" s="45" t="s">
        <v>71</v>
      </c>
      <c r="D10" s="24">
        <v>7838012.1700009145</v>
      </c>
      <c r="E10" s="46">
        <f t="shared" si="29"/>
        <v>0.63727092676382402</v>
      </c>
      <c r="F10" s="24">
        <v>24229406.830000002</v>
      </c>
      <c r="G10" s="46">
        <f t="shared" si="6"/>
        <v>0.53509284018161885</v>
      </c>
      <c r="H10" s="24">
        <v>13313873.220000001</v>
      </c>
      <c r="I10" s="46">
        <f t="shared" si="7"/>
        <v>0.30594265191426473</v>
      </c>
      <c r="J10" s="24">
        <v>10199006.560000001</v>
      </c>
      <c r="K10" s="46">
        <f t="shared" si="0"/>
        <v>0.91981752177695442</v>
      </c>
      <c r="L10" s="24">
        <v>15746958.6</v>
      </c>
      <c r="M10" s="46">
        <f t="shared" si="1"/>
        <v>0.70559712878720759</v>
      </c>
      <c r="N10" s="24">
        <v>30651901.890000001</v>
      </c>
      <c r="O10" s="46">
        <f t="shared" si="8"/>
        <v>0.62924125586209534</v>
      </c>
      <c r="P10" s="24">
        <v>4967480.9500000011</v>
      </c>
      <c r="Q10" s="46">
        <f t="shared" si="9"/>
        <v>0.17556214342719226</v>
      </c>
      <c r="R10" s="24">
        <v>0</v>
      </c>
      <c r="S10" s="46">
        <f t="shared" si="10"/>
        <v>0</v>
      </c>
      <c r="T10" s="24">
        <v>33601498.660000004</v>
      </c>
      <c r="U10" s="46">
        <f t="shared" si="11"/>
        <v>0.52080607632823839</v>
      </c>
      <c r="V10" s="24">
        <v>10917584.359999999</v>
      </c>
      <c r="W10" s="46">
        <f t="shared" si="12"/>
        <v>0.32711716771054039</v>
      </c>
      <c r="X10" s="24">
        <v>7372305.4100000001</v>
      </c>
      <c r="Y10" s="46">
        <f t="shared" si="13"/>
        <v>0.14863983026223304</v>
      </c>
      <c r="Z10" s="24">
        <v>16218633.99</v>
      </c>
      <c r="AA10" s="46">
        <f t="shared" si="14"/>
        <v>0.93682626363110455</v>
      </c>
      <c r="AB10" s="47">
        <f t="shared" si="2"/>
        <v>175056662.64000094</v>
      </c>
      <c r="AC10" s="48">
        <f t="shared" si="15"/>
        <v>0.43079416139640903</v>
      </c>
      <c r="AD10" s="25">
        <v>11169755.050000001</v>
      </c>
      <c r="AE10" s="46">
        <f t="shared" si="16"/>
        <v>0.72734697660109338</v>
      </c>
      <c r="AF10" s="25">
        <v>11302341.51</v>
      </c>
      <c r="AG10" s="46">
        <f t="shared" si="17"/>
        <v>0.80702501128429938</v>
      </c>
      <c r="AH10" s="25">
        <v>15188783.979999999</v>
      </c>
      <c r="AI10" s="46">
        <f t="shared" si="18"/>
        <v>0.79620235044876719</v>
      </c>
      <c r="AJ10" s="25">
        <v>8917136.040000001</v>
      </c>
      <c r="AK10" s="46">
        <f t="shared" si="19"/>
        <v>0.53394718227149285</v>
      </c>
      <c r="AL10" s="24">
        <v>0</v>
      </c>
      <c r="AM10" s="46">
        <f t="shared" si="20"/>
        <v>0</v>
      </c>
      <c r="AN10" s="25">
        <v>8580819.1799999997</v>
      </c>
      <c r="AO10" s="46">
        <f t="shared" si="21"/>
        <v>0.88368849410060457</v>
      </c>
      <c r="AP10" s="25">
        <v>4140763.8099999996</v>
      </c>
      <c r="AQ10" s="46">
        <f t="shared" si="22"/>
        <v>0.63564463328388388</v>
      </c>
      <c r="AR10" s="25">
        <v>12943117.809999999</v>
      </c>
      <c r="AS10" s="46">
        <f t="shared" si="23"/>
        <v>0.92337193541740215</v>
      </c>
      <c r="AT10" s="24">
        <v>7396492.8200000003</v>
      </c>
      <c r="AU10" s="46">
        <f t="shared" si="24"/>
        <v>0.98033482353472268</v>
      </c>
      <c r="AV10" s="24">
        <v>3338659.61</v>
      </c>
      <c r="AW10" s="46">
        <f t="shared" si="25"/>
        <v>0.99764011198960234</v>
      </c>
      <c r="AX10" s="24">
        <v>6454396.209999999</v>
      </c>
      <c r="AY10" s="46">
        <f t="shared" si="3"/>
        <v>0.69398550833242045</v>
      </c>
      <c r="AZ10" s="25">
        <v>11332847.759999998</v>
      </c>
      <c r="BA10" s="46">
        <f t="shared" si="4"/>
        <v>0.41724100501770128</v>
      </c>
      <c r="BB10" s="49">
        <f t="shared" si="26"/>
        <v>100765113.77999997</v>
      </c>
      <c r="BC10" s="50">
        <f t="shared" si="27"/>
        <v>0.64695519848347705</v>
      </c>
      <c r="BD10" s="49">
        <f t="shared" si="5"/>
        <v>275821776.42000091</v>
      </c>
      <c r="BE10" s="51">
        <f t="shared" si="28"/>
        <v>0.49068927964300207</v>
      </c>
    </row>
    <row r="11" spans="2:57" ht="15" customHeight="1" x14ac:dyDescent="0.25">
      <c r="B11" s="44" t="s">
        <v>72</v>
      </c>
      <c r="C11" s="45" t="s">
        <v>83</v>
      </c>
      <c r="D11" s="24">
        <v>40086.86</v>
      </c>
      <c r="E11" s="46">
        <f t="shared" si="29"/>
        <v>3.259269042860989E-3</v>
      </c>
      <c r="F11" s="24">
        <v>127806.20000000001</v>
      </c>
      <c r="G11" s="46">
        <f t="shared" si="6"/>
        <v>2.8225281382515803E-3</v>
      </c>
      <c r="H11" s="24">
        <v>9591553.1799999997</v>
      </c>
      <c r="I11" s="46">
        <f t="shared" si="7"/>
        <v>0.22040657646174422</v>
      </c>
      <c r="J11" s="24">
        <v>4170</v>
      </c>
      <c r="K11" s="46">
        <f t="shared" si="0"/>
        <v>3.7607967435309694E-4</v>
      </c>
      <c r="L11" s="24">
        <v>7811.77</v>
      </c>
      <c r="M11" s="46">
        <f t="shared" si="1"/>
        <v>3.5003346504931083E-4</v>
      </c>
      <c r="N11" s="24">
        <v>945729.03</v>
      </c>
      <c r="O11" s="46">
        <f t="shared" si="8"/>
        <v>1.9414512178658198E-2</v>
      </c>
      <c r="P11" s="24">
        <v>9312.3599999999933</v>
      </c>
      <c r="Q11" s="46">
        <f t="shared" si="9"/>
        <v>3.2912011106265974E-4</v>
      </c>
      <c r="R11" s="24">
        <v>0</v>
      </c>
      <c r="S11" s="46">
        <f t="shared" si="10"/>
        <v>0</v>
      </c>
      <c r="T11" s="24">
        <v>65264.08</v>
      </c>
      <c r="U11" s="46">
        <f t="shared" si="11"/>
        <v>1.0115599239754938E-3</v>
      </c>
      <c r="V11" s="24">
        <v>617719.9</v>
      </c>
      <c r="W11" s="46">
        <f t="shared" si="12"/>
        <v>1.8508378544504166E-2</v>
      </c>
      <c r="X11" s="24">
        <v>-3215.97</v>
      </c>
      <c r="Y11" s="46">
        <f t="shared" si="13"/>
        <v>-6.4840129151463567E-5</v>
      </c>
      <c r="Z11" s="24">
        <v>0</v>
      </c>
      <c r="AA11" s="46">
        <f t="shared" si="14"/>
        <v>0</v>
      </c>
      <c r="AB11" s="47">
        <f t="shared" si="2"/>
        <v>11406237.409999998</v>
      </c>
      <c r="AC11" s="48">
        <f t="shared" si="15"/>
        <v>2.8069428524604433E-2</v>
      </c>
      <c r="AD11" s="25">
        <v>20500.59</v>
      </c>
      <c r="AE11" s="46">
        <f t="shared" si="16"/>
        <v>1.3349479991540737E-3</v>
      </c>
      <c r="AF11" s="25">
        <v>0</v>
      </c>
      <c r="AG11" s="46">
        <f t="shared" si="17"/>
        <v>0</v>
      </c>
      <c r="AH11" s="25">
        <v>0</v>
      </c>
      <c r="AI11" s="46">
        <f t="shared" si="18"/>
        <v>0</v>
      </c>
      <c r="AJ11" s="25">
        <v>22018.6</v>
      </c>
      <c r="AK11" s="46">
        <f t="shared" si="19"/>
        <v>1.3184467944444514E-3</v>
      </c>
      <c r="AL11" s="24">
        <v>0</v>
      </c>
      <c r="AM11" s="46">
        <f t="shared" si="20"/>
        <v>0</v>
      </c>
      <c r="AN11" s="26">
        <v>0</v>
      </c>
      <c r="AO11" s="46">
        <f t="shared" si="21"/>
        <v>0</v>
      </c>
      <c r="AP11" s="25">
        <v>107764.88</v>
      </c>
      <c r="AQ11" s="46">
        <f t="shared" si="22"/>
        <v>1.6542882127942901E-2</v>
      </c>
      <c r="AR11" s="25">
        <v>0</v>
      </c>
      <c r="AS11" s="46">
        <f t="shared" si="23"/>
        <v>0</v>
      </c>
      <c r="AT11" s="24">
        <v>0</v>
      </c>
      <c r="AU11" s="46">
        <f t="shared" si="24"/>
        <v>0</v>
      </c>
      <c r="AV11" s="24">
        <v>0</v>
      </c>
      <c r="AW11" s="46">
        <f t="shared" si="25"/>
        <v>0</v>
      </c>
      <c r="AX11" s="24">
        <v>10583.31</v>
      </c>
      <c r="AY11" s="46">
        <f t="shared" si="3"/>
        <v>1.1379319662481009E-3</v>
      </c>
      <c r="AZ11" s="25">
        <v>311794.37</v>
      </c>
      <c r="BA11" s="46">
        <f t="shared" si="4"/>
        <v>1.1479320913215995E-2</v>
      </c>
      <c r="BB11" s="49">
        <f t="shared" si="26"/>
        <v>472661.75</v>
      </c>
      <c r="BC11" s="50">
        <f t="shared" si="27"/>
        <v>3.0346909244247937E-3</v>
      </c>
      <c r="BD11" s="49">
        <f t="shared" si="5"/>
        <v>11878899.159999998</v>
      </c>
      <c r="BE11" s="51">
        <f t="shared" si="28"/>
        <v>2.1132662356929077E-2</v>
      </c>
    </row>
    <row r="12" spans="2:57" ht="15" customHeight="1" x14ac:dyDescent="0.25">
      <c r="B12" s="44" t="s">
        <v>73</v>
      </c>
      <c r="C12" s="45" t="s">
        <v>74</v>
      </c>
      <c r="D12" s="24">
        <v>0</v>
      </c>
      <c r="E12" s="46">
        <f t="shared" si="29"/>
        <v>0</v>
      </c>
      <c r="F12" s="24">
        <v>4615634.6399999997</v>
      </c>
      <c r="G12" s="46">
        <f t="shared" si="6"/>
        <v>0.10193369842221035</v>
      </c>
      <c r="H12" s="24">
        <v>6576508.21</v>
      </c>
      <c r="I12" s="46">
        <f t="shared" si="7"/>
        <v>0.15112314266902221</v>
      </c>
      <c r="J12" s="24">
        <v>0</v>
      </c>
      <c r="K12" s="46">
        <f t="shared" si="0"/>
        <v>0</v>
      </c>
      <c r="L12" s="24">
        <v>0</v>
      </c>
      <c r="M12" s="46">
        <f t="shared" si="1"/>
        <v>0</v>
      </c>
      <c r="N12" s="24">
        <v>0</v>
      </c>
      <c r="O12" s="46">
        <f t="shared" si="8"/>
        <v>0</v>
      </c>
      <c r="P12" s="24">
        <v>21348771.670000002</v>
      </c>
      <c r="Q12" s="46">
        <f t="shared" si="9"/>
        <v>0.7545144413534024</v>
      </c>
      <c r="R12" s="24">
        <v>29373934.170000002</v>
      </c>
      <c r="S12" s="46">
        <f t="shared" si="10"/>
        <v>0.97770609033197919</v>
      </c>
      <c r="T12" s="24">
        <v>3296516.98</v>
      </c>
      <c r="U12" s="46">
        <f t="shared" si="11"/>
        <v>5.1094330383156E-2</v>
      </c>
      <c r="V12" s="24">
        <v>6831343.3200000003</v>
      </c>
      <c r="W12" s="46">
        <f t="shared" si="12"/>
        <v>0.20468352749203944</v>
      </c>
      <c r="X12" s="24">
        <v>27229998.600000001</v>
      </c>
      <c r="Y12" s="46">
        <f t="shared" si="13"/>
        <v>0.54900904735372913</v>
      </c>
      <c r="Z12" s="24">
        <v>0</v>
      </c>
      <c r="AA12" s="46">
        <f t="shared" si="14"/>
        <v>0</v>
      </c>
      <c r="AB12" s="47">
        <f t="shared" si="2"/>
        <v>99272707.590000004</v>
      </c>
      <c r="AC12" s="48">
        <f t="shared" si="15"/>
        <v>0.2442986297741335</v>
      </c>
      <c r="AD12" s="25">
        <v>0</v>
      </c>
      <c r="AE12" s="46">
        <f t="shared" si="16"/>
        <v>0</v>
      </c>
      <c r="AF12" s="25">
        <v>0</v>
      </c>
      <c r="AG12" s="46">
        <f>AF12/$AF$13</f>
        <v>0</v>
      </c>
      <c r="AH12" s="25">
        <v>0</v>
      </c>
      <c r="AI12" s="46">
        <f t="shared" si="18"/>
        <v>0</v>
      </c>
      <c r="AJ12" s="25">
        <v>700796.66</v>
      </c>
      <c r="AK12" s="46">
        <f t="shared" si="19"/>
        <v>4.1962845500366878E-2</v>
      </c>
      <c r="AL12" s="24">
        <v>13006047.91</v>
      </c>
      <c r="AM12" s="46">
        <f t="shared" si="20"/>
        <v>0.9989989301026635</v>
      </c>
      <c r="AN12" s="27">
        <v>0</v>
      </c>
      <c r="AO12" s="46">
        <f t="shared" si="21"/>
        <v>0</v>
      </c>
      <c r="AP12" s="25">
        <v>0</v>
      </c>
      <c r="AQ12" s="46">
        <f t="shared" si="22"/>
        <v>0</v>
      </c>
      <c r="AR12" s="25">
        <v>0</v>
      </c>
      <c r="AS12" s="46">
        <f t="shared" si="23"/>
        <v>0</v>
      </c>
      <c r="AT12" s="24">
        <v>0</v>
      </c>
      <c r="AU12" s="46">
        <f t="shared" si="24"/>
        <v>0</v>
      </c>
      <c r="AV12" s="24">
        <v>0</v>
      </c>
      <c r="AW12" s="46">
        <f t="shared" si="25"/>
        <v>0</v>
      </c>
      <c r="AX12" s="24">
        <v>0</v>
      </c>
      <c r="AY12" s="46">
        <f t="shared" si="3"/>
        <v>0</v>
      </c>
      <c r="AZ12" s="25">
        <v>1498482.6</v>
      </c>
      <c r="BA12" s="46">
        <f t="shared" si="4"/>
        <v>5.5169574255847786E-2</v>
      </c>
      <c r="BB12" s="49">
        <f t="shared" si="26"/>
        <v>15205327.17</v>
      </c>
      <c r="BC12" s="50">
        <f t="shared" si="27"/>
        <v>9.7624714429946427E-2</v>
      </c>
      <c r="BD12" s="49">
        <f t="shared" si="5"/>
        <v>114478034.76000001</v>
      </c>
      <c r="BE12" s="51">
        <f t="shared" si="28"/>
        <v>0.20365739478740308</v>
      </c>
    </row>
    <row r="13" spans="2:57" ht="16.5" customHeight="1" thickBot="1" x14ac:dyDescent="0.3">
      <c r="B13" s="82" t="s">
        <v>75</v>
      </c>
      <c r="C13" s="83"/>
      <c r="D13" s="53">
        <f>SUM(D6:D12)</f>
        <v>12299340.580000637</v>
      </c>
      <c r="E13" s="68">
        <f t="shared" ref="E13:AA13" si="30">SUM(E6:E12)</f>
        <v>1</v>
      </c>
      <c r="F13" s="53">
        <f t="shared" si="30"/>
        <v>45280753.190000005</v>
      </c>
      <c r="G13" s="68">
        <f t="shared" si="30"/>
        <v>0.99999999999999989</v>
      </c>
      <c r="H13" s="53">
        <f t="shared" si="30"/>
        <v>43517545.32</v>
      </c>
      <c r="I13" s="68">
        <f t="shared" si="30"/>
        <v>1</v>
      </c>
      <c r="J13" s="53">
        <f>SUM(J6:J12)</f>
        <v>11088075.970000001</v>
      </c>
      <c r="K13" s="68">
        <f>SUM(K6:K12)</f>
        <v>1</v>
      </c>
      <c r="L13" s="53">
        <f>SUM(L6:L12)</f>
        <v>22317209.010000002</v>
      </c>
      <c r="M13" s="68">
        <f>SUM(M6:M12)</f>
        <v>1</v>
      </c>
      <c r="N13" s="53">
        <f t="shared" si="30"/>
        <v>48712479.68</v>
      </c>
      <c r="O13" s="68">
        <f t="shared" si="30"/>
        <v>1</v>
      </c>
      <c r="P13" s="53">
        <f t="shared" si="30"/>
        <v>28294715.780000005</v>
      </c>
      <c r="Q13" s="68">
        <f t="shared" si="30"/>
        <v>1</v>
      </c>
      <c r="R13" s="53">
        <f t="shared" si="30"/>
        <v>30043726.290000003</v>
      </c>
      <c r="S13" s="68">
        <f t="shared" si="30"/>
        <v>1</v>
      </c>
      <c r="T13" s="53">
        <f t="shared" si="30"/>
        <v>64518253.890000001</v>
      </c>
      <c r="U13" s="68">
        <f t="shared" si="30"/>
        <v>1</v>
      </c>
      <c r="V13" s="53">
        <f t="shared" si="30"/>
        <v>33375149.449999999</v>
      </c>
      <c r="W13" s="68">
        <f t="shared" si="30"/>
        <v>1</v>
      </c>
      <c r="X13" s="53">
        <f t="shared" si="30"/>
        <v>49598451.484999999</v>
      </c>
      <c r="Y13" s="68">
        <f t="shared" si="30"/>
        <v>1</v>
      </c>
      <c r="Z13" s="53">
        <f t="shared" si="30"/>
        <v>17312317.789999999</v>
      </c>
      <c r="AA13" s="68">
        <f t="shared" si="30"/>
        <v>1</v>
      </c>
      <c r="AB13" s="54">
        <f>SUM(AB6:AB12)+2</f>
        <v>406358020.43500066</v>
      </c>
      <c r="AC13" s="69">
        <f>SUM(AC6:AC12)</f>
        <v>0.9999999950782319</v>
      </c>
      <c r="AD13" s="53">
        <f t="shared" ref="AD13:BC13" si="31">SUM(AD6:AD12)</f>
        <v>15356845.370000001</v>
      </c>
      <c r="AE13" s="68">
        <f t="shared" si="31"/>
        <v>1</v>
      </c>
      <c r="AF13" s="53">
        <f t="shared" si="31"/>
        <v>14004945.76</v>
      </c>
      <c r="AG13" s="68">
        <f t="shared" si="31"/>
        <v>1</v>
      </c>
      <c r="AH13" s="53">
        <f>SUM(AH6:AH12)</f>
        <v>19076537.479999997</v>
      </c>
      <c r="AI13" s="68">
        <f t="shared" si="31"/>
        <v>1.0000000000000002</v>
      </c>
      <c r="AJ13" s="53">
        <f t="shared" si="31"/>
        <v>16700408.460000001</v>
      </c>
      <c r="AK13" s="68">
        <f t="shared" si="31"/>
        <v>1</v>
      </c>
      <c r="AL13" s="53">
        <f>SUM(AL6:AL12)</f>
        <v>13019080.92</v>
      </c>
      <c r="AM13" s="68">
        <f t="shared" si="31"/>
        <v>1</v>
      </c>
      <c r="AN13" s="53">
        <f t="shared" si="31"/>
        <v>9710230.7400000002</v>
      </c>
      <c r="AO13" s="68">
        <f t="shared" si="31"/>
        <v>0.99999999999999989</v>
      </c>
      <c r="AP13" s="53">
        <f t="shared" si="31"/>
        <v>6514274.79</v>
      </c>
      <c r="AQ13" s="68">
        <f t="shared" si="31"/>
        <v>0.99999999999999989</v>
      </c>
      <c r="AR13" s="53">
        <f t="shared" si="31"/>
        <v>14017231.099999998</v>
      </c>
      <c r="AS13" s="68">
        <f t="shared" si="31"/>
        <v>1</v>
      </c>
      <c r="AT13" s="53">
        <f t="shared" si="31"/>
        <v>7544863.9000000004</v>
      </c>
      <c r="AU13" s="68">
        <f t="shared" si="31"/>
        <v>0.99999999999999989</v>
      </c>
      <c r="AV13" s="53">
        <f t="shared" ref="AV13" si="32">SUM(AV6:AV12)</f>
        <v>3346557.11</v>
      </c>
      <c r="AW13" s="68">
        <f>SUM(AW6:AW12)</f>
        <v>1</v>
      </c>
      <c r="AX13" s="53">
        <f t="shared" si="31"/>
        <v>9300476.9299999997</v>
      </c>
      <c r="AY13" s="68">
        <f t="shared" si="31"/>
        <v>1</v>
      </c>
      <c r="AZ13" s="53">
        <f>SUM(AZ6:AZ12)</f>
        <v>27161395.030000001</v>
      </c>
      <c r="BA13" s="68">
        <f>SUM(BA6:BA12)</f>
        <v>1</v>
      </c>
      <c r="BB13" s="55">
        <f>SUM(BB6:BB12)-1</f>
        <v>155752846.58999994</v>
      </c>
      <c r="BC13" s="70">
        <f t="shared" si="31"/>
        <v>1.0000000064204284</v>
      </c>
      <c r="BD13" s="55">
        <f>SUM(BD6:BD12)+1</f>
        <v>562110867.02500069</v>
      </c>
      <c r="BE13" s="71">
        <f t="shared" si="28"/>
        <v>1</v>
      </c>
    </row>
    <row r="14" spans="2:57" ht="15.75" x14ac:dyDescent="0.3">
      <c r="B14" s="28"/>
      <c r="C14" s="28"/>
      <c r="D14" s="28"/>
      <c r="E14" s="29"/>
      <c r="F14" s="28"/>
      <c r="G14" s="29"/>
      <c r="H14" s="28"/>
      <c r="I14" s="29"/>
      <c r="J14" s="28"/>
      <c r="K14" s="29"/>
      <c r="L14" s="28"/>
      <c r="M14" s="29"/>
      <c r="N14" s="28"/>
      <c r="O14" s="29"/>
      <c r="P14" s="28"/>
      <c r="Q14" s="29"/>
      <c r="R14" s="28"/>
      <c r="S14" s="29"/>
      <c r="T14" s="28"/>
      <c r="U14" s="29"/>
      <c r="V14" s="28"/>
      <c r="W14" s="29"/>
      <c r="X14" s="28"/>
      <c r="Y14" s="29"/>
      <c r="Z14" s="28"/>
      <c r="AA14" s="29"/>
      <c r="AB14" s="30"/>
      <c r="AC14" s="30"/>
    </row>
    <row r="15" spans="2:57" ht="15.75" x14ac:dyDescent="0.3">
      <c r="B15" s="15" t="s">
        <v>89</v>
      </c>
      <c r="C15" s="31"/>
      <c r="D15" s="32"/>
      <c r="E15" s="33"/>
      <c r="F15" s="34"/>
      <c r="G15" s="33"/>
      <c r="H15" s="32"/>
      <c r="I15" s="33"/>
      <c r="J15" s="34"/>
      <c r="K15" s="33"/>
      <c r="L15" s="32"/>
      <c r="M15" s="33"/>
      <c r="N15" s="34"/>
      <c r="O15" s="33"/>
      <c r="P15" s="34"/>
      <c r="Q15" s="33"/>
      <c r="R15" s="34"/>
      <c r="S15" s="33"/>
      <c r="T15" s="34"/>
      <c r="U15" s="33"/>
      <c r="V15" s="32"/>
      <c r="W15" s="33"/>
      <c r="X15" s="34"/>
      <c r="Y15" s="33"/>
      <c r="Z15" s="32"/>
      <c r="AA15" s="33"/>
      <c r="AB15" s="35"/>
      <c r="AD15" s="35"/>
      <c r="AF15" s="35"/>
      <c r="AH15" s="35"/>
      <c r="AJ15" s="35"/>
      <c r="AN15" s="35"/>
      <c r="AP15" s="35"/>
      <c r="AR15" s="35"/>
      <c r="AX15" s="35"/>
      <c r="AZ15" s="35"/>
    </row>
    <row r="16" spans="2:57" ht="15.75" x14ac:dyDescent="0.3">
      <c r="B16" s="36"/>
      <c r="C16" s="31"/>
      <c r="D16" s="32"/>
      <c r="E16" s="35"/>
      <c r="F16" s="32"/>
      <c r="G16" s="35"/>
      <c r="H16" s="32"/>
      <c r="I16" s="35"/>
      <c r="J16" s="34"/>
      <c r="K16" s="35"/>
      <c r="L16" s="32"/>
      <c r="M16" s="33"/>
      <c r="N16" s="34"/>
      <c r="O16" s="35"/>
      <c r="P16" s="34"/>
      <c r="Q16" s="35"/>
      <c r="R16" s="34"/>
      <c r="S16" s="35"/>
      <c r="T16" s="34"/>
      <c r="U16" s="37"/>
      <c r="V16" s="32"/>
      <c r="W16" s="33"/>
      <c r="X16" s="34"/>
      <c r="Y16" s="33"/>
      <c r="Z16" s="32"/>
      <c r="AA16" s="38"/>
      <c r="AB16" s="33"/>
      <c r="AD16" s="35"/>
      <c r="AE16" s="39"/>
      <c r="AF16" s="35"/>
      <c r="AH16" s="35"/>
      <c r="AJ16" s="35"/>
      <c r="AN16" s="35"/>
      <c r="AP16" s="35"/>
      <c r="AR16" s="35"/>
      <c r="AX16" s="35"/>
      <c r="AZ16" s="35"/>
      <c r="BB16" s="39"/>
    </row>
    <row r="17" spans="2:56" ht="15.75" x14ac:dyDescent="0.3">
      <c r="B17" s="33"/>
      <c r="C17" s="33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</row>
    <row r="18" spans="2:56" ht="15.75" x14ac:dyDescent="0.3">
      <c r="B18" s="33"/>
      <c r="C18" s="33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</row>
    <row r="19" spans="2:56" ht="15.75" x14ac:dyDescent="0.3">
      <c r="B19" s="33"/>
      <c r="C19" s="33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</row>
    <row r="20" spans="2:56" ht="15.75" x14ac:dyDescent="0.3">
      <c r="B20" s="33"/>
      <c r="C20" s="33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</row>
    <row r="21" spans="2:56" ht="15.75" x14ac:dyDescent="0.3">
      <c r="B21" s="33"/>
      <c r="C21" s="33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</row>
    <row r="22" spans="2:56" ht="15.75" x14ac:dyDescent="0.3">
      <c r="B22" s="33"/>
      <c r="C22" s="33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</row>
    <row r="23" spans="2:56" ht="15.75" x14ac:dyDescent="0.3">
      <c r="B23" s="33"/>
      <c r="C23" s="33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</row>
    <row r="24" spans="2:56" ht="15.75" x14ac:dyDescent="0.3">
      <c r="B24" s="33"/>
      <c r="C24" s="33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</row>
    <row r="25" spans="2:56" ht="15.75" x14ac:dyDescent="0.3">
      <c r="B25" s="33"/>
      <c r="C25" s="33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</row>
    <row r="26" spans="2:56" ht="15.75" x14ac:dyDescent="0.3">
      <c r="B26" s="33"/>
      <c r="C26" s="33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</row>
    <row r="27" spans="2:56" ht="15.75" x14ac:dyDescent="0.3">
      <c r="B27" s="33"/>
      <c r="C27" s="33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</row>
    <row r="28" spans="2:56" ht="15.75" x14ac:dyDescent="0.3">
      <c r="B28" s="33"/>
      <c r="C28" s="33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</row>
    <row r="29" spans="2:56" ht="15.75" x14ac:dyDescent="0.3">
      <c r="B29" s="33"/>
      <c r="C29" s="33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</row>
    <row r="30" spans="2:56" ht="15.75" x14ac:dyDescent="0.3">
      <c r="B30" s="33"/>
      <c r="C30" s="33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</row>
    <row r="31" spans="2:56" ht="15.75" x14ac:dyDescent="0.3">
      <c r="B31" s="33"/>
      <c r="C31" s="33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</row>
    <row r="32" spans="2:56" ht="15.75" x14ac:dyDescent="0.3">
      <c r="B32" s="33"/>
      <c r="C32" s="33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</row>
    <row r="33" spans="2:56" ht="15.75" x14ac:dyDescent="0.3">
      <c r="B33" s="33"/>
      <c r="C33" s="33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</row>
    <row r="34" spans="2:56" ht="15.75" x14ac:dyDescent="0.3">
      <c r="B34" s="33"/>
      <c r="C34" s="33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</row>
    <row r="35" spans="2:56" ht="15.75" x14ac:dyDescent="0.3">
      <c r="B35" s="33"/>
      <c r="C35" s="33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</row>
    <row r="36" spans="2:56" ht="15.75" x14ac:dyDescent="0.3">
      <c r="B36" s="33"/>
      <c r="C36" s="33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</row>
    <row r="37" spans="2:56" ht="15.75" x14ac:dyDescent="0.3">
      <c r="B37" s="33"/>
      <c r="C37" s="33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</row>
    <row r="38" spans="2:56" ht="15.75" x14ac:dyDescent="0.3">
      <c r="B38" s="33"/>
      <c r="C38" s="33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</row>
    <row r="39" spans="2:56" ht="15.75" x14ac:dyDescent="0.3">
      <c r="B39" s="33"/>
      <c r="C39" s="33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</row>
    <row r="40" spans="2:56" ht="15.75" x14ac:dyDescent="0.3">
      <c r="B40" s="33"/>
      <c r="C40" s="33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</row>
    <row r="41" spans="2:56" ht="15.75" x14ac:dyDescent="0.3">
      <c r="B41" s="33"/>
      <c r="C41" s="33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</row>
    <row r="42" spans="2:56" ht="15.75" x14ac:dyDescent="0.3">
      <c r="B42" s="33"/>
      <c r="C42" s="33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</row>
    <row r="43" spans="2:56" x14ac:dyDescent="0.25">
      <c r="B43" s="33"/>
      <c r="C43" s="33"/>
    </row>
    <row r="44" spans="2:56" x14ac:dyDescent="0.25">
      <c r="B44" s="33"/>
      <c r="C44" s="33"/>
    </row>
    <row r="45" spans="2:56" x14ac:dyDescent="0.25">
      <c r="B45" s="33"/>
      <c r="C45" s="33"/>
    </row>
    <row r="46" spans="2:56" x14ac:dyDescent="0.25">
      <c r="B46" s="33"/>
      <c r="C46" s="33"/>
    </row>
    <row r="47" spans="2:56" x14ac:dyDescent="0.25">
      <c r="B47" s="33"/>
      <c r="C47" s="33"/>
    </row>
    <row r="48" spans="2:56" x14ac:dyDescent="0.25">
      <c r="B48" s="33"/>
      <c r="C48" s="33"/>
    </row>
    <row r="49" spans="2:3" x14ac:dyDescent="0.25">
      <c r="B49" s="33"/>
      <c r="C49" s="33"/>
    </row>
    <row r="50" spans="2:3" x14ac:dyDescent="0.25">
      <c r="B50" s="33"/>
      <c r="C50" s="33"/>
    </row>
    <row r="51" spans="2:3" x14ac:dyDescent="0.25">
      <c r="B51" s="33"/>
      <c r="C51" s="33"/>
    </row>
    <row r="52" spans="2:3" x14ac:dyDescent="0.25">
      <c r="B52" s="33"/>
      <c r="C52" s="33"/>
    </row>
    <row r="53" spans="2:3" x14ac:dyDescent="0.25">
      <c r="B53" s="33"/>
      <c r="C53" s="33"/>
    </row>
    <row r="54" spans="2:3" x14ac:dyDescent="0.25">
      <c r="B54" s="33"/>
      <c r="C54" s="33"/>
    </row>
    <row r="55" spans="2:3" x14ac:dyDescent="0.25">
      <c r="B55" s="33"/>
      <c r="C55" s="33"/>
    </row>
    <row r="56" spans="2:3" x14ac:dyDescent="0.25">
      <c r="B56" s="33"/>
      <c r="C56" s="33"/>
    </row>
    <row r="57" spans="2:3" x14ac:dyDescent="0.25">
      <c r="B57" s="33"/>
      <c r="C57" s="33"/>
    </row>
    <row r="58" spans="2:3" x14ac:dyDescent="0.25">
      <c r="B58" s="33"/>
      <c r="C58" s="33"/>
    </row>
    <row r="59" spans="2:3" x14ac:dyDescent="0.25">
      <c r="B59" s="33"/>
      <c r="C59" s="33"/>
    </row>
    <row r="60" spans="2:3" x14ac:dyDescent="0.25">
      <c r="B60" s="33"/>
      <c r="C60" s="33"/>
    </row>
    <row r="61" spans="2:3" x14ac:dyDescent="0.25">
      <c r="B61" s="33"/>
      <c r="C61" s="33"/>
    </row>
  </sheetData>
  <mergeCells count="31">
    <mergeCell ref="B13:C13"/>
    <mergeCell ref="AX4:AY4"/>
    <mergeCell ref="BB4:BC4"/>
    <mergeCell ref="AZ4:BA4"/>
    <mergeCell ref="AV4:AW4"/>
    <mergeCell ref="B4:B5"/>
    <mergeCell ref="C4:C5"/>
    <mergeCell ref="D4:E4"/>
    <mergeCell ref="F4:G4"/>
    <mergeCell ref="J4:K4"/>
    <mergeCell ref="H4:I4"/>
    <mergeCell ref="N4:O4"/>
    <mergeCell ref="L4:M4"/>
    <mergeCell ref="Z4:AA4"/>
    <mergeCell ref="AB4:AC4"/>
    <mergeCell ref="B2:BE2"/>
    <mergeCell ref="BD4:BE4"/>
    <mergeCell ref="AT4:AU4"/>
    <mergeCell ref="AD4:AE4"/>
    <mergeCell ref="AF4:AG4"/>
    <mergeCell ref="AH4:AI4"/>
    <mergeCell ref="AJ4:AK4"/>
    <mergeCell ref="AL4:AM4"/>
    <mergeCell ref="P4:Q4"/>
    <mergeCell ref="R4:S4"/>
    <mergeCell ref="AN4:AO4"/>
    <mergeCell ref="AP4:AQ4"/>
    <mergeCell ref="AR4:AS4"/>
    <mergeCell ref="T4:U4"/>
    <mergeCell ref="V4:W4"/>
    <mergeCell ref="X4:Y4"/>
  </mergeCells>
  <pageMargins left="0.39370078740157483" right="0.39370078740157483" top="0.39370078740157483" bottom="0.39370078740157483" header="0.19685039370078741" footer="0.19685039370078741"/>
  <pageSetup paperSize="9" scale="80" orientation="landscape" r:id="rId1"/>
  <headerFooter>
    <oddHeader>&amp;LAgencija za osiguranje u BiH&amp;CStatistika tržišta osiguranja&amp;RGodišnje izvješće</oddHeader>
    <oddFooter>&amp;CU izvješće su uključeni podatci zaključno s 31.12.2014. godine.&amp;R&amp;P</oddFooter>
  </headerFooter>
  <colBreaks count="2" manualBreakCount="2">
    <brk id="15" max="1048575" man="1"/>
    <brk id="11" max="1048575" man="1"/>
  </colBreaks>
  <ignoredErrors>
    <ignoredError sqref="BB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8"/>
  <sheetViews>
    <sheetView showGridLines="0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1" customWidth="1"/>
    <col min="2" max="2" width="26.85546875" style="1" customWidth="1"/>
    <col min="3" max="3" width="11.7109375" style="1" bestFit="1" customWidth="1"/>
    <col min="4" max="4" width="16.140625" style="1" customWidth="1"/>
    <col min="5" max="5" width="14.7109375" style="1" bestFit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10" width="13.5703125" style="1" customWidth="1"/>
    <col min="11" max="11" width="9.28515625" style="1" customWidth="1"/>
    <col min="12" max="12" width="11.85546875" style="1" customWidth="1"/>
    <col min="13" max="257" width="10.28515625" style="1"/>
    <col min="258" max="258" width="23.28515625" style="1" customWidth="1"/>
    <col min="259" max="259" width="14.5703125" style="1" customWidth="1"/>
    <col min="260" max="260" width="16.140625" style="1" customWidth="1"/>
    <col min="261" max="261" width="14.140625" style="1" customWidth="1"/>
    <col min="262" max="262" width="14.42578125" style="1" customWidth="1"/>
    <col min="263" max="263" width="16.28515625" style="1" customWidth="1"/>
    <col min="264" max="264" width="15.5703125" style="1" customWidth="1"/>
    <col min="265" max="265" width="19.5703125" style="1" customWidth="1"/>
    <col min="266" max="266" width="13.5703125" style="1" customWidth="1"/>
    <col min="267" max="267" width="9.28515625" style="1" customWidth="1"/>
    <col min="268" max="513" width="10.28515625" style="1"/>
    <col min="514" max="514" width="23.28515625" style="1" customWidth="1"/>
    <col min="515" max="515" width="14.5703125" style="1" customWidth="1"/>
    <col min="516" max="516" width="16.140625" style="1" customWidth="1"/>
    <col min="517" max="517" width="14.140625" style="1" customWidth="1"/>
    <col min="518" max="518" width="14.42578125" style="1" customWidth="1"/>
    <col min="519" max="519" width="16.28515625" style="1" customWidth="1"/>
    <col min="520" max="520" width="15.5703125" style="1" customWidth="1"/>
    <col min="521" max="521" width="19.5703125" style="1" customWidth="1"/>
    <col min="522" max="522" width="13.5703125" style="1" customWidth="1"/>
    <col min="523" max="523" width="9.28515625" style="1" customWidth="1"/>
    <col min="524" max="769" width="10.28515625" style="1"/>
    <col min="770" max="770" width="23.28515625" style="1" customWidth="1"/>
    <col min="771" max="771" width="14.5703125" style="1" customWidth="1"/>
    <col min="772" max="772" width="16.140625" style="1" customWidth="1"/>
    <col min="773" max="773" width="14.140625" style="1" customWidth="1"/>
    <col min="774" max="774" width="14.42578125" style="1" customWidth="1"/>
    <col min="775" max="775" width="16.28515625" style="1" customWidth="1"/>
    <col min="776" max="776" width="15.5703125" style="1" customWidth="1"/>
    <col min="777" max="777" width="19.5703125" style="1" customWidth="1"/>
    <col min="778" max="778" width="13.5703125" style="1" customWidth="1"/>
    <col min="779" max="779" width="9.28515625" style="1" customWidth="1"/>
    <col min="780" max="1025" width="10.28515625" style="1"/>
    <col min="1026" max="1026" width="23.28515625" style="1" customWidth="1"/>
    <col min="1027" max="1027" width="14.5703125" style="1" customWidth="1"/>
    <col min="1028" max="1028" width="16.140625" style="1" customWidth="1"/>
    <col min="1029" max="1029" width="14.140625" style="1" customWidth="1"/>
    <col min="1030" max="1030" width="14.42578125" style="1" customWidth="1"/>
    <col min="1031" max="1031" width="16.28515625" style="1" customWidth="1"/>
    <col min="1032" max="1032" width="15.5703125" style="1" customWidth="1"/>
    <col min="1033" max="1033" width="19.5703125" style="1" customWidth="1"/>
    <col min="1034" max="1034" width="13.5703125" style="1" customWidth="1"/>
    <col min="1035" max="1035" width="9.28515625" style="1" customWidth="1"/>
    <col min="1036" max="1281" width="10.28515625" style="1"/>
    <col min="1282" max="1282" width="23.28515625" style="1" customWidth="1"/>
    <col min="1283" max="1283" width="14.5703125" style="1" customWidth="1"/>
    <col min="1284" max="1284" width="16.140625" style="1" customWidth="1"/>
    <col min="1285" max="1285" width="14.140625" style="1" customWidth="1"/>
    <col min="1286" max="1286" width="14.42578125" style="1" customWidth="1"/>
    <col min="1287" max="1287" width="16.28515625" style="1" customWidth="1"/>
    <col min="1288" max="1288" width="15.5703125" style="1" customWidth="1"/>
    <col min="1289" max="1289" width="19.5703125" style="1" customWidth="1"/>
    <col min="1290" max="1290" width="13.5703125" style="1" customWidth="1"/>
    <col min="1291" max="1291" width="9.28515625" style="1" customWidth="1"/>
    <col min="1292" max="1537" width="10.28515625" style="1"/>
    <col min="1538" max="1538" width="23.28515625" style="1" customWidth="1"/>
    <col min="1539" max="1539" width="14.5703125" style="1" customWidth="1"/>
    <col min="1540" max="1540" width="16.140625" style="1" customWidth="1"/>
    <col min="1541" max="1541" width="14.140625" style="1" customWidth="1"/>
    <col min="1542" max="1542" width="14.42578125" style="1" customWidth="1"/>
    <col min="1543" max="1543" width="16.28515625" style="1" customWidth="1"/>
    <col min="1544" max="1544" width="15.5703125" style="1" customWidth="1"/>
    <col min="1545" max="1545" width="19.5703125" style="1" customWidth="1"/>
    <col min="1546" max="1546" width="13.5703125" style="1" customWidth="1"/>
    <col min="1547" max="1547" width="9.28515625" style="1" customWidth="1"/>
    <col min="1548" max="1793" width="10.28515625" style="1"/>
    <col min="1794" max="1794" width="23.28515625" style="1" customWidth="1"/>
    <col min="1795" max="1795" width="14.5703125" style="1" customWidth="1"/>
    <col min="1796" max="1796" width="16.140625" style="1" customWidth="1"/>
    <col min="1797" max="1797" width="14.140625" style="1" customWidth="1"/>
    <col min="1798" max="1798" width="14.42578125" style="1" customWidth="1"/>
    <col min="1799" max="1799" width="16.28515625" style="1" customWidth="1"/>
    <col min="1800" max="1800" width="15.5703125" style="1" customWidth="1"/>
    <col min="1801" max="1801" width="19.5703125" style="1" customWidth="1"/>
    <col min="1802" max="1802" width="13.5703125" style="1" customWidth="1"/>
    <col min="1803" max="1803" width="9.28515625" style="1" customWidth="1"/>
    <col min="1804" max="2049" width="10.28515625" style="1"/>
    <col min="2050" max="2050" width="23.28515625" style="1" customWidth="1"/>
    <col min="2051" max="2051" width="14.5703125" style="1" customWidth="1"/>
    <col min="2052" max="2052" width="16.140625" style="1" customWidth="1"/>
    <col min="2053" max="2053" width="14.140625" style="1" customWidth="1"/>
    <col min="2054" max="2054" width="14.42578125" style="1" customWidth="1"/>
    <col min="2055" max="2055" width="16.28515625" style="1" customWidth="1"/>
    <col min="2056" max="2056" width="15.5703125" style="1" customWidth="1"/>
    <col min="2057" max="2057" width="19.5703125" style="1" customWidth="1"/>
    <col min="2058" max="2058" width="13.5703125" style="1" customWidth="1"/>
    <col min="2059" max="2059" width="9.28515625" style="1" customWidth="1"/>
    <col min="2060" max="2305" width="10.28515625" style="1"/>
    <col min="2306" max="2306" width="23.28515625" style="1" customWidth="1"/>
    <col min="2307" max="2307" width="14.5703125" style="1" customWidth="1"/>
    <col min="2308" max="2308" width="16.140625" style="1" customWidth="1"/>
    <col min="2309" max="2309" width="14.140625" style="1" customWidth="1"/>
    <col min="2310" max="2310" width="14.42578125" style="1" customWidth="1"/>
    <col min="2311" max="2311" width="16.28515625" style="1" customWidth="1"/>
    <col min="2312" max="2312" width="15.5703125" style="1" customWidth="1"/>
    <col min="2313" max="2313" width="19.5703125" style="1" customWidth="1"/>
    <col min="2314" max="2314" width="13.5703125" style="1" customWidth="1"/>
    <col min="2315" max="2315" width="9.28515625" style="1" customWidth="1"/>
    <col min="2316" max="2561" width="10.28515625" style="1"/>
    <col min="2562" max="2562" width="23.28515625" style="1" customWidth="1"/>
    <col min="2563" max="2563" width="14.5703125" style="1" customWidth="1"/>
    <col min="2564" max="2564" width="16.140625" style="1" customWidth="1"/>
    <col min="2565" max="2565" width="14.140625" style="1" customWidth="1"/>
    <col min="2566" max="2566" width="14.42578125" style="1" customWidth="1"/>
    <col min="2567" max="2567" width="16.28515625" style="1" customWidth="1"/>
    <col min="2568" max="2568" width="15.5703125" style="1" customWidth="1"/>
    <col min="2569" max="2569" width="19.5703125" style="1" customWidth="1"/>
    <col min="2570" max="2570" width="13.5703125" style="1" customWidth="1"/>
    <col min="2571" max="2571" width="9.28515625" style="1" customWidth="1"/>
    <col min="2572" max="2817" width="10.28515625" style="1"/>
    <col min="2818" max="2818" width="23.28515625" style="1" customWidth="1"/>
    <col min="2819" max="2819" width="14.5703125" style="1" customWidth="1"/>
    <col min="2820" max="2820" width="16.140625" style="1" customWidth="1"/>
    <col min="2821" max="2821" width="14.140625" style="1" customWidth="1"/>
    <col min="2822" max="2822" width="14.42578125" style="1" customWidth="1"/>
    <col min="2823" max="2823" width="16.28515625" style="1" customWidth="1"/>
    <col min="2824" max="2824" width="15.5703125" style="1" customWidth="1"/>
    <col min="2825" max="2825" width="19.5703125" style="1" customWidth="1"/>
    <col min="2826" max="2826" width="13.5703125" style="1" customWidth="1"/>
    <col min="2827" max="2827" width="9.28515625" style="1" customWidth="1"/>
    <col min="2828" max="3073" width="10.28515625" style="1"/>
    <col min="3074" max="3074" width="23.28515625" style="1" customWidth="1"/>
    <col min="3075" max="3075" width="14.5703125" style="1" customWidth="1"/>
    <col min="3076" max="3076" width="16.140625" style="1" customWidth="1"/>
    <col min="3077" max="3077" width="14.140625" style="1" customWidth="1"/>
    <col min="3078" max="3078" width="14.42578125" style="1" customWidth="1"/>
    <col min="3079" max="3079" width="16.28515625" style="1" customWidth="1"/>
    <col min="3080" max="3080" width="15.5703125" style="1" customWidth="1"/>
    <col min="3081" max="3081" width="19.5703125" style="1" customWidth="1"/>
    <col min="3082" max="3082" width="13.5703125" style="1" customWidth="1"/>
    <col min="3083" max="3083" width="9.28515625" style="1" customWidth="1"/>
    <col min="3084" max="3329" width="10.28515625" style="1"/>
    <col min="3330" max="3330" width="23.28515625" style="1" customWidth="1"/>
    <col min="3331" max="3331" width="14.5703125" style="1" customWidth="1"/>
    <col min="3332" max="3332" width="16.140625" style="1" customWidth="1"/>
    <col min="3333" max="3333" width="14.140625" style="1" customWidth="1"/>
    <col min="3334" max="3334" width="14.42578125" style="1" customWidth="1"/>
    <col min="3335" max="3335" width="16.28515625" style="1" customWidth="1"/>
    <col min="3336" max="3336" width="15.5703125" style="1" customWidth="1"/>
    <col min="3337" max="3337" width="19.5703125" style="1" customWidth="1"/>
    <col min="3338" max="3338" width="13.5703125" style="1" customWidth="1"/>
    <col min="3339" max="3339" width="9.28515625" style="1" customWidth="1"/>
    <col min="3340" max="3585" width="10.28515625" style="1"/>
    <col min="3586" max="3586" width="23.28515625" style="1" customWidth="1"/>
    <col min="3587" max="3587" width="14.5703125" style="1" customWidth="1"/>
    <col min="3588" max="3588" width="16.140625" style="1" customWidth="1"/>
    <col min="3589" max="3589" width="14.140625" style="1" customWidth="1"/>
    <col min="3590" max="3590" width="14.42578125" style="1" customWidth="1"/>
    <col min="3591" max="3591" width="16.28515625" style="1" customWidth="1"/>
    <col min="3592" max="3592" width="15.5703125" style="1" customWidth="1"/>
    <col min="3593" max="3593" width="19.5703125" style="1" customWidth="1"/>
    <col min="3594" max="3594" width="13.5703125" style="1" customWidth="1"/>
    <col min="3595" max="3595" width="9.28515625" style="1" customWidth="1"/>
    <col min="3596" max="3841" width="10.28515625" style="1"/>
    <col min="3842" max="3842" width="23.28515625" style="1" customWidth="1"/>
    <col min="3843" max="3843" width="14.5703125" style="1" customWidth="1"/>
    <col min="3844" max="3844" width="16.140625" style="1" customWidth="1"/>
    <col min="3845" max="3845" width="14.140625" style="1" customWidth="1"/>
    <col min="3846" max="3846" width="14.42578125" style="1" customWidth="1"/>
    <col min="3847" max="3847" width="16.28515625" style="1" customWidth="1"/>
    <col min="3848" max="3848" width="15.5703125" style="1" customWidth="1"/>
    <col min="3849" max="3849" width="19.5703125" style="1" customWidth="1"/>
    <col min="3850" max="3850" width="13.5703125" style="1" customWidth="1"/>
    <col min="3851" max="3851" width="9.28515625" style="1" customWidth="1"/>
    <col min="3852" max="4097" width="10.28515625" style="1"/>
    <col min="4098" max="4098" width="23.28515625" style="1" customWidth="1"/>
    <col min="4099" max="4099" width="14.5703125" style="1" customWidth="1"/>
    <col min="4100" max="4100" width="16.140625" style="1" customWidth="1"/>
    <col min="4101" max="4101" width="14.140625" style="1" customWidth="1"/>
    <col min="4102" max="4102" width="14.42578125" style="1" customWidth="1"/>
    <col min="4103" max="4103" width="16.28515625" style="1" customWidth="1"/>
    <col min="4104" max="4104" width="15.5703125" style="1" customWidth="1"/>
    <col min="4105" max="4105" width="19.5703125" style="1" customWidth="1"/>
    <col min="4106" max="4106" width="13.5703125" style="1" customWidth="1"/>
    <col min="4107" max="4107" width="9.28515625" style="1" customWidth="1"/>
    <col min="4108" max="4353" width="10.28515625" style="1"/>
    <col min="4354" max="4354" width="23.28515625" style="1" customWidth="1"/>
    <col min="4355" max="4355" width="14.5703125" style="1" customWidth="1"/>
    <col min="4356" max="4356" width="16.140625" style="1" customWidth="1"/>
    <col min="4357" max="4357" width="14.140625" style="1" customWidth="1"/>
    <col min="4358" max="4358" width="14.42578125" style="1" customWidth="1"/>
    <col min="4359" max="4359" width="16.28515625" style="1" customWidth="1"/>
    <col min="4360" max="4360" width="15.5703125" style="1" customWidth="1"/>
    <col min="4361" max="4361" width="19.5703125" style="1" customWidth="1"/>
    <col min="4362" max="4362" width="13.5703125" style="1" customWidth="1"/>
    <col min="4363" max="4363" width="9.28515625" style="1" customWidth="1"/>
    <col min="4364" max="4609" width="10.28515625" style="1"/>
    <col min="4610" max="4610" width="23.28515625" style="1" customWidth="1"/>
    <col min="4611" max="4611" width="14.5703125" style="1" customWidth="1"/>
    <col min="4612" max="4612" width="16.140625" style="1" customWidth="1"/>
    <col min="4613" max="4613" width="14.140625" style="1" customWidth="1"/>
    <col min="4614" max="4614" width="14.42578125" style="1" customWidth="1"/>
    <col min="4615" max="4615" width="16.28515625" style="1" customWidth="1"/>
    <col min="4616" max="4616" width="15.5703125" style="1" customWidth="1"/>
    <col min="4617" max="4617" width="19.5703125" style="1" customWidth="1"/>
    <col min="4618" max="4618" width="13.5703125" style="1" customWidth="1"/>
    <col min="4619" max="4619" width="9.28515625" style="1" customWidth="1"/>
    <col min="4620" max="4865" width="10.28515625" style="1"/>
    <col min="4866" max="4866" width="23.28515625" style="1" customWidth="1"/>
    <col min="4867" max="4867" width="14.5703125" style="1" customWidth="1"/>
    <col min="4868" max="4868" width="16.140625" style="1" customWidth="1"/>
    <col min="4869" max="4869" width="14.140625" style="1" customWidth="1"/>
    <col min="4870" max="4870" width="14.42578125" style="1" customWidth="1"/>
    <col min="4871" max="4871" width="16.28515625" style="1" customWidth="1"/>
    <col min="4872" max="4872" width="15.5703125" style="1" customWidth="1"/>
    <col min="4873" max="4873" width="19.5703125" style="1" customWidth="1"/>
    <col min="4874" max="4874" width="13.5703125" style="1" customWidth="1"/>
    <col min="4875" max="4875" width="9.28515625" style="1" customWidth="1"/>
    <col min="4876" max="5121" width="10.28515625" style="1"/>
    <col min="5122" max="5122" width="23.28515625" style="1" customWidth="1"/>
    <col min="5123" max="5123" width="14.5703125" style="1" customWidth="1"/>
    <col min="5124" max="5124" width="16.140625" style="1" customWidth="1"/>
    <col min="5125" max="5125" width="14.140625" style="1" customWidth="1"/>
    <col min="5126" max="5126" width="14.42578125" style="1" customWidth="1"/>
    <col min="5127" max="5127" width="16.28515625" style="1" customWidth="1"/>
    <col min="5128" max="5128" width="15.5703125" style="1" customWidth="1"/>
    <col min="5129" max="5129" width="19.5703125" style="1" customWidth="1"/>
    <col min="5130" max="5130" width="13.5703125" style="1" customWidth="1"/>
    <col min="5131" max="5131" width="9.28515625" style="1" customWidth="1"/>
    <col min="5132" max="5377" width="10.28515625" style="1"/>
    <col min="5378" max="5378" width="23.28515625" style="1" customWidth="1"/>
    <col min="5379" max="5379" width="14.5703125" style="1" customWidth="1"/>
    <col min="5380" max="5380" width="16.140625" style="1" customWidth="1"/>
    <col min="5381" max="5381" width="14.140625" style="1" customWidth="1"/>
    <col min="5382" max="5382" width="14.42578125" style="1" customWidth="1"/>
    <col min="5383" max="5383" width="16.28515625" style="1" customWidth="1"/>
    <col min="5384" max="5384" width="15.5703125" style="1" customWidth="1"/>
    <col min="5385" max="5385" width="19.5703125" style="1" customWidth="1"/>
    <col min="5386" max="5386" width="13.5703125" style="1" customWidth="1"/>
    <col min="5387" max="5387" width="9.28515625" style="1" customWidth="1"/>
    <col min="5388" max="5633" width="10.28515625" style="1"/>
    <col min="5634" max="5634" width="23.28515625" style="1" customWidth="1"/>
    <col min="5635" max="5635" width="14.5703125" style="1" customWidth="1"/>
    <col min="5636" max="5636" width="16.140625" style="1" customWidth="1"/>
    <col min="5637" max="5637" width="14.140625" style="1" customWidth="1"/>
    <col min="5638" max="5638" width="14.42578125" style="1" customWidth="1"/>
    <col min="5639" max="5639" width="16.28515625" style="1" customWidth="1"/>
    <col min="5640" max="5640" width="15.5703125" style="1" customWidth="1"/>
    <col min="5641" max="5641" width="19.5703125" style="1" customWidth="1"/>
    <col min="5642" max="5642" width="13.5703125" style="1" customWidth="1"/>
    <col min="5643" max="5643" width="9.28515625" style="1" customWidth="1"/>
    <col min="5644" max="5889" width="10.28515625" style="1"/>
    <col min="5890" max="5890" width="23.28515625" style="1" customWidth="1"/>
    <col min="5891" max="5891" width="14.5703125" style="1" customWidth="1"/>
    <col min="5892" max="5892" width="16.140625" style="1" customWidth="1"/>
    <col min="5893" max="5893" width="14.140625" style="1" customWidth="1"/>
    <col min="5894" max="5894" width="14.42578125" style="1" customWidth="1"/>
    <col min="5895" max="5895" width="16.28515625" style="1" customWidth="1"/>
    <col min="5896" max="5896" width="15.5703125" style="1" customWidth="1"/>
    <col min="5897" max="5897" width="19.5703125" style="1" customWidth="1"/>
    <col min="5898" max="5898" width="13.5703125" style="1" customWidth="1"/>
    <col min="5899" max="5899" width="9.28515625" style="1" customWidth="1"/>
    <col min="5900" max="6145" width="10.28515625" style="1"/>
    <col min="6146" max="6146" width="23.28515625" style="1" customWidth="1"/>
    <col min="6147" max="6147" width="14.5703125" style="1" customWidth="1"/>
    <col min="6148" max="6148" width="16.140625" style="1" customWidth="1"/>
    <col min="6149" max="6149" width="14.140625" style="1" customWidth="1"/>
    <col min="6150" max="6150" width="14.42578125" style="1" customWidth="1"/>
    <col min="6151" max="6151" width="16.28515625" style="1" customWidth="1"/>
    <col min="6152" max="6152" width="15.5703125" style="1" customWidth="1"/>
    <col min="6153" max="6153" width="19.5703125" style="1" customWidth="1"/>
    <col min="6154" max="6154" width="13.5703125" style="1" customWidth="1"/>
    <col min="6155" max="6155" width="9.28515625" style="1" customWidth="1"/>
    <col min="6156" max="6401" width="10.28515625" style="1"/>
    <col min="6402" max="6402" width="23.28515625" style="1" customWidth="1"/>
    <col min="6403" max="6403" width="14.5703125" style="1" customWidth="1"/>
    <col min="6404" max="6404" width="16.140625" style="1" customWidth="1"/>
    <col min="6405" max="6405" width="14.140625" style="1" customWidth="1"/>
    <col min="6406" max="6406" width="14.42578125" style="1" customWidth="1"/>
    <col min="6407" max="6407" width="16.28515625" style="1" customWidth="1"/>
    <col min="6408" max="6408" width="15.5703125" style="1" customWidth="1"/>
    <col min="6409" max="6409" width="19.5703125" style="1" customWidth="1"/>
    <col min="6410" max="6410" width="13.5703125" style="1" customWidth="1"/>
    <col min="6411" max="6411" width="9.28515625" style="1" customWidth="1"/>
    <col min="6412" max="6657" width="10.28515625" style="1"/>
    <col min="6658" max="6658" width="23.28515625" style="1" customWidth="1"/>
    <col min="6659" max="6659" width="14.5703125" style="1" customWidth="1"/>
    <col min="6660" max="6660" width="16.140625" style="1" customWidth="1"/>
    <col min="6661" max="6661" width="14.140625" style="1" customWidth="1"/>
    <col min="6662" max="6662" width="14.42578125" style="1" customWidth="1"/>
    <col min="6663" max="6663" width="16.28515625" style="1" customWidth="1"/>
    <col min="6664" max="6664" width="15.5703125" style="1" customWidth="1"/>
    <col min="6665" max="6665" width="19.5703125" style="1" customWidth="1"/>
    <col min="6666" max="6666" width="13.5703125" style="1" customWidth="1"/>
    <col min="6667" max="6667" width="9.28515625" style="1" customWidth="1"/>
    <col min="6668" max="6913" width="10.28515625" style="1"/>
    <col min="6914" max="6914" width="23.28515625" style="1" customWidth="1"/>
    <col min="6915" max="6915" width="14.5703125" style="1" customWidth="1"/>
    <col min="6916" max="6916" width="16.140625" style="1" customWidth="1"/>
    <col min="6917" max="6917" width="14.140625" style="1" customWidth="1"/>
    <col min="6918" max="6918" width="14.42578125" style="1" customWidth="1"/>
    <col min="6919" max="6919" width="16.28515625" style="1" customWidth="1"/>
    <col min="6920" max="6920" width="15.5703125" style="1" customWidth="1"/>
    <col min="6921" max="6921" width="19.5703125" style="1" customWidth="1"/>
    <col min="6922" max="6922" width="13.5703125" style="1" customWidth="1"/>
    <col min="6923" max="6923" width="9.28515625" style="1" customWidth="1"/>
    <col min="6924" max="7169" width="10.28515625" style="1"/>
    <col min="7170" max="7170" width="23.28515625" style="1" customWidth="1"/>
    <col min="7171" max="7171" width="14.5703125" style="1" customWidth="1"/>
    <col min="7172" max="7172" width="16.140625" style="1" customWidth="1"/>
    <col min="7173" max="7173" width="14.140625" style="1" customWidth="1"/>
    <col min="7174" max="7174" width="14.42578125" style="1" customWidth="1"/>
    <col min="7175" max="7175" width="16.28515625" style="1" customWidth="1"/>
    <col min="7176" max="7176" width="15.5703125" style="1" customWidth="1"/>
    <col min="7177" max="7177" width="19.5703125" style="1" customWidth="1"/>
    <col min="7178" max="7178" width="13.5703125" style="1" customWidth="1"/>
    <col min="7179" max="7179" width="9.28515625" style="1" customWidth="1"/>
    <col min="7180" max="7425" width="10.28515625" style="1"/>
    <col min="7426" max="7426" width="23.28515625" style="1" customWidth="1"/>
    <col min="7427" max="7427" width="14.5703125" style="1" customWidth="1"/>
    <col min="7428" max="7428" width="16.140625" style="1" customWidth="1"/>
    <col min="7429" max="7429" width="14.140625" style="1" customWidth="1"/>
    <col min="7430" max="7430" width="14.42578125" style="1" customWidth="1"/>
    <col min="7431" max="7431" width="16.28515625" style="1" customWidth="1"/>
    <col min="7432" max="7432" width="15.5703125" style="1" customWidth="1"/>
    <col min="7433" max="7433" width="19.5703125" style="1" customWidth="1"/>
    <col min="7434" max="7434" width="13.5703125" style="1" customWidth="1"/>
    <col min="7435" max="7435" width="9.28515625" style="1" customWidth="1"/>
    <col min="7436" max="7681" width="10.28515625" style="1"/>
    <col min="7682" max="7682" width="23.28515625" style="1" customWidth="1"/>
    <col min="7683" max="7683" width="14.5703125" style="1" customWidth="1"/>
    <col min="7684" max="7684" width="16.140625" style="1" customWidth="1"/>
    <col min="7685" max="7685" width="14.140625" style="1" customWidth="1"/>
    <col min="7686" max="7686" width="14.42578125" style="1" customWidth="1"/>
    <col min="7687" max="7687" width="16.28515625" style="1" customWidth="1"/>
    <col min="7688" max="7688" width="15.5703125" style="1" customWidth="1"/>
    <col min="7689" max="7689" width="19.5703125" style="1" customWidth="1"/>
    <col min="7690" max="7690" width="13.5703125" style="1" customWidth="1"/>
    <col min="7691" max="7691" width="9.28515625" style="1" customWidth="1"/>
    <col min="7692" max="7937" width="10.28515625" style="1"/>
    <col min="7938" max="7938" width="23.28515625" style="1" customWidth="1"/>
    <col min="7939" max="7939" width="14.5703125" style="1" customWidth="1"/>
    <col min="7940" max="7940" width="16.140625" style="1" customWidth="1"/>
    <col min="7941" max="7941" width="14.140625" style="1" customWidth="1"/>
    <col min="7942" max="7942" width="14.42578125" style="1" customWidth="1"/>
    <col min="7943" max="7943" width="16.28515625" style="1" customWidth="1"/>
    <col min="7944" max="7944" width="15.5703125" style="1" customWidth="1"/>
    <col min="7945" max="7945" width="19.5703125" style="1" customWidth="1"/>
    <col min="7946" max="7946" width="13.5703125" style="1" customWidth="1"/>
    <col min="7947" max="7947" width="9.28515625" style="1" customWidth="1"/>
    <col min="7948" max="8193" width="10.28515625" style="1"/>
    <col min="8194" max="8194" width="23.28515625" style="1" customWidth="1"/>
    <col min="8195" max="8195" width="14.5703125" style="1" customWidth="1"/>
    <col min="8196" max="8196" width="16.140625" style="1" customWidth="1"/>
    <col min="8197" max="8197" width="14.140625" style="1" customWidth="1"/>
    <col min="8198" max="8198" width="14.42578125" style="1" customWidth="1"/>
    <col min="8199" max="8199" width="16.28515625" style="1" customWidth="1"/>
    <col min="8200" max="8200" width="15.5703125" style="1" customWidth="1"/>
    <col min="8201" max="8201" width="19.5703125" style="1" customWidth="1"/>
    <col min="8202" max="8202" width="13.5703125" style="1" customWidth="1"/>
    <col min="8203" max="8203" width="9.28515625" style="1" customWidth="1"/>
    <col min="8204" max="8449" width="10.28515625" style="1"/>
    <col min="8450" max="8450" width="23.28515625" style="1" customWidth="1"/>
    <col min="8451" max="8451" width="14.5703125" style="1" customWidth="1"/>
    <col min="8452" max="8452" width="16.140625" style="1" customWidth="1"/>
    <col min="8453" max="8453" width="14.140625" style="1" customWidth="1"/>
    <col min="8454" max="8454" width="14.42578125" style="1" customWidth="1"/>
    <col min="8455" max="8455" width="16.28515625" style="1" customWidth="1"/>
    <col min="8456" max="8456" width="15.5703125" style="1" customWidth="1"/>
    <col min="8457" max="8457" width="19.5703125" style="1" customWidth="1"/>
    <col min="8458" max="8458" width="13.5703125" style="1" customWidth="1"/>
    <col min="8459" max="8459" width="9.28515625" style="1" customWidth="1"/>
    <col min="8460" max="8705" width="10.28515625" style="1"/>
    <col min="8706" max="8706" width="23.28515625" style="1" customWidth="1"/>
    <col min="8707" max="8707" width="14.5703125" style="1" customWidth="1"/>
    <col min="8708" max="8708" width="16.140625" style="1" customWidth="1"/>
    <col min="8709" max="8709" width="14.140625" style="1" customWidth="1"/>
    <col min="8710" max="8710" width="14.42578125" style="1" customWidth="1"/>
    <col min="8711" max="8711" width="16.28515625" style="1" customWidth="1"/>
    <col min="8712" max="8712" width="15.5703125" style="1" customWidth="1"/>
    <col min="8713" max="8713" width="19.5703125" style="1" customWidth="1"/>
    <col min="8714" max="8714" width="13.5703125" style="1" customWidth="1"/>
    <col min="8715" max="8715" width="9.28515625" style="1" customWidth="1"/>
    <col min="8716" max="8961" width="10.28515625" style="1"/>
    <col min="8962" max="8962" width="23.28515625" style="1" customWidth="1"/>
    <col min="8963" max="8963" width="14.5703125" style="1" customWidth="1"/>
    <col min="8964" max="8964" width="16.140625" style="1" customWidth="1"/>
    <col min="8965" max="8965" width="14.140625" style="1" customWidth="1"/>
    <col min="8966" max="8966" width="14.42578125" style="1" customWidth="1"/>
    <col min="8967" max="8967" width="16.28515625" style="1" customWidth="1"/>
    <col min="8968" max="8968" width="15.5703125" style="1" customWidth="1"/>
    <col min="8969" max="8969" width="19.5703125" style="1" customWidth="1"/>
    <col min="8970" max="8970" width="13.5703125" style="1" customWidth="1"/>
    <col min="8971" max="8971" width="9.28515625" style="1" customWidth="1"/>
    <col min="8972" max="9217" width="10.28515625" style="1"/>
    <col min="9218" max="9218" width="23.28515625" style="1" customWidth="1"/>
    <col min="9219" max="9219" width="14.5703125" style="1" customWidth="1"/>
    <col min="9220" max="9220" width="16.140625" style="1" customWidth="1"/>
    <col min="9221" max="9221" width="14.140625" style="1" customWidth="1"/>
    <col min="9222" max="9222" width="14.42578125" style="1" customWidth="1"/>
    <col min="9223" max="9223" width="16.28515625" style="1" customWidth="1"/>
    <col min="9224" max="9224" width="15.5703125" style="1" customWidth="1"/>
    <col min="9225" max="9225" width="19.5703125" style="1" customWidth="1"/>
    <col min="9226" max="9226" width="13.5703125" style="1" customWidth="1"/>
    <col min="9227" max="9227" width="9.28515625" style="1" customWidth="1"/>
    <col min="9228" max="9473" width="10.28515625" style="1"/>
    <col min="9474" max="9474" width="23.28515625" style="1" customWidth="1"/>
    <col min="9475" max="9475" width="14.5703125" style="1" customWidth="1"/>
    <col min="9476" max="9476" width="16.140625" style="1" customWidth="1"/>
    <col min="9477" max="9477" width="14.140625" style="1" customWidth="1"/>
    <col min="9478" max="9478" width="14.42578125" style="1" customWidth="1"/>
    <col min="9479" max="9479" width="16.28515625" style="1" customWidth="1"/>
    <col min="9480" max="9480" width="15.5703125" style="1" customWidth="1"/>
    <col min="9481" max="9481" width="19.5703125" style="1" customWidth="1"/>
    <col min="9482" max="9482" width="13.5703125" style="1" customWidth="1"/>
    <col min="9483" max="9483" width="9.28515625" style="1" customWidth="1"/>
    <col min="9484" max="9729" width="10.28515625" style="1"/>
    <col min="9730" max="9730" width="23.28515625" style="1" customWidth="1"/>
    <col min="9731" max="9731" width="14.5703125" style="1" customWidth="1"/>
    <col min="9732" max="9732" width="16.140625" style="1" customWidth="1"/>
    <col min="9733" max="9733" width="14.140625" style="1" customWidth="1"/>
    <col min="9734" max="9734" width="14.42578125" style="1" customWidth="1"/>
    <col min="9735" max="9735" width="16.28515625" style="1" customWidth="1"/>
    <col min="9736" max="9736" width="15.5703125" style="1" customWidth="1"/>
    <col min="9737" max="9737" width="19.5703125" style="1" customWidth="1"/>
    <col min="9738" max="9738" width="13.5703125" style="1" customWidth="1"/>
    <col min="9739" max="9739" width="9.28515625" style="1" customWidth="1"/>
    <col min="9740" max="9985" width="10.28515625" style="1"/>
    <col min="9986" max="9986" width="23.28515625" style="1" customWidth="1"/>
    <col min="9987" max="9987" width="14.5703125" style="1" customWidth="1"/>
    <col min="9988" max="9988" width="16.140625" style="1" customWidth="1"/>
    <col min="9989" max="9989" width="14.140625" style="1" customWidth="1"/>
    <col min="9990" max="9990" width="14.42578125" style="1" customWidth="1"/>
    <col min="9991" max="9991" width="16.28515625" style="1" customWidth="1"/>
    <col min="9992" max="9992" width="15.5703125" style="1" customWidth="1"/>
    <col min="9993" max="9993" width="19.5703125" style="1" customWidth="1"/>
    <col min="9994" max="9994" width="13.5703125" style="1" customWidth="1"/>
    <col min="9995" max="9995" width="9.28515625" style="1" customWidth="1"/>
    <col min="9996" max="10241" width="10.28515625" style="1"/>
    <col min="10242" max="10242" width="23.28515625" style="1" customWidth="1"/>
    <col min="10243" max="10243" width="14.5703125" style="1" customWidth="1"/>
    <col min="10244" max="10244" width="16.140625" style="1" customWidth="1"/>
    <col min="10245" max="10245" width="14.140625" style="1" customWidth="1"/>
    <col min="10246" max="10246" width="14.42578125" style="1" customWidth="1"/>
    <col min="10247" max="10247" width="16.28515625" style="1" customWidth="1"/>
    <col min="10248" max="10248" width="15.5703125" style="1" customWidth="1"/>
    <col min="10249" max="10249" width="19.5703125" style="1" customWidth="1"/>
    <col min="10250" max="10250" width="13.5703125" style="1" customWidth="1"/>
    <col min="10251" max="10251" width="9.28515625" style="1" customWidth="1"/>
    <col min="10252" max="10497" width="10.28515625" style="1"/>
    <col min="10498" max="10498" width="23.28515625" style="1" customWidth="1"/>
    <col min="10499" max="10499" width="14.5703125" style="1" customWidth="1"/>
    <col min="10500" max="10500" width="16.140625" style="1" customWidth="1"/>
    <col min="10501" max="10501" width="14.140625" style="1" customWidth="1"/>
    <col min="10502" max="10502" width="14.42578125" style="1" customWidth="1"/>
    <col min="10503" max="10503" width="16.28515625" style="1" customWidth="1"/>
    <col min="10504" max="10504" width="15.5703125" style="1" customWidth="1"/>
    <col min="10505" max="10505" width="19.5703125" style="1" customWidth="1"/>
    <col min="10506" max="10506" width="13.5703125" style="1" customWidth="1"/>
    <col min="10507" max="10507" width="9.28515625" style="1" customWidth="1"/>
    <col min="10508" max="10753" width="10.28515625" style="1"/>
    <col min="10754" max="10754" width="23.28515625" style="1" customWidth="1"/>
    <col min="10755" max="10755" width="14.5703125" style="1" customWidth="1"/>
    <col min="10756" max="10756" width="16.140625" style="1" customWidth="1"/>
    <col min="10757" max="10757" width="14.140625" style="1" customWidth="1"/>
    <col min="10758" max="10758" width="14.42578125" style="1" customWidth="1"/>
    <col min="10759" max="10759" width="16.28515625" style="1" customWidth="1"/>
    <col min="10760" max="10760" width="15.5703125" style="1" customWidth="1"/>
    <col min="10761" max="10761" width="19.5703125" style="1" customWidth="1"/>
    <col min="10762" max="10762" width="13.5703125" style="1" customWidth="1"/>
    <col min="10763" max="10763" width="9.28515625" style="1" customWidth="1"/>
    <col min="10764" max="11009" width="10.28515625" style="1"/>
    <col min="11010" max="11010" width="23.28515625" style="1" customWidth="1"/>
    <col min="11011" max="11011" width="14.5703125" style="1" customWidth="1"/>
    <col min="11012" max="11012" width="16.140625" style="1" customWidth="1"/>
    <col min="11013" max="11013" width="14.140625" style="1" customWidth="1"/>
    <col min="11014" max="11014" width="14.42578125" style="1" customWidth="1"/>
    <col min="11015" max="11015" width="16.28515625" style="1" customWidth="1"/>
    <col min="11016" max="11016" width="15.5703125" style="1" customWidth="1"/>
    <col min="11017" max="11017" width="19.5703125" style="1" customWidth="1"/>
    <col min="11018" max="11018" width="13.5703125" style="1" customWidth="1"/>
    <col min="11019" max="11019" width="9.28515625" style="1" customWidth="1"/>
    <col min="11020" max="11265" width="10.28515625" style="1"/>
    <col min="11266" max="11266" width="23.28515625" style="1" customWidth="1"/>
    <col min="11267" max="11267" width="14.5703125" style="1" customWidth="1"/>
    <col min="11268" max="11268" width="16.140625" style="1" customWidth="1"/>
    <col min="11269" max="11269" width="14.140625" style="1" customWidth="1"/>
    <col min="11270" max="11270" width="14.42578125" style="1" customWidth="1"/>
    <col min="11271" max="11271" width="16.28515625" style="1" customWidth="1"/>
    <col min="11272" max="11272" width="15.5703125" style="1" customWidth="1"/>
    <col min="11273" max="11273" width="19.5703125" style="1" customWidth="1"/>
    <col min="11274" max="11274" width="13.5703125" style="1" customWidth="1"/>
    <col min="11275" max="11275" width="9.28515625" style="1" customWidth="1"/>
    <col min="11276" max="11521" width="10.28515625" style="1"/>
    <col min="11522" max="11522" width="23.28515625" style="1" customWidth="1"/>
    <col min="11523" max="11523" width="14.5703125" style="1" customWidth="1"/>
    <col min="11524" max="11524" width="16.140625" style="1" customWidth="1"/>
    <col min="11525" max="11525" width="14.140625" style="1" customWidth="1"/>
    <col min="11526" max="11526" width="14.42578125" style="1" customWidth="1"/>
    <col min="11527" max="11527" width="16.28515625" style="1" customWidth="1"/>
    <col min="11528" max="11528" width="15.5703125" style="1" customWidth="1"/>
    <col min="11529" max="11529" width="19.5703125" style="1" customWidth="1"/>
    <col min="11530" max="11530" width="13.5703125" style="1" customWidth="1"/>
    <col min="11531" max="11531" width="9.28515625" style="1" customWidth="1"/>
    <col min="11532" max="11777" width="10.28515625" style="1"/>
    <col min="11778" max="11778" width="23.28515625" style="1" customWidth="1"/>
    <col min="11779" max="11779" width="14.5703125" style="1" customWidth="1"/>
    <col min="11780" max="11780" width="16.140625" style="1" customWidth="1"/>
    <col min="11781" max="11781" width="14.140625" style="1" customWidth="1"/>
    <col min="11782" max="11782" width="14.42578125" style="1" customWidth="1"/>
    <col min="11783" max="11783" width="16.28515625" style="1" customWidth="1"/>
    <col min="11784" max="11784" width="15.5703125" style="1" customWidth="1"/>
    <col min="11785" max="11785" width="19.5703125" style="1" customWidth="1"/>
    <col min="11786" max="11786" width="13.5703125" style="1" customWidth="1"/>
    <col min="11787" max="11787" width="9.28515625" style="1" customWidth="1"/>
    <col min="11788" max="12033" width="10.28515625" style="1"/>
    <col min="12034" max="12034" width="23.28515625" style="1" customWidth="1"/>
    <col min="12035" max="12035" width="14.5703125" style="1" customWidth="1"/>
    <col min="12036" max="12036" width="16.140625" style="1" customWidth="1"/>
    <col min="12037" max="12037" width="14.140625" style="1" customWidth="1"/>
    <col min="12038" max="12038" width="14.42578125" style="1" customWidth="1"/>
    <col min="12039" max="12039" width="16.28515625" style="1" customWidth="1"/>
    <col min="12040" max="12040" width="15.5703125" style="1" customWidth="1"/>
    <col min="12041" max="12041" width="19.5703125" style="1" customWidth="1"/>
    <col min="12042" max="12042" width="13.5703125" style="1" customWidth="1"/>
    <col min="12043" max="12043" width="9.28515625" style="1" customWidth="1"/>
    <col min="12044" max="12289" width="10.28515625" style="1"/>
    <col min="12290" max="12290" width="23.28515625" style="1" customWidth="1"/>
    <col min="12291" max="12291" width="14.5703125" style="1" customWidth="1"/>
    <col min="12292" max="12292" width="16.140625" style="1" customWidth="1"/>
    <col min="12293" max="12293" width="14.140625" style="1" customWidth="1"/>
    <col min="12294" max="12294" width="14.42578125" style="1" customWidth="1"/>
    <col min="12295" max="12295" width="16.28515625" style="1" customWidth="1"/>
    <col min="12296" max="12296" width="15.5703125" style="1" customWidth="1"/>
    <col min="12297" max="12297" width="19.5703125" style="1" customWidth="1"/>
    <col min="12298" max="12298" width="13.5703125" style="1" customWidth="1"/>
    <col min="12299" max="12299" width="9.28515625" style="1" customWidth="1"/>
    <col min="12300" max="12545" width="10.28515625" style="1"/>
    <col min="12546" max="12546" width="23.28515625" style="1" customWidth="1"/>
    <col min="12547" max="12547" width="14.5703125" style="1" customWidth="1"/>
    <col min="12548" max="12548" width="16.140625" style="1" customWidth="1"/>
    <col min="12549" max="12549" width="14.140625" style="1" customWidth="1"/>
    <col min="12550" max="12550" width="14.42578125" style="1" customWidth="1"/>
    <col min="12551" max="12551" width="16.28515625" style="1" customWidth="1"/>
    <col min="12552" max="12552" width="15.5703125" style="1" customWidth="1"/>
    <col min="12553" max="12553" width="19.5703125" style="1" customWidth="1"/>
    <col min="12554" max="12554" width="13.5703125" style="1" customWidth="1"/>
    <col min="12555" max="12555" width="9.28515625" style="1" customWidth="1"/>
    <col min="12556" max="12801" width="10.28515625" style="1"/>
    <col min="12802" max="12802" width="23.28515625" style="1" customWidth="1"/>
    <col min="12803" max="12803" width="14.5703125" style="1" customWidth="1"/>
    <col min="12804" max="12804" width="16.140625" style="1" customWidth="1"/>
    <col min="12805" max="12805" width="14.140625" style="1" customWidth="1"/>
    <col min="12806" max="12806" width="14.42578125" style="1" customWidth="1"/>
    <col min="12807" max="12807" width="16.28515625" style="1" customWidth="1"/>
    <col min="12808" max="12808" width="15.5703125" style="1" customWidth="1"/>
    <col min="12809" max="12809" width="19.5703125" style="1" customWidth="1"/>
    <col min="12810" max="12810" width="13.5703125" style="1" customWidth="1"/>
    <col min="12811" max="12811" width="9.28515625" style="1" customWidth="1"/>
    <col min="12812" max="13057" width="10.28515625" style="1"/>
    <col min="13058" max="13058" width="23.28515625" style="1" customWidth="1"/>
    <col min="13059" max="13059" width="14.5703125" style="1" customWidth="1"/>
    <col min="13060" max="13060" width="16.140625" style="1" customWidth="1"/>
    <col min="13061" max="13061" width="14.140625" style="1" customWidth="1"/>
    <col min="13062" max="13062" width="14.42578125" style="1" customWidth="1"/>
    <col min="13063" max="13063" width="16.28515625" style="1" customWidth="1"/>
    <col min="13064" max="13064" width="15.5703125" style="1" customWidth="1"/>
    <col min="13065" max="13065" width="19.5703125" style="1" customWidth="1"/>
    <col min="13066" max="13066" width="13.5703125" style="1" customWidth="1"/>
    <col min="13067" max="13067" width="9.28515625" style="1" customWidth="1"/>
    <col min="13068" max="13313" width="10.28515625" style="1"/>
    <col min="13314" max="13314" width="23.28515625" style="1" customWidth="1"/>
    <col min="13315" max="13315" width="14.5703125" style="1" customWidth="1"/>
    <col min="13316" max="13316" width="16.140625" style="1" customWidth="1"/>
    <col min="13317" max="13317" width="14.140625" style="1" customWidth="1"/>
    <col min="13318" max="13318" width="14.42578125" style="1" customWidth="1"/>
    <col min="13319" max="13319" width="16.28515625" style="1" customWidth="1"/>
    <col min="13320" max="13320" width="15.5703125" style="1" customWidth="1"/>
    <col min="13321" max="13321" width="19.5703125" style="1" customWidth="1"/>
    <col min="13322" max="13322" width="13.5703125" style="1" customWidth="1"/>
    <col min="13323" max="13323" width="9.28515625" style="1" customWidth="1"/>
    <col min="13324" max="13569" width="10.28515625" style="1"/>
    <col min="13570" max="13570" width="23.28515625" style="1" customWidth="1"/>
    <col min="13571" max="13571" width="14.5703125" style="1" customWidth="1"/>
    <col min="13572" max="13572" width="16.140625" style="1" customWidth="1"/>
    <col min="13573" max="13573" width="14.140625" style="1" customWidth="1"/>
    <col min="13574" max="13574" width="14.42578125" style="1" customWidth="1"/>
    <col min="13575" max="13575" width="16.28515625" style="1" customWidth="1"/>
    <col min="13576" max="13576" width="15.5703125" style="1" customWidth="1"/>
    <col min="13577" max="13577" width="19.5703125" style="1" customWidth="1"/>
    <col min="13578" max="13578" width="13.5703125" style="1" customWidth="1"/>
    <col min="13579" max="13579" width="9.28515625" style="1" customWidth="1"/>
    <col min="13580" max="13825" width="10.28515625" style="1"/>
    <col min="13826" max="13826" width="23.28515625" style="1" customWidth="1"/>
    <col min="13827" max="13827" width="14.5703125" style="1" customWidth="1"/>
    <col min="13828" max="13828" width="16.140625" style="1" customWidth="1"/>
    <col min="13829" max="13829" width="14.140625" style="1" customWidth="1"/>
    <col min="13830" max="13830" width="14.42578125" style="1" customWidth="1"/>
    <col min="13831" max="13831" width="16.28515625" style="1" customWidth="1"/>
    <col min="13832" max="13832" width="15.5703125" style="1" customWidth="1"/>
    <col min="13833" max="13833" width="19.5703125" style="1" customWidth="1"/>
    <col min="13834" max="13834" width="13.5703125" style="1" customWidth="1"/>
    <col min="13835" max="13835" width="9.28515625" style="1" customWidth="1"/>
    <col min="13836" max="14081" width="10.28515625" style="1"/>
    <col min="14082" max="14082" width="23.28515625" style="1" customWidth="1"/>
    <col min="14083" max="14083" width="14.5703125" style="1" customWidth="1"/>
    <col min="14084" max="14084" width="16.140625" style="1" customWidth="1"/>
    <col min="14085" max="14085" width="14.140625" style="1" customWidth="1"/>
    <col min="14086" max="14086" width="14.42578125" style="1" customWidth="1"/>
    <col min="14087" max="14087" width="16.28515625" style="1" customWidth="1"/>
    <col min="14088" max="14088" width="15.5703125" style="1" customWidth="1"/>
    <col min="14089" max="14089" width="19.5703125" style="1" customWidth="1"/>
    <col min="14090" max="14090" width="13.5703125" style="1" customWidth="1"/>
    <col min="14091" max="14091" width="9.28515625" style="1" customWidth="1"/>
    <col min="14092" max="14337" width="10.28515625" style="1"/>
    <col min="14338" max="14338" width="23.28515625" style="1" customWidth="1"/>
    <col min="14339" max="14339" width="14.5703125" style="1" customWidth="1"/>
    <col min="14340" max="14340" width="16.140625" style="1" customWidth="1"/>
    <col min="14341" max="14341" width="14.140625" style="1" customWidth="1"/>
    <col min="14342" max="14342" width="14.42578125" style="1" customWidth="1"/>
    <col min="14343" max="14343" width="16.28515625" style="1" customWidth="1"/>
    <col min="14344" max="14344" width="15.5703125" style="1" customWidth="1"/>
    <col min="14345" max="14345" width="19.5703125" style="1" customWidth="1"/>
    <col min="14346" max="14346" width="13.5703125" style="1" customWidth="1"/>
    <col min="14347" max="14347" width="9.28515625" style="1" customWidth="1"/>
    <col min="14348" max="14593" width="10.28515625" style="1"/>
    <col min="14594" max="14594" width="23.28515625" style="1" customWidth="1"/>
    <col min="14595" max="14595" width="14.5703125" style="1" customWidth="1"/>
    <col min="14596" max="14596" width="16.140625" style="1" customWidth="1"/>
    <col min="14597" max="14597" width="14.140625" style="1" customWidth="1"/>
    <col min="14598" max="14598" width="14.42578125" style="1" customWidth="1"/>
    <col min="14599" max="14599" width="16.28515625" style="1" customWidth="1"/>
    <col min="14600" max="14600" width="15.5703125" style="1" customWidth="1"/>
    <col min="14601" max="14601" width="19.5703125" style="1" customWidth="1"/>
    <col min="14602" max="14602" width="13.5703125" style="1" customWidth="1"/>
    <col min="14603" max="14603" width="9.28515625" style="1" customWidth="1"/>
    <col min="14604" max="14849" width="10.28515625" style="1"/>
    <col min="14850" max="14850" width="23.28515625" style="1" customWidth="1"/>
    <col min="14851" max="14851" width="14.5703125" style="1" customWidth="1"/>
    <col min="14852" max="14852" width="16.140625" style="1" customWidth="1"/>
    <col min="14853" max="14853" width="14.140625" style="1" customWidth="1"/>
    <col min="14854" max="14854" width="14.42578125" style="1" customWidth="1"/>
    <col min="14855" max="14855" width="16.28515625" style="1" customWidth="1"/>
    <col min="14856" max="14856" width="15.5703125" style="1" customWidth="1"/>
    <col min="14857" max="14857" width="19.5703125" style="1" customWidth="1"/>
    <col min="14858" max="14858" width="13.5703125" style="1" customWidth="1"/>
    <col min="14859" max="14859" width="9.28515625" style="1" customWidth="1"/>
    <col min="14860" max="15105" width="10.28515625" style="1"/>
    <col min="15106" max="15106" width="23.28515625" style="1" customWidth="1"/>
    <col min="15107" max="15107" width="14.5703125" style="1" customWidth="1"/>
    <col min="15108" max="15108" width="16.140625" style="1" customWidth="1"/>
    <col min="15109" max="15109" width="14.140625" style="1" customWidth="1"/>
    <col min="15110" max="15110" width="14.42578125" style="1" customWidth="1"/>
    <col min="15111" max="15111" width="16.28515625" style="1" customWidth="1"/>
    <col min="15112" max="15112" width="15.5703125" style="1" customWidth="1"/>
    <col min="15113" max="15113" width="19.5703125" style="1" customWidth="1"/>
    <col min="15114" max="15114" width="13.5703125" style="1" customWidth="1"/>
    <col min="15115" max="15115" width="9.28515625" style="1" customWidth="1"/>
    <col min="15116" max="15361" width="10.28515625" style="1"/>
    <col min="15362" max="15362" width="23.28515625" style="1" customWidth="1"/>
    <col min="15363" max="15363" width="14.5703125" style="1" customWidth="1"/>
    <col min="15364" max="15364" width="16.140625" style="1" customWidth="1"/>
    <col min="15365" max="15365" width="14.140625" style="1" customWidth="1"/>
    <col min="15366" max="15366" width="14.42578125" style="1" customWidth="1"/>
    <col min="15367" max="15367" width="16.28515625" style="1" customWidth="1"/>
    <col min="15368" max="15368" width="15.5703125" style="1" customWidth="1"/>
    <col min="15369" max="15369" width="19.5703125" style="1" customWidth="1"/>
    <col min="15370" max="15370" width="13.5703125" style="1" customWidth="1"/>
    <col min="15371" max="15371" width="9.28515625" style="1" customWidth="1"/>
    <col min="15372" max="15617" width="10.28515625" style="1"/>
    <col min="15618" max="15618" width="23.28515625" style="1" customWidth="1"/>
    <col min="15619" max="15619" width="14.5703125" style="1" customWidth="1"/>
    <col min="15620" max="15620" width="16.140625" style="1" customWidth="1"/>
    <col min="15621" max="15621" width="14.140625" style="1" customWidth="1"/>
    <col min="15622" max="15622" width="14.42578125" style="1" customWidth="1"/>
    <col min="15623" max="15623" width="16.28515625" style="1" customWidth="1"/>
    <col min="15624" max="15624" width="15.5703125" style="1" customWidth="1"/>
    <col min="15625" max="15625" width="19.5703125" style="1" customWidth="1"/>
    <col min="15626" max="15626" width="13.5703125" style="1" customWidth="1"/>
    <col min="15627" max="15627" width="9.28515625" style="1" customWidth="1"/>
    <col min="15628" max="15873" width="10.28515625" style="1"/>
    <col min="15874" max="15874" width="23.28515625" style="1" customWidth="1"/>
    <col min="15875" max="15875" width="14.5703125" style="1" customWidth="1"/>
    <col min="15876" max="15876" width="16.140625" style="1" customWidth="1"/>
    <col min="15877" max="15877" width="14.140625" style="1" customWidth="1"/>
    <col min="15878" max="15878" width="14.42578125" style="1" customWidth="1"/>
    <col min="15879" max="15879" width="16.28515625" style="1" customWidth="1"/>
    <col min="15880" max="15880" width="15.5703125" style="1" customWidth="1"/>
    <col min="15881" max="15881" width="19.5703125" style="1" customWidth="1"/>
    <col min="15882" max="15882" width="13.5703125" style="1" customWidth="1"/>
    <col min="15883" max="15883" width="9.28515625" style="1" customWidth="1"/>
    <col min="15884" max="16129" width="10.28515625" style="1"/>
    <col min="16130" max="16130" width="23.28515625" style="1" customWidth="1"/>
    <col min="16131" max="16131" width="14.5703125" style="1" customWidth="1"/>
    <col min="16132" max="16132" width="16.140625" style="1" customWidth="1"/>
    <col min="16133" max="16133" width="14.140625" style="1" customWidth="1"/>
    <col min="16134" max="16134" width="14.42578125" style="1" customWidth="1"/>
    <col min="16135" max="16135" width="16.28515625" style="1" customWidth="1"/>
    <col min="16136" max="16136" width="15.5703125" style="1" customWidth="1"/>
    <col min="16137" max="16137" width="19.5703125" style="1" customWidth="1"/>
    <col min="16138" max="16138" width="13.5703125" style="1" customWidth="1"/>
    <col min="16139" max="16139" width="9.28515625" style="1" customWidth="1"/>
    <col min="16140" max="16384" width="10.28515625" style="1"/>
  </cols>
  <sheetData>
    <row r="1" spans="2:13" x14ac:dyDescent="0.25">
      <c r="B1" s="10"/>
    </row>
    <row r="2" spans="2:13" ht="15.75" x14ac:dyDescent="0.25">
      <c r="B2" s="87" t="s">
        <v>86</v>
      </c>
      <c r="C2" s="88"/>
      <c r="D2" s="88"/>
      <c r="E2" s="88"/>
      <c r="F2" s="88"/>
      <c r="G2" s="88"/>
      <c r="H2" s="88"/>
      <c r="I2" s="89"/>
    </row>
    <row r="3" spans="2:13" ht="15.75" thickBot="1" x14ac:dyDescent="0.3">
      <c r="B3" s="18"/>
      <c r="C3" s="2"/>
      <c r="D3" s="2"/>
      <c r="E3" s="2"/>
      <c r="F3" s="2"/>
      <c r="G3" s="2"/>
    </row>
    <row r="4" spans="2:13" ht="15" customHeight="1" x14ac:dyDescent="0.25">
      <c r="B4" s="93" t="s">
        <v>85</v>
      </c>
      <c r="C4" s="95" t="s">
        <v>31</v>
      </c>
      <c r="D4" s="95"/>
      <c r="E4" s="95"/>
      <c r="F4" s="95" t="s">
        <v>76</v>
      </c>
      <c r="G4" s="95"/>
      <c r="H4" s="95"/>
      <c r="I4" s="96" t="s">
        <v>87</v>
      </c>
      <c r="J4" s="3"/>
      <c r="K4" s="3"/>
      <c r="L4" s="4"/>
      <c r="M4" s="2"/>
    </row>
    <row r="5" spans="2:13" ht="66" customHeight="1" x14ac:dyDescent="0.25">
      <c r="B5" s="94"/>
      <c r="C5" s="56" t="s">
        <v>1</v>
      </c>
      <c r="D5" s="56" t="s">
        <v>2</v>
      </c>
      <c r="E5" s="56" t="s">
        <v>3</v>
      </c>
      <c r="F5" s="56" t="s">
        <v>1</v>
      </c>
      <c r="G5" s="56" t="s">
        <v>2</v>
      </c>
      <c r="H5" s="56" t="s">
        <v>3</v>
      </c>
      <c r="I5" s="97"/>
      <c r="J5" s="4"/>
      <c r="K5" s="4"/>
      <c r="L5" s="4"/>
    </row>
    <row r="6" spans="2:13" x14ac:dyDescent="0.25">
      <c r="B6" s="90" t="s">
        <v>4</v>
      </c>
      <c r="C6" s="91"/>
      <c r="D6" s="91"/>
      <c r="E6" s="91"/>
      <c r="F6" s="91"/>
      <c r="G6" s="91"/>
      <c r="H6" s="91"/>
      <c r="I6" s="92"/>
      <c r="J6" s="4"/>
      <c r="K6" s="17"/>
      <c r="L6" s="17"/>
    </row>
    <row r="7" spans="2:13" x14ac:dyDescent="0.25">
      <c r="B7" s="13" t="s">
        <v>9</v>
      </c>
      <c r="C7" s="19">
        <v>10800292.689999999</v>
      </c>
      <c r="D7" s="20">
        <f t="shared" ref="D7:D18" si="0">C7/C$19</f>
        <v>2.7919858028686788E-2</v>
      </c>
      <c r="E7" s="20">
        <f t="shared" ref="E7:E19" si="1">C7/C$34</f>
        <v>2.0492687183873409E-2</v>
      </c>
      <c r="F7" s="19">
        <v>12299340.580000635</v>
      </c>
      <c r="G7" s="20">
        <f t="shared" ref="G7:G18" si="2">F7/F$19</f>
        <v>3.0267251951360156E-2</v>
      </c>
      <c r="H7" s="20">
        <f t="shared" ref="H7:H19" si="3">F7/F$34</f>
        <v>2.188063121921922E-2</v>
      </c>
      <c r="I7" s="57">
        <f t="shared" ref="I7:I18" si="4">(F7-C7)/C7</f>
        <v>0.13879696902923802</v>
      </c>
      <c r="J7" s="4"/>
      <c r="K7" s="17"/>
      <c r="L7" s="17"/>
    </row>
    <row r="8" spans="2:13" ht="15" customHeight="1" x14ac:dyDescent="0.25">
      <c r="B8" s="13" t="s">
        <v>29</v>
      </c>
      <c r="C8" s="19">
        <v>45626559.219999999</v>
      </c>
      <c r="D8" s="20">
        <f t="shared" si="0"/>
        <v>0.11794930862747482</v>
      </c>
      <c r="E8" s="20">
        <f t="shared" si="1"/>
        <v>8.6572728370376703E-2</v>
      </c>
      <c r="F8" s="19">
        <v>45280753.380000003</v>
      </c>
      <c r="G8" s="20">
        <f t="shared" si="2"/>
        <v>0.11143068705068676</v>
      </c>
      <c r="H8" s="20">
        <f t="shared" si="3"/>
        <v>8.0554844350536975E-2</v>
      </c>
      <c r="I8" s="57">
        <f t="shared" si="4"/>
        <v>-7.5790470706459754E-3</v>
      </c>
      <c r="J8" s="4"/>
      <c r="K8" s="17"/>
      <c r="L8" s="17"/>
    </row>
    <row r="9" spans="2:13" x14ac:dyDescent="0.25">
      <c r="B9" s="13" t="s">
        <v>10</v>
      </c>
      <c r="C9" s="19">
        <v>8912497.8199999984</v>
      </c>
      <c r="D9" s="20">
        <f t="shared" si="0"/>
        <v>2.3039715770460333E-2</v>
      </c>
      <c r="E9" s="20">
        <f t="shared" si="1"/>
        <v>1.6910748170864031E-2</v>
      </c>
      <c r="F9" s="19">
        <v>11088075.970000001</v>
      </c>
      <c r="G9" s="20">
        <f t="shared" si="2"/>
        <v>2.7286470104383013E-2</v>
      </c>
      <c r="H9" s="20">
        <f t="shared" si="3"/>
        <v>1.9725781203649206E-2</v>
      </c>
      <c r="I9" s="57">
        <f t="shared" si="4"/>
        <v>0.2441041999604105</v>
      </c>
      <c r="J9" s="4"/>
      <c r="K9" s="17"/>
      <c r="L9" s="17"/>
    </row>
    <row r="10" spans="2:13" x14ac:dyDescent="0.25">
      <c r="B10" s="13" t="s">
        <v>11</v>
      </c>
      <c r="C10" s="19">
        <v>40407807.75</v>
      </c>
      <c r="D10" s="20">
        <f t="shared" si="0"/>
        <v>0.10445830386384369</v>
      </c>
      <c r="E10" s="20">
        <f t="shared" si="1"/>
        <v>7.6670566972092458E-2</v>
      </c>
      <c r="F10" s="19">
        <v>43517545.32</v>
      </c>
      <c r="G10" s="20">
        <f t="shared" si="2"/>
        <v>0.10709163633105166</v>
      </c>
      <c r="H10" s="20">
        <f t="shared" si="3"/>
        <v>7.7418082255636678E-2</v>
      </c>
      <c r="I10" s="57">
        <f t="shared" si="4"/>
        <v>7.6958829076789012E-2</v>
      </c>
      <c r="J10" s="4"/>
      <c r="K10" s="17"/>
      <c r="L10" s="17"/>
    </row>
    <row r="11" spans="2:13" x14ac:dyDescent="0.25">
      <c r="B11" s="13" t="s">
        <v>12</v>
      </c>
      <c r="C11" s="19">
        <v>44700286</v>
      </c>
      <c r="D11" s="20">
        <f t="shared" si="0"/>
        <v>0.1155547978914723</v>
      </c>
      <c r="E11" s="20">
        <f t="shared" si="1"/>
        <v>8.4815199395089358E-2</v>
      </c>
      <c r="F11" s="19">
        <v>48712479.68</v>
      </c>
      <c r="G11" s="20">
        <f t="shared" si="2"/>
        <v>0.1198757678153503</v>
      </c>
      <c r="H11" s="20">
        <f t="shared" si="3"/>
        <v>8.66599145473647E-2</v>
      </c>
      <c r="I11" s="57">
        <f t="shared" si="4"/>
        <v>8.9757673586249531E-2</v>
      </c>
      <c r="J11" s="4"/>
      <c r="K11" s="17"/>
      <c r="L11" s="17"/>
    </row>
    <row r="12" spans="2:13" x14ac:dyDescent="0.25">
      <c r="B12" s="13" t="s">
        <v>13</v>
      </c>
      <c r="C12" s="19">
        <v>25607997.739999972</v>
      </c>
      <c r="D12" s="20">
        <f t="shared" si="0"/>
        <v>6.6199285688037346E-2</v>
      </c>
      <c r="E12" s="20">
        <f t="shared" si="1"/>
        <v>4.8589117179856416E-2</v>
      </c>
      <c r="F12" s="19">
        <v>28294715.780000005</v>
      </c>
      <c r="G12" s="20">
        <f t="shared" si="2"/>
        <v>6.9630016815530923E-2</v>
      </c>
      <c r="H12" s="20">
        <f t="shared" si="3"/>
        <v>5.0336539378501452E-2</v>
      </c>
      <c r="I12" s="57">
        <f t="shared" si="4"/>
        <v>0.10491714609156458</v>
      </c>
      <c r="J12" s="4"/>
      <c r="K12" s="17"/>
      <c r="L12" s="17"/>
    </row>
    <row r="13" spans="2:13" x14ac:dyDescent="0.25">
      <c r="B13" s="13" t="s">
        <v>14</v>
      </c>
      <c r="C13" s="19">
        <v>26260515.970121879</v>
      </c>
      <c r="D13" s="20">
        <f t="shared" si="0"/>
        <v>6.7886111857387549E-2</v>
      </c>
      <c r="E13" s="20">
        <f t="shared" si="1"/>
        <v>4.9827218067996601E-2</v>
      </c>
      <c r="F13" s="19">
        <v>30043726.289999347</v>
      </c>
      <c r="G13" s="20">
        <f t="shared" si="2"/>
        <v>7.3934129009790073E-2</v>
      </c>
      <c r="H13" s="20">
        <f t="shared" si="3"/>
        <v>5.3448043911521886E-2</v>
      </c>
      <c r="I13" s="57">
        <f t="shared" si="4"/>
        <v>0.14406458441950826</v>
      </c>
      <c r="J13" s="4"/>
      <c r="K13" s="17"/>
      <c r="L13" s="17"/>
    </row>
    <row r="14" spans="2:13" x14ac:dyDescent="0.25">
      <c r="B14" s="13" t="s">
        <v>30</v>
      </c>
      <c r="C14" s="19">
        <v>64750625.340000004</v>
      </c>
      <c r="D14" s="20">
        <f t="shared" si="0"/>
        <v>0.16738696983974879</v>
      </c>
      <c r="E14" s="20">
        <f t="shared" si="1"/>
        <v>0.12285910652045549</v>
      </c>
      <c r="F14" s="19">
        <v>64518253.640000001</v>
      </c>
      <c r="G14" s="20">
        <f t="shared" si="2"/>
        <v>0.1587719459983877</v>
      </c>
      <c r="H14" s="20">
        <f t="shared" si="3"/>
        <v>0.11477852049242264</v>
      </c>
      <c r="I14" s="57">
        <f t="shared" si="4"/>
        <v>-3.5887174645779715E-3</v>
      </c>
      <c r="J14" s="4"/>
      <c r="K14" s="17"/>
      <c r="L14" s="17"/>
    </row>
    <row r="15" spans="2:13" x14ac:dyDescent="0.25">
      <c r="B15" s="13" t="s">
        <v>26</v>
      </c>
      <c r="C15" s="19">
        <v>31896686.050999992</v>
      </c>
      <c r="D15" s="20">
        <f t="shared" si="0"/>
        <v>8.2456186298920944E-2</v>
      </c>
      <c r="E15" s="20">
        <f t="shared" si="1"/>
        <v>6.0521397725690824E-2</v>
      </c>
      <c r="F15" s="19">
        <v>33375148.929999996</v>
      </c>
      <c r="G15" s="20">
        <f t="shared" si="2"/>
        <v>8.2132374090125901E-2</v>
      </c>
      <c r="H15" s="20">
        <f t="shared" si="3"/>
        <v>5.9374673046399304E-2</v>
      </c>
      <c r="I15" s="57">
        <f t="shared" si="4"/>
        <v>4.6351613977579753E-2</v>
      </c>
      <c r="J15" s="4"/>
      <c r="K15" s="17"/>
      <c r="L15" s="17"/>
    </row>
    <row r="16" spans="2:13" x14ac:dyDescent="0.25">
      <c r="B16" s="13" t="s">
        <v>15</v>
      </c>
      <c r="C16" s="19">
        <v>48172123.579999998</v>
      </c>
      <c r="D16" s="20">
        <f t="shared" si="0"/>
        <v>0.12452985209736525</v>
      </c>
      <c r="E16" s="20">
        <f t="shared" si="1"/>
        <v>9.1402732115015664E-2</v>
      </c>
      <c r="F16" s="19">
        <v>49598451.485000007</v>
      </c>
      <c r="G16" s="20">
        <f t="shared" si="2"/>
        <v>0.1220560417633163</v>
      </c>
      <c r="H16" s="20">
        <f t="shared" si="3"/>
        <v>8.8236065903588873E-2</v>
      </c>
      <c r="I16" s="57">
        <f t="shared" si="4"/>
        <v>2.9608989577370189E-2</v>
      </c>
      <c r="J16" s="4"/>
      <c r="K16" s="17"/>
      <c r="L16" s="17"/>
    </row>
    <row r="17" spans="2:12" x14ac:dyDescent="0.25">
      <c r="B17" s="13" t="s">
        <v>16</v>
      </c>
      <c r="C17" s="19">
        <v>23086074.799999997</v>
      </c>
      <c r="D17" s="20">
        <f t="shared" si="0"/>
        <v>5.9679857699823473E-2</v>
      </c>
      <c r="E17" s="20">
        <f t="shared" si="1"/>
        <v>4.3803971129221575E-2</v>
      </c>
      <c r="F17" s="19">
        <v>22317209.010000002</v>
      </c>
      <c r="G17" s="20">
        <f t="shared" si="2"/>
        <v>5.4920065312704762E-2</v>
      </c>
      <c r="H17" s="20">
        <f t="shared" si="3"/>
        <v>3.9702504131324846E-2</v>
      </c>
      <c r="I17" s="57">
        <f t="shared" si="4"/>
        <v>-3.3304309921060961E-2</v>
      </c>
      <c r="J17" s="4"/>
      <c r="K17" s="17"/>
      <c r="L17" s="17"/>
    </row>
    <row r="18" spans="2:12" x14ac:dyDescent="0.25">
      <c r="B18" s="13" t="s">
        <v>17</v>
      </c>
      <c r="C18" s="19">
        <v>16610467.460000001</v>
      </c>
      <c r="D18" s="20">
        <f t="shared" si="0"/>
        <v>4.2939752336778728E-2</v>
      </c>
      <c r="E18" s="20">
        <f t="shared" si="1"/>
        <v>3.1517026751585964E-2</v>
      </c>
      <c r="F18" s="19">
        <v>17312318.140000001</v>
      </c>
      <c r="G18" s="20">
        <f t="shared" si="2"/>
        <v>4.2603608835544239E-2</v>
      </c>
      <c r="H18" s="20">
        <f t="shared" si="3"/>
        <v>3.0798760820323564E-2</v>
      </c>
      <c r="I18" s="57">
        <f t="shared" si="4"/>
        <v>4.2253517650249178E-2</v>
      </c>
      <c r="J18" s="4"/>
      <c r="K18" s="4"/>
      <c r="L18" s="11"/>
    </row>
    <row r="19" spans="2:12" s="5" customFormat="1" ht="30" customHeight="1" x14ac:dyDescent="0.25">
      <c r="B19" s="58" t="s">
        <v>5</v>
      </c>
      <c r="C19" s="59">
        <f>SUM(C7:C18)</f>
        <v>386831934.42112184</v>
      </c>
      <c r="D19" s="60">
        <f>SUM(D7:D18)</f>
        <v>0.99999999999999989</v>
      </c>
      <c r="E19" s="61">
        <f t="shared" si="1"/>
        <v>0.73398249958211847</v>
      </c>
      <c r="F19" s="59">
        <f>SUM(F7:F18)+2</f>
        <v>406358020.20499998</v>
      </c>
      <c r="G19" s="60">
        <f>SUM(G7:G18)</f>
        <v>0.99999999507823178</v>
      </c>
      <c r="H19" s="61">
        <f t="shared" si="3"/>
        <v>0.72291436481850624</v>
      </c>
      <c r="I19" s="62">
        <f t="shared" ref="I19" si="5">(F19-C19)/C19</f>
        <v>5.0476923041780759E-2</v>
      </c>
      <c r="J19" s="6"/>
      <c r="K19" s="22"/>
      <c r="L19" s="6"/>
    </row>
    <row r="20" spans="2:12" x14ac:dyDescent="0.25">
      <c r="B20" s="90" t="s">
        <v>7</v>
      </c>
      <c r="C20" s="91"/>
      <c r="D20" s="91"/>
      <c r="E20" s="91"/>
      <c r="F20" s="91"/>
      <c r="G20" s="91"/>
      <c r="H20" s="91"/>
      <c r="I20" s="92"/>
      <c r="J20" s="7"/>
      <c r="K20" s="7"/>
      <c r="L20" s="4"/>
    </row>
    <row r="21" spans="2:12" x14ac:dyDescent="0.25">
      <c r="B21" s="63" t="s">
        <v>18</v>
      </c>
      <c r="C21" s="19">
        <v>15192779.120000001</v>
      </c>
      <c r="D21" s="20">
        <f t="shared" ref="D21:D29" si="6">C21/C$33</f>
        <v>0.10836534079092698</v>
      </c>
      <c r="E21" s="20">
        <f t="shared" ref="E21:E29" si="7">C21/C$34</f>
        <v>2.882707708913429E-2</v>
      </c>
      <c r="F21" s="19">
        <v>15356845.370000001</v>
      </c>
      <c r="G21" s="20">
        <f t="shared" ref="G21:G32" si="8">F21/F$33</f>
        <v>9.859752618470588E-2</v>
      </c>
      <c r="H21" s="20">
        <f t="shared" ref="H21:H32" si="9">F21/F$34</f>
        <v>2.7319958175475358E-2</v>
      </c>
      <c r="I21" s="57">
        <f t="shared" ref="I21:I29" si="10">(F21-C21)/C21</f>
        <v>1.0798962369170545E-2</v>
      </c>
      <c r="K21" s="17"/>
      <c r="L21" s="17"/>
    </row>
    <row r="22" spans="2:12" x14ac:dyDescent="0.25">
      <c r="B22" s="63" t="s">
        <v>28</v>
      </c>
      <c r="C22" s="19">
        <v>14049276.66</v>
      </c>
      <c r="D22" s="20">
        <f t="shared" si="6"/>
        <v>0.10020909545921947</v>
      </c>
      <c r="E22" s="20">
        <f t="shared" si="7"/>
        <v>2.665737309319844E-2</v>
      </c>
      <c r="F22" s="19">
        <v>14004945.76</v>
      </c>
      <c r="G22" s="20">
        <f t="shared" si="8"/>
        <v>8.9917751531477824E-2</v>
      </c>
      <c r="H22" s="20">
        <f t="shared" si="9"/>
        <v>2.4914917301990188E-2</v>
      </c>
      <c r="I22" s="57">
        <f t="shared" si="10"/>
        <v>-3.1553866489237724E-3</v>
      </c>
      <c r="K22" s="17"/>
      <c r="L22" s="17"/>
    </row>
    <row r="23" spans="2:12" x14ac:dyDescent="0.25">
      <c r="B23" s="63" t="s">
        <v>19</v>
      </c>
      <c r="C23" s="19">
        <v>16908248.280000001</v>
      </c>
      <c r="D23" s="20">
        <f t="shared" si="6"/>
        <v>0.12060124566859397</v>
      </c>
      <c r="E23" s="20">
        <f t="shared" si="7"/>
        <v>3.2082041920042229E-2</v>
      </c>
      <c r="F23" s="19">
        <v>19076537.479999997</v>
      </c>
      <c r="G23" s="20">
        <f t="shared" si="8"/>
        <v>0.12247954305590711</v>
      </c>
      <c r="H23" s="20">
        <f t="shared" si="9"/>
        <v>3.3937321990921886E-2</v>
      </c>
      <c r="I23" s="57">
        <f t="shared" si="10"/>
        <v>0.12823854748837385</v>
      </c>
      <c r="K23" s="17"/>
      <c r="L23" s="17"/>
    </row>
    <row r="24" spans="2:12" x14ac:dyDescent="0.25">
      <c r="B24" s="63" t="s">
        <v>20</v>
      </c>
      <c r="C24" s="19">
        <v>17875727.579999998</v>
      </c>
      <c r="D24" s="20">
        <f t="shared" si="6"/>
        <v>0.1275019728643611</v>
      </c>
      <c r="E24" s="20">
        <f t="shared" si="7"/>
        <v>3.3917756119725896E-2</v>
      </c>
      <c r="F24" s="19">
        <v>16700408.460000001</v>
      </c>
      <c r="G24" s="20">
        <f t="shared" si="8"/>
        <v>0.10722377680814882</v>
      </c>
      <c r="H24" s="20">
        <f t="shared" si="9"/>
        <v>2.9710168309167187E-2</v>
      </c>
      <c r="I24" s="57">
        <f t="shared" si="10"/>
        <v>-6.5749442350810178E-2</v>
      </c>
      <c r="K24" s="17"/>
      <c r="L24" s="17"/>
    </row>
    <row r="25" spans="2:12" x14ac:dyDescent="0.25">
      <c r="B25" s="63" t="s">
        <v>21</v>
      </c>
      <c r="C25" s="19">
        <v>11458136.190000001</v>
      </c>
      <c r="D25" s="20">
        <f t="shared" si="6"/>
        <v>8.1727301058675803E-2</v>
      </c>
      <c r="E25" s="20">
        <f t="shared" si="7"/>
        <v>2.174089234352862E-2</v>
      </c>
      <c r="F25" s="19">
        <v>13019080.92</v>
      </c>
      <c r="G25" s="20">
        <f t="shared" si="8"/>
        <v>8.3588076911821158E-2</v>
      </c>
      <c r="H25" s="20">
        <f t="shared" si="9"/>
        <v>2.3161055389172628E-2</v>
      </c>
      <c r="I25" s="57">
        <f t="shared" si="10"/>
        <v>0.1362302475827003</v>
      </c>
      <c r="K25" s="17"/>
      <c r="L25" s="17"/>
    </row>
    <row r="26" spans="2:12" x14ac:dyDescent="0.25">
      <c r="B26" s="63" t="s">
        <v>22</v>
      </c>
      <c r="C26" s="19">
        <v>9127272.0100000016</v>
      </c>
      <c r="D26" s="20">
        <f t="shared" si="6"/>
        <v>6.5101976013927546E-2</v>
      </c>
      <c r="E26" s="20">
        <f t="shared" si="7"/>
        <v>1.7318264931489882E-2</v>
      </c>
      <c r="F26" s="19">
        <v>9710230.7400000002</v>
      </c>
      <c r="G26" s="20">
        <f t="shared" si="8"/>
        <v>6.2343841236885876E-2</v>
      </c>
      <c r="H26" s="20">
        <f t="shared" si="9"/>
        <v>1.7274582852104026E-2</v>
      </c>
      <c r="I26" s="57">
        <f t="shared" si="10"/>
        <v>6.3869985397750684E-2</v>
      </c>
      <c r="K26" s="17"/>
      <c r="L26" s="17"/>
    </row>
    <row r="27" spans="2:12" x14ac:dyDescent="0.25">
      <c r="B27" s="63" t="s">
        <v>23</v>
      </c>
      <c r="C27" s="19">
        <v>5013215.4899999993</v>
      </c>
      <c r="D27" s="20">
        <f t="shared" si="6"/>
        <v>3.5757697834035505E-2</v>
      </c>
      <c r="E27" s="20">
        <f t="shared" si="7"/>
        <v>9.5121733985080205E-3</v>
      </c>
      <c r="F27" s="19">
        <v>6514274.79</v>
      </c>
      <c r="G27" s="20">
        <f t="shared" si="8"/>
        <v>4.1824434882708879E-2</v>
      </c>
      <c r="H27" s="20">
        <f t="shared" si="9"/>
        <v>1.1588950107814591E-2</v>
      </c>
      <c r="I27" s="57">
        <f t="shared" si="10"/>
        <v>0.29942046237473846</v>
      </c>
      <c r="K27" s="17"/>
      <c r="L27" s="17"/>
    </row>
    <row r="28" spans="2:12" x14ac:dyDescent="0.25">
      <c r="B28" s="63" t="s">
        <v>24</v>
      </c>
      <c r="C28" s="19">
        <v>13259365.979999999</v>
      </c>
      <c r="D28" s="20">
        <f t="shared" si="6"/>
        <v>9.4574909682115044E-2</v>
      </c>
      <c r="E28" s="20">
        <f t="shared" si="7"/>
        <v>2.5158581075883143E-2</v>
      </c>
      <c r="F28" s="19">
        <v>14017231.1</v>
      </c>
      <c r="G28" s="20">
        <f t="shared" si="8"/>
        <v>8.9996628677346868E-2</v>
      </c>
      <c r="H28" s="20">
        <f t="shared" si="9"/>
        <v>2.4936773026058828E-2</v>
      </c>
      <c r="I28" s="57">
        <f t="shared" si="10"/>
        <v>5.7156965208075589E-2</v>
      </c>
      <c r="K28" s="17"/>
      <c r="L28" s="17"/>
    </row>
    <row r="29" spans="2:12" x14ac:dyDescent="0.25">
      <c r="B29" s="63" t="s">
        <v>27</v>
      </c>
      <c r="C29" s="19">
        <v>5944064.6099999994</v>
      </c>
      <c r="D29" s="20">
        <f t="shared" si="6"/>
        <v>4.23971534146768E-2</v>
      </c>
      <c r="E29" s="20">
        <f t="shared" si="7"/>
        <v>1.1278384776205772E-2</v>
      </c>
      <c r="F29" s="19">
        <v>7544863.9000000004</v>
      </c>
      <c r="G29" s="20">
        <f t="shared" si="8"/>
        <v>4.8441258475749836E-2</v>
      </c>
      <c r="H29" s="20">
        <f t="shared" si="9"/>
        <v>1.3422376876329379E-2</v>
      </c>
      <c r="I29" s="57">
        <f t="shared" si="10"/>
        <v>0.26931054674387211</v>
      </c>
      <c r="J29" s="8" t="s">
        <v>0</v>
      </c>
      <c r="K29" s="17"/>
      <c r="L29" s="17"/>
    </row>
    <row r="30" spans="2:12" x14ac:dyDescent="0.25">
      <c r="B30" s="63" t="s">
        <v>77</v>
      </c>
      <c r="C30" s="19" t="s">
        <v>32</v>
      </c>
      <c r="D30" s="19" t="s">
        <v>32</v>
      </c>
      <c r="E30" s="19" t="s">
        <v>32</v>
      </c>
      <c r="F30" s="19">
        <v>3346557.11</v>
      </c>
      <c r="G30" s="20">
        <f t="shared" si="8"/>
        <v>2.1486330319274331E-2</v>
      </c>
      <c r="H30" s="20">
        <f t="shared" si="9"/>
        <v>5.9535534853822443E-3</v>
      </c>
      <c r="I30" s="57" t="s">
        <v>32</v>
      </c>
      <c r="K30" s="17"/>
      <c r="L30" s="17"/>
    </row>
    <row r="31" spans="2:12" ht="15" customHeight="1" x14ac:dyDescent="0.25">
      <c r="B31" s="63" t="s">
        <v>25</v>
      </c>
      <c r="C31" s="19">
        <v>8118339.6399999997</v>
      </c>
      <c r="D31" s="20">
        <f>C31/C$33</f>
        <v>5.7905577037382173E-2</v>
      </c>
      <c r="E31" s="20">
        <f>C31/C$34</f>
        <v>1.5403896863739483E-2</v>
      </c>
      <c r="F31" s="19">
        <v>9300476.9299999978</v>
      </c>
      <c r="G31" s="20">
        <f t="shared" si="8"/>
        <v>5.9713046237173106E-2</v>
      </c>
      <c r="H31" s="20">
        <f t="shared" si="9"/>
        <v>1.6545627348435909E-2</v>
      </c>
      <c r="I31" s="57">
        <f>(F31-C31)/C31</f>
        <v>0.14561318476692831</v>
      </c>
      <c r="K31" s="17"/>
      <c r="L31" s="17"/>
    </row>
    <row r="32" spans="2:12" x14ac:dyDescent="0.25">
      <c r="B32" s="63" t="s">
        <v>78</v>
      </c>
      <c r="C32" s="19">
        <v>23253190.009999998</v>
      </c>
      <c r="D32" s="20">
        <f>C32/C$33</f>
        <v>0.16585773017608565</v>
      </c>
      <c r="E32" s="20">
        <f>C32/C$34</f>
        <v>4.412105880642575E-2</v>
      </c>
      <c r="F32" s="19">
        <v>27161395.030000001</v>
      </c>
      <c r="G32" s="20">
        <f t="shared" si="8"/>
        <v>0.17438779209922886</v>
      </c>
      <c r="H32" s="20">
        <f t="shared" si="9"/>
        <v>4.8320352151020207E-2</v>
      </c>
      <c r="I32" s="57">
        <f>(F32-C32)/C32</f>
        <v>0.1680717793265907</v>
      </c>
      <c r="K32" s="17"/>
      <c r="L32" s="17"/>
    </row>
    <row r="33" spans="2:12" s="5" customFormat="1" ht="30" x14ac:dyDescent="0.25">
      <c r="B33" s="58" t="s">
        <v>6</v>
      </c>
      <c r="C33" s="59">
        <f>SUM(C21:C32)</f>
        <v>140199615.56999999</v>
      </c>
      <c r="D33" s="60">
        <f>SUM(D21:D32)</f>
        <v>0.99999999999999989</v>
      </c>
      <c r="E33" s="61">
        <f t="shared" ref="E33" si="11">C33/C$34</f>
        <v>0.26601750041788153</v>
      </c>
      <c r="F33" s="59">
        <f>SUM(F21:F32)-1</f>
        <v>155752846.58999997</v>
      </c>
      <c r="G33" s="60">
        <f>SUM(G21:G32)</f>
        <v>1.0000000064204286</v>
      </c>
      <c r="H33" s="61">
        <f t="shared" ref="H33" si="12">F33/F$34</f>
        <v>0.2770856352348639</v>
      </c>
      <c r="I33" s="62">
        <f t="shared" ref="I33" si="13">(F33-C33)/C33</f>
        <v>0.110936331435477</v>
      </c>
      <c r="K33" s="21"/>
    </row>
    <row r="34" spans="2:12" s="9" customFormat="1" ht="16.5" thickBot="1" x14ac:dyDescent="0.3">
      <c r="B34" s="64" t="s">
        <v>8</v>
      </c>
      <c r="C34" s="65">
        <f>C19+C33</f>
        <v>527031549.99112183</v>
      </c>
      <c r="D34" s="65"/>
      <c r="E34" s="66">
        <f>E19+E33</f>
        <v>1</v>
      </c>
      <c r="F34" s="65">
        <f>F19+F33-0.03</f>
        <v>562110866.76499999</v>
      </c>
      <c r="G34" s="65"/>
      <c r="H34" s="66">
        <f>H19+H33</f>
        <v>1.0000000000533702</v>
      </c>
      <c r="I34" s="67">
        <f>(F34-C34)/C34</f>
        <v>6.6560183682493182E-2</v>
      </c>
    </row>
    <row r="36" spans="2:12" x14ac:dyDescent="0.25">
      <c r="B36" s="15" t="s">
        <v>88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2:12" ht="15" customHeight="1" x14ac:dyDescent="0.25"/>
    <row r="38" spans="2:12" x14ac:dyDescent="0.25">
      <c r="B38" s="16" t="s">
        <v>81</v>
      </c>
      <c r="F38" s="14"/>
      <c r="G38" s="4"/>
    </row>
  </sheetData>
  <sortState ref="B23:M33">
    <sortCondition ref="B23"/>
  </sortState>
  <mergeCells count="7">
    <mergeCell ref="B2:I2"/>
    <mergeCell ref="B20:I20"/>
    <mergeCell ref="B6:I6"/>
    <mergeCell ref="B4:B5"/>
    <mergeCell ref="C4:E4"/>
    <mergeCell ref="F4:H4"/>
    <mergeCell ref="I4:I5"/>
  </mergeCells>
  <pageMargins left="0.39370078740157483" right="0.39370078740157483" top="0.39370078740157483" bottom="0.39370078740157483" header="0.19685039370078741" footer="0.19685039370078741"/>
  <pageSetup paperSize="9" scale="82" orientation="landscape" r:id="rId1"/>
  <headerFooter>
    <oddHeader>&amp;LAgencija za osiguranje u BiH&amp;CStatistika tržišta osiguranja&amp;RGodišnje izvješće</oddHeader>
    <oddFooter>&amp;CU izvješće su uključeni podatci zaključno s 31.12.2014. godine.</oddFooter>
  </headerFooter>
  <ignoredErrors>
    <ignoredError sqref="E33 E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Premije</vt:lpstr>
      <vt:lpstr>Tržišni udio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2020-02-06T15:42:13Z</dcterms:modified>
</cp:coreProperties>
</file>