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7" i="4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F28" i="5"/>
  <c r="F24" i="4" l="1"/>
  <c r="F24" i="5"/>
  <c r="H26" i="4" l="1"/>
  <c r="H22" i="4"/>
  <c r="D27" i="6"/>
  <c r="D24" i="6"/>
  <c r="D28" i="6" s="1"/>
  <c r="D28" i="5"/>
  <c r="D24" i="5"/>
  <c r="D29" i="5" s="1"/>
  <c r="D28" i="4"/>
  <c r="D24" i="4"/>
  <c r="H22" i="5"/>
  <c r="H26" i="5"/>
  <c r="H27" i="5"/>
  <c r="H7" i="6"/>
  <c r="H8" i="6"/>
  <c r="H10" i="6"/>
  <c r="H11" i="6"/>
  <c r="H12" i="6"/>
  <c r="H13" i="6"/>
  <c r="H14" i="6"/>
  <c r="H15" i="6"/>
  <c r="H16" i="6"/>
  <c r="H17" i="6"/>
  <c r="H18" i="6"/>
  <c r="H19" i="6"/>
  <c r="H21" i="6"/>
  <c r="H23" i="6"/>
  <c r="F24" i="6"/>
  <c r="D29" i="4" l="1"/>
  <c r="E26" i="4" s="1"/>
  <c r="E27" i="5"/>
  <c r="E26" i="5"/>
  <c r="H26" i="6"/>
  <c r="H28" i="5" l="1"/>
  <c r="H25" i="5"/>
  <c r="F29" i="5" l="1"/>
  <c r="H24" i="6"/>
  <c r="H25" i="6"/>
  <c r="H6" i="6"/>
  <c r="F27" i="6"/>
  <c r="F28" i="4" s="1"/>
  <c r="F29" i="4" s="1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H6" i="5"/>
  <c r="H6" i="4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H27" i="4" l="1"/>
  <c r="H29" i="5"/>
  <c r="G26" i="5"/>
  <c r="I26" i="5" s="1"/>
  <c r="G27" i="5"/>
  <c r="I27" i="5" s="1"/>
  <c r="E17" i="6"/>
  <c r="G25" i="5"/>
  <c r="E21" i="6"/>
  <c r="F28" i="6"/>
  <c r="G26" i="6" s="1"/>
  <c r="E25" i="6"/>
  <c r="E23" i="6"/>
  <c r="E15" i="6"/>
  <c r="E7" i="6"/>
  <c r="H27" i="6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3" i="5"/>
  <c r="E22" i="5"/>
  <c r="E6" i="5"/>
  <c r="E9" i="5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H23" i="4"/>
  <c r="H25" i="4"/>
  <c r="G27" i="4" l="1"/>
  <c r="G24" i="5"/>
  <c r="E24" i="5"/>
  <c r="G28" i="5"/>
  <c r="G29" i="5" s="1"/>
  <c r="E11" i="6"/>
  <c r="E19" i="6"/>
  <c r="E9" i="6"/>
  <c r="E6" i="6"/>
  <c r="E26" i="6"/>
  <c r="E27" i="6" s="1"/>
  <c r="E13" i="6"/>
  <c r="E25" i="5"/>
  <c r="I8" i="5"/>
  <c r="I21" i="5"/>
  <c r="I17" i="5"/>
  <c r="I13" i="5"/>
  <c r="I20" i="5"/>
  <c r="I16" i="5"/>
  <c r="E22" i="4"/>
  <c r="H28" i="6"/>
  <c r="G7" i="6"/>
  <c r="I7" i="6" s="1"/>
  <c r="G9" i="6"/>
  <c r="G11" i="6"/>
  <c r="I11" i="6" s="1"/>
  <c r="G13" i="6"/>
  <c r="I13" i="6" s="1"/>
  <c r="G15" i="6"/>
  <c r="I15" i="6" s="1"/>
  <c r="G17" i="6"/>
  <c r="I17" i="6" s="1"/>
  <c r="G19" i="6"/>
  <c r="I19" i="6" s="1"/>
  <c r="G21" i="6"/>
  <c r="I21" i="6" s="1"/>
  <c r="G23" i="6"/>
  <c r="I23" i="6" s="1"/>
  <c r="G6" i="6"/>
  <c r="G8" i="6"/>
  <c r="I8" i="6" s="1"/>
  <c r="G10" i="6"/>
  <c r="I10" i="6" s="1"/>
  <c r="G12" i="6"/>
  <c r="I12" i="6" s="1"/>
  <c r="G14" i="6"/>
  <c r="I14" i="6" s="1"/>
  <c r="G16" i="6"/>
  <c r="I16" i="6" s="1"/>
  <c r="G18" i="6"/>
  <c r="I18" i="6" s="1"/>
  <c r="G20" i="6"/>
  <c r="G22" i="6"/>
  <c r="G25" i="6"/>
  <c r="H24" i="4"/>
  <c r="E14" i="4"/>
  <c r="E21" i="4"/>
  <c r="E17" i="4"/>
  <c r="I6" i="5"/>
  <c r="E7" i="4"/>
  <c r="E12" i="4"/>
  <c r="E9" i="4"/>
  <c r="H28" i="4"/>
  <c r="E10" i="4"/>
  <c r="E25" i="4"/>
  <c r="I14" i="5"/>
  <c r="I10" i="5"/>
  <c r="I23" i="5"/>
  <c r="I18" i="5"/>
  <c r="G24" i="6" l="1"/>
  <c r="E24" i="6"/>
  <c r="E28" i="6" s="1"/>
  <c r="I25" i="5"/>
  <c r="E28" i="5"/>
  <c r="I28" i="5" s="1"/>
  <c r="I26" i="6"/>
  <c r="E18" i="4"/>
  <c r="E11" i="4"/>
  <c r="E6" i="4"/>
  <c r="E13" i="4"/>
  <c r="E8" i="4"/>
  <c r="E15" i="4"/>
  <c r="E19" i="4"/>
  <c r="E23" i="4"/>
  <c r="E16" i="4"/>
  <c r="E20" i="4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G27" i="6"/>
  <c r="I27" i="6" s="1"/>
  <c r="I24" i="5"/>
  <c r="I6" i="6"/>
  <c r="E24" i="4"/>
  <c r="E28" i="4"/>
  <c r="E29" i="5" l="1"/>
  <c r="I29" i="5" s="1"/>
  <c r="I11" i="4"/>
  <c r="I26" i="4"/>
  <c r="E29" i="4"/>
  <c r="I8" i="4"/>
  <c r="I23" i="4"/>
  <c r="I24" i="6"/>
  <c r="G28" i="6"/>
  <c r="I28" i="6" s="1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<sst xmlns="http://schemas.openxmlformats.org/spreadsheetml/2006/main" count="168" uniqueCount="54">
  <si>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</si>
  <si>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</si>
  <si>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</si>
  <si>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</si>
  <si>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</si>
  <si>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</si>
  <si>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</si>
  <si>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Dodatna osiguranja uz osiguranje života</t>
  </si>
  <si>
    <t>Druge vrste životnih osiguranja</t>
  </si>
  <si>
    <t>2012.</t>
  </si>
  <si>
    <t>2013.*</t>
  </si>
  <si>
    <t>Osiguranje robe u prijevozu</t>
  </si>
  <si>
    <t>Osiguranje imovine od požara i prirodnih sila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</si>
  <si>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</si>
  <si>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</si>
  <si>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</si>
  <si>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</si>
  <si>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</t>
  </si>
  <si>
    <t>Premije po skupinama/vrstama osiguranja u FBiH (u KM)</t>
  </si>
  <si>
    <t>Premije po skupinama/vrstama osiguranja u RS (u KM)</t>
  </si>
  <si>
    <t>Promjena u iznosu premija</t>
  </si>
  <si>
    <t>Promjena u udjelu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</si>
  <si>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</si>
  <si>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</si>
  <si>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</si>
  <si>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</si>
  <si>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</si>
  <si>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</si>
  <si>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</si>
  <si>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</si>
  <si>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</si>
  <si>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</si>
  <si>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</si>
  <si>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</si>
  <si>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</si>
  <si>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</si>
  <si>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</si>
  <si>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</si>
  <si>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</si>
  <si>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</si>
  <si>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*Osiguranje Garant d.d. Brčko utemeljeno je koncem 2013. godine i nije imalo prihode od premije.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</si>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</sst>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_-* #,##0.00\ _T_L_-;\-* #,##0.00\ _T_L_-;_-* &quot;-&quot;??\ _T_L_-;_-@_-"/>
  </numFmts>
  <fonts count="5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F0"/>
      <name val="Calibri"/>
      <family val="2"/>
    </font>
    <font>
      <sz val="10"/>
      <color indexed="8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</font>
    <font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0" fillId="0" borderId="0"/>
    <xf numFmtId="0" fontId="18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9" fillId="0" borderId="0"/>
    <xf numFmtId="0" fontId="8" fillId="23" borderId="7" applyNumberFormat="0" applyFont="0" applyAlignment="0" applyProtection="0"/>
    <xf numFmtId="0" fontId="20" fillId="20" borderId="8" applyNumberFormat="0" applyAlignment="0" applyProtection="0"/>
    <xf numFmtId="0" fontId="10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/>
    <xf numFmtId="0" fontId="48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10" fillId="0" borderId="0"/>
    <xf numFmtId="0" fontId="5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166" fontId="51" fillId="0" borderId="0" applyFont="0" applyFill="0" applyBorder="0" applyAlignment="0" applyProtection="0"/>
    <xf numFmtId="0" fontId="52" fillId="0" borderId="0"/>
  </cellStyleXfs>
  <cellXfs count="97">
    <xf numFmtId="0" fontId="0" fillId="0" borderId="0" xfId="0"/>
    <xf numFmtId="0" fontId="25" fillId="0" borderId="0" xfId="197" applyFont="1"/>
    <xf numFmtId="0" fontId="27" fillId="0" borderId="0" xfId="197" applyFont="1"/>
    <xf numFmtId="0" fontId="26" fillId="0" borderId="0" xfId="197" applyFont="1"/>
    <xf numFmtId="0" fontId="25" fillId="0" borderId="0" xfId="197" applyFont="1" applyBorder="1"/>
    <xf numFmtId="0" fontId="28" fillId="0" borderId="0" xfId="197" applyFont="1" applyFill="1" applyBorder="1"/>
    <xf numFmtId="3" fontId="26" fillId="0" borderId="0" xfId="197" applyNumberFormat="1" applyFont="1" applyBorder="1" applyAlignment="1">
      <alignment horizontal="right"/>
    </xf>
    <xf numFmtId="3" fontId="25" fillId="0" borderId="0" xfId="197" applyNumberFormat="1" applyFont="1" applyBorder="1"/>
    <xf numFmtId="3" fontId="29" fillId="0" borderId="0" xfId="197" applyNumberFormat="1" applyFont="1" applyBorder="1" applyAlignment="1">
      <alignment horizontal="right"/>
    </xf>
    <xf numFmtId="3" fontId="25" fillId="0" borderId="0" xfId="197" applyNumberFormat="1" applyFont="1"/>
    <xf numFmtId="0" fontId="25" fillId="0" borderId="0" xfId="197" applyFont="1" applyBorder="1" applyAlignment="1">
      <alignment horizontal="justify"/>
    </xf>
    <xf numFmtId="0" fontId="26" fillId="0" borderId="0" xfId="197" applyFont="1" applyBorder="1" applyAlignment="1">
      <alignment horizontal="left" wrapText="1"/>
    </xf>
    <xf numFmtId="0" fontId="26" fillId="0" borderId="0" xfId="197" applyFont="1" applyBorder="1" applyAlignment="1">
      <alignment horizontal="right" wrapText="1"/>
    </xf>
    <xf numFmtId="0" fontId="25" fillId="0" borderId="0" xfId="197" applyFont="1" applyAlignment="1">
      <alignment wrapText="1"/>
    </xf>
    <xf numFmtId="0" fontId="25" fillId="0" borderId="0" xfId="197" applyFont="1" applyBorder="1" applyAlignment="1"/>
    <xf numFmtId="0" fontId="26" fillId="0" borderId="0" xfId="197" applyFont="1" applyBorder="1" applyAlignment="1">
      <alignment wrapText="1"/>
    </xf>
    <xf numFmtId="0" fontId="26" fillId="0" borderId="0" xfId="197" applyFont="1" applyBorder="1" applyAlignment="1"/>
    <xf numFmtId="0" fontId="30" fillId="0" borderId="0" xfId="197" applyFont="1"/>
    <xf numFmtId="0" fontId="34" fillId="0" borderId="11" xfId="197" applyFont="1" applyBorder="1" applyAlignment="1">
      <alignment horizontal="right" vertical="center"/>
    </xf>
    <xf numFmtId="0" fontId="36" fillId="0" borderId="10" xfId="197" applyFont="1" applyBorder="1" applyAlignment="1">
      <alignment horizontal="left" vertical="center" wrapText="1"/>
    </xf>
    <xf numFmtId="10" fontId="34" fillId="0" borderId="10" xfId="197" applyNumberFormat="1" applyFont="1" applyBorder="1" applyAlignment="1">
      <alignment horizontal="right" vertical="center" wrapText="1"/>
    </xf>
    <xf numFmtId="10" fontId="35" fillId="0" borderId="10" xfId="197" applyNumberFormat="1" applyFont="1" applyBorder="1" applyAlignment="1">
      <alignment vertical="center" wrapText="1"/>
    </xf>
    <xf numFmtId="10" fontId="35" fillId="0" borderId="13" xfId="197" applyNumberFormat="1" applyFont="1" applyBorder="1" applyAlignment="1">
      <alignment vertical="center" wrapText="1"/>
    </xf>
    <xf numFmtId="0" fontId="34" fillId="0" borderId="10" xfId="197" applyFont="1" applyBorder="1" applyAlignment="1">
      <alignment horizontal="left" vertical="center" wrapText="1"/>
    </xf>
    <xf numFmtId="0" fontId="34" fillId="0" borderId="10" xfId="197" applyFont="1" applyFill="1" applyBorder="1" applyAlignment="1">
      <alignment horizontal="left" vertical="center" wrapText="1"/>
    </xf>
    <xf numFmtId="10" fontId="35" fillId="0" borderId="10" xfId="197" applyNumberFormat="1" applyFont="1" applyBorder="1" applyAlignment="1">
      <alignment horizontal="right" vertical="center" wrapText="1"/>
    </xf>
    <xf numFmtId="10" fontId="35" fillId="0" borderId="13" xfId="197" applyNumberFormat="1" applyFont="1" applyBorder="1" applyAlignment="1">
      <alignment horizontal="right" vertical="center" wrapText="1"/>
    </xf>
    <xf numFmtId="0" fontId="31" fillId="24" borderId="11" xfId="197" applyFont="1" applyFill="1" applyBorder="1" applyAlignment="1">
      <alignment horizontal="right" vertical="center"/>
    </xf>
    <xf numFmtId="0" fontId="31" fillId="24" borderId="10" xfId="197" applyFont="1" applyFill="1" applyBorder="1" applyAlignment="1">
      <alignment horizontal="right" vertical="center" wrapText="1"/>
    </xf>
    <xf numFmtId="3" fontId="31" fillId="24" borderId="10" xfId="197" applyNumberFormat="1" applyFont="1" applyFill="1" applyBorder="1" applyAlignment="1">
      <alignment horizontal="right" vertical="center"/>
    </xf>
    <xf numFmtId="10" fontId="31" fillId="24" borderId="10" xfId="197" applyNumberFormat="1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horizontal="right" vertical="center" wrapText="1"/>
    </xf>
    <xf numFmtId="10" fontId="33" fillId="24" borderId="13" xfId="197" applyNumberFormat="1" applyFont="1" applyFill="1" applyBorder="1" applyAlignment="1">
      <alignment horizontal="right" vertical="center" wrapText="1"/>
    </xf>
    <xf numFmtId="10" fontId="31" fillId="24" borderId="10" xfId="197" applyNumberFormat="1" applyFont="1" applyFill="1" applyBorder="1" applyAlignment="1">
      <alignment vertical="center" wrapText="1"/>
    </xf>
    <xf numFmtId="10" fontId="33" fillId="24" borderId="10" xfId="197" applyNumberFormat="1" applyFont="1" applyFill="1" applyBorder="1" applyAlignment="1">
      <alignment vertical="center" wrapText="1"/>
    </xf>
    <xf numFmtId="10" fontId="33" fillId="24" borderId="13" xfId="197" applyNumberFormat="1" applyFont="1" applyFill="1" applyBorder="1" applyAlignment="1">
      <alignment vertical="center" wrapText="1"/>
    </xf>
    <xf numFmtId="0" fontId="31" fillId="25" borderId="15" xfId="197" applyFont="1" applyFill="1" applyBorder="1" applyAlignment="1">
      <alignment horizontal="justify" vertical="center"/>
    </xf>
    <xf numFmtId="0" fontId="31" fillId="25" borderId="12" xfId="197" applyFont="1" applyFill="1" applyBorder="1" applyAlignment="1">
      <alignment horizontal="right" vertical="center" wrapText="1"/>
    </xf>
    <xf numFmtId="3" fontId="31" fillId="25" borderId="12" xfId="197" applyNumberFormat="1" applyFont="1" applyFill="1" applyBorder="1" applyAlignment="1">
      <alignment horizontal="right" vertical="center"/>
    </xf>
    <xf numFmtId="10" fontId="33" fillId="25" borderId="12" xfId="197" applyNumberFormat="1" applyFont="1" applyFill="1" applyBorder="1" applyAlignment="1">
      <alignment vertical="center" wrapText="1"/>
    </xf>
    <xf numFmtId="10" fontId="33" fillId="25" borderId="14" xfId="197" applyNumberFormat="1" applyFont="1" applyFill="1" applyBorder="1" applyAlignment="1">
      <alignment vertical="center" wrapText="1"/>
    </xf>
    <xf numFmtId="3" fontId="31" fillId="24" borderId="10" xfId="197" applyNumberFormat="1" applyFont="1" applyFill="1" applyBorder="1" applyAlignment="1">
      <alignment horizontal="right" vertical="center" wrapText="1"/>
    </xf>
    <xf numFmtId="0" fontId="31" fillId="25" borderId="15" xfId="197" applyFont="1" applyFill="1" applyBorder="1" applyAlignment="1">
      <alignment horizontal="right" vertical="center"/>
    </xf>
    <xf numFmtId="10" fontId="34" fillId="0" borderId="10" xfId="197" applyNumberFormat="1" applyFont="1" applyFill="1" applyBorder="1" applyAlignment="1">
      <alignment horizontal="right" vertical="center"/>
    </xf>
    <xf numFmtId="10" fontId="31" fillId="24" borderId="10" xfId="197" applyNumberFormat="1" applyFont="1" applyFill="1" applyBorder="1" applyAlignment="1">
      <alignment horizontal="right" vertical="center"/>
    </xf>
    <xf numFmtId="3" fontId="32" fillId="24" borderId="10" xfId="197" applyNumberFormat="1" applyFont="1" applyFill="1" applyBorder="1" applyAlignment="1">
      <alignment horizontal="right" vertical="center"/>
    </xf>
    <xf numFmtId="4" fontId="25" fillId="0" borderId="0" xfId="197" applyNumberFormat="1" applyFont="1"/>
    <xf numFmtId="4" fontId="0" fillId="0" borderId="0" xfId="0" applyNumberFormat="1" applyBorder="1"/>
    <xf numFmtId="0" fontId="37" fillId="0" borderId="0" xfId="197" applyFont="1" applyBorder="1" applyAlignment="1">
      <alignment wrapText="1"/>
    </xf>
    <xf numFmtId="3" fontId="38" fillId="25" borderId="12" xfId="197" applyNumberFormat="1" applyFont="1" applyFill="1" applyBorder="1" applyAlignment="1">
      <alignment horizontal="right" vertical="center"/>
    </xf>
    <xf numFmtId="3" fontId="41" fillId="0" borderId="0" xfId="197" applyNumberFormat="1" applyFont="1"/>
    <xf numFmtId="3" fontId="42" fillId="24" borderId="10" xfId="197" applyNumberFormat="1" applyFont="1" applyFill="1" applyBorder="1" applyAlignment="1">
      <alignment horizontal="right" vertical="center"/>
    </xf>
    <xf numFmtId="3" fontId="42" fillId="24" borderId="10" xfId="197" applyNumberFormat="1" applyFont="1" applyFill="1" applyBorder="1" applyAlignment="1">
      <alignment vertical="center" wrapText="1"/>
    </xf>
    <xf numFmtId="3" fontId="42" fillId="25" borderId="12" xfId="197" applyNumberFormat="1" applyFont="1" applyFill="1" applyBorder="1" applyAlignment="1">
      <alignment horizontal="right" vertical="center"/>
    </xf>
    <xf numFmtId="0" fontId="43" fillId="0" borderId="0" xfId="197" applyFont="1"/>
    <xf numFmtId="3" fontId="40" fillId="0" borderId="0" xfId="0" applyNumberFormat="1" applyFont="1" applyFill="1" applyBorder="1"/>
    <xf numFmtId="3" fontId="39" fillId="0" borderId="0" xfId="197" applyNumberFormat="1" applyFont="1" applyFill="1" applyBorder="1" applyAlignment="1">
      <alignment horizontal="right" vertical="center"/>
    </xf>
    <xf numFmtId="9" fontId="31" fillId="25" borderId="12" xfId="197" applyNumberFormat="1" applyFont="1" applyFill="1" applyBorder="1" applyAlignment="1">
      <alignment horizontal="right" vertical="center"/>
    </xf>
    <xf numFmtId="10" fontId="34" fillId="0" borderId="21" xfId="197" applyNumberFormat="1" applyFont="1" applyBorder="1" applyAlignment="1">
      <alignment horizontal="right" vertical="center" wrapText="1"/>
    </xf>
    <xf numFmtId="3" fontId="30" fillId="0" borderId="0" xfId="197" applyNumberFormat="1" applyFont="1" applyFill="1" applyBorder="1"/>
    <xf numFmtId="0" fontId="26" fillId="0" borderId="0" xfId="197" applyFont="1" applyBorder="1"/>
    <xf numFmtId="4" fontId="45" fillId="0" borderId="0" xfId="205" applyNumberFormat="1" applyFont="1" applyBorder="1" applyAlignment="1"/>
    <xf numFmtId="4" fontId="34" fillId="0" borderId="0" xfId="197" applyNumberFormat="1" applyFont="1"/>
    <xf numFmtId="0" fontId="43" fillId="0" borderId="0" xfId="197" applyFont="1" applyBorder="1"/>
    <xf numFmtId="3" fontId="46" fillId="0" borderId="10" xfId="197" applyNumberFormat="1" applyFont="1" applyFill="1" applyBorder="1" applyAlignment="1">
      <alignment horizontal="right" vertical="center"/>
    </xf>
    <xf numFmtId="3" fontId="47" fillId="0" borderId="10" xfId="0" applyNumberFormat="1" applyFont="1" applyBorder="1" applyAlignment="1">
      <alignment vertical="center"/>
    </xf>
    <xf numFmtId="3" fontId="47" fillId="0" borderId="10" xfId="0" applyNumberFormat="1" applyFont="1" applyBorder="1"/>
    <xf numFmtId="9" fontId="31" fillId="25" borderId="12" xfId="197" applyNumberFormat="1" applyFont="1" applyFill="1" applyBorder="1" applyAlignment="1">
      <alignment vertical="center"/>
    </xf>
    <xf numFmtId="9" fontId="31" fillId="25" borderId="12" xfId="197" applyNumberFormat="1" applyFont="1" applyFill="1" applyBorder="1" applyAlignment="1">
      <alignment horizontal="right" vertical="center" wrapText="1"/>
    </xf>
    <xf numFmtId="3" fontId="46" fillId="0" borderId="10" xfId="0" applyNumberFormat="1" applyFont="1" applyBorder="1"/>
    <xf numFmtId="3" fontId="46" fillId="0" borderId="10" xfId="197" applyNumberFormat="1" applyFont="1" applyBorder="1" applyAlignment="1">
      <alignment horizontal="right" vertical="center" wrapText="1"/>
    </xf>
    <xf numFmtId="3" fontId="46" fillId="0" borderId="10" xfId="0" applyNumberFormat="1" applyFont="1" applyBorder="1" applyAlignment="1">
      <alignment horizontal="right"/>
    </xf>
    <xf numFmtId="3" fontId="46" fillId="0" borderId="19" xfId="0" applyNumberFormat="1" applyFont="1" applyBorder="1"/>
    <xf numFmtId="3" fontId="46" fillId="0" borderId="20" xfId="0" applyNumberFormat="1" applyFont="1" applyBorder="1"/>
    <xf numFmtId="3" fontId="38" fillId="24" borderId="10" xfId="197" applyNumberFormat="1" applyFont="1" applyFill="1" applyBorder="1" applyAlignment="1">
      <alignment horizontal="right" vertical="center"/>
    </xf>
    <xf numFmtId="4" fontId="43" fillId="0" borderId="0" xfId="197" applyNumberFormat="1" applyFont="1" applyBorder="1"/>
    <xf numFmtId="3" fontId="38" fillId="24" borderId="10" xfId="197" applyNumberFormat="1" applyFont="1" applyFill="1" applyBorder="1" applyAlignment="1">
      <alignment horizontal="right" vertical="center" wrapText="1"/>
    </xf>
    <xf numFmtId="3" fontId="49" fillId="0" borderId="0" xfId="211" applyNumberFormat="1" applyFont="1" applyBorder="1" applyAlignment="1">
      <alignment horizontal="right"/>
    </xf>
    <xf numFmtId="3" fontId="38" fillId="24" borderId="10" xfId="197" applyNumberFormat="1" applyFont="1" applyFill="1" applyBorder="1" applyAlignment="1">
      <alignment vertical="center" wrapText="1"/>
    </xf>
    <xf numFmtId="0" fontId="53" fillId="0" borderId="0" xfId="151" applyFont="1"/>
    <xf numFmtId="0" fontId="34" fillId="0" borderId="22" xfId="197" applyFont="1" applyBorder="1" applyAlignment="1">
      <alignment horizontal="left" vertical="center" wrapText="1"/>
    </xf>
    <xf numFmtId="49" fontId="34" fillId="0" borderId="11" xfId="197" applyNumberFormat="1" applyFont="1" applyBorder="1" applyAlignment="1">
      <alignment horizontal="center" vertical="center"/>
    </xf>
    <xf numFmtId="0" fontId="34" fillId="0" borderId="11" xfId="197" applyFont="1" applyBorder="1" applyAlignment="1">
      <alignment horizontal="center" vertical="center"/>
    </xf>
    <xf numFmtId="0" fontId="26" fillId="0" borderId="23" xfId="197" applyFont="1" applyBorder="1" applyAlignment="1">
      <alignment horizontal="center"/>
    </xf>
    <xf numFmtId="0" fontId="26" fillId="0" borderId="24" xfId="197" applyFont="1" applyBorder="1" applyAlignment="1">
      <alignment horizontal="center"/>
    </xf>
    <xf numFmtId="0" fontId="26" fillId="0" borderId="21" xfId="197" applyFont="1" applyBorder="1" applyAlignment="1">
      <alignment horizontal="center"/>
    </xf>
    <xf numFmtId="0" fontId="31" fillId="25" borderId="17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33" fillId="25" borderId="17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33" fillId="25" borderId="18" xfId="197" applyFont="1" applyFill="1" applyBorder="1" applyAlignment="1">
      <alignment horizontal="center" vertical="center" wrapText="1"/>
    </xf>
    <xf numFmtId="0" fontId="35" fillId="25" borderId="13" xfId="197" applyFont="1" applyFill="1" applyBorder="1" applyAlignment="1">
      <alignment horizontal="center" vertical="center" wrapText="1"/>
    </xf>
    <xf numFmtId="0" fontId="31" fillId="25" borderId="16" xfId="197" applyFont="1" applyFill="1" applyBorder="1" applyAlignment="1">
      <alignment horizontal="center" vertical="center" wrapText="1"/>
    </xf>
    <xf numFmtId="0" fontId="31" fillId="25" borderId="11" xfId="197" applyFont="1" applyFill="1" applyBorder="1" applyAlignment="1">
      <alignment horizontal="center" vertical="center" wrapText="1"/>
    </xf>
    <xf numFmtId="0" fontId="31" fillId="25" borderId="10" xfId="197" applyFont="1" applyFill="1" applyBorder="1" applyAlignment="1">
      <alignment horizontal="center" vertical="center" wrapText="1"/>
    </xf>
    <xf numFmtId="0" fontId="32" fillId="25" borderId="17" xfId="197" applyFont="1" applyFill="1" applyBorder="1" applyAlignment="1">
      <alignment horizontal="center" vertical="center"/>
    </xf>
    <xf numFmtId="0" fontId="32" fillId="25" borderId="10" xfId="197" applyFont="1" applyFill="1" applyBorder="1" applyAlignment="1">
      <alignment horizontal="center" vertical="center"/>
    </xf>
  </cellXfs>
  <cellStyles count="217">
    <cellStyle name="20% - Accent1" xfId="1" builtinId="30" customBuiltin="1"/>
    <cellStyle name="20% - Accent1 2" xfId="207"/>
    <cellStyle name="20% - Accent1 3" xfId="213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1 2" xfId="208"/>
    <cellStyle name="40% - Accent1 3" xfId="214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209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2" xfId="210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3" xfId="215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7" xfId="106"/>
    <cellStyle name="Normal 18" xfId="107"/>
    <cellStyle name="Normal 19" xfId="108"/>
    <cellStyle name="Normal 2" xfId="109"/>
    <cellStyle name="Normal 2 2" xfId="211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te" xfId="199" builtinId="10" customBuiltin="1"/>
    <cellStyle name="Obično 2" xfId="205"/>
    <cellStyle name="Obično_01 premija(T.1)" xfId="216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3" t="s">
        <v>17</v>
      </c>
      <c r="C2" s="84"/>
      <c r="D2" s="84"/>
      <c r="E2" s="84"/>
      <c r="F2" s="84"/>
      <c r="G2" s="84"/>
      <c r="H2" s="84"/>
      <c r="I2" s="85"/>
    </row>
    <row r="3" spans="2:9" ht="16.5" thickBot="1" x14ac:dyDescent="0.3">
      <c r="B3" s="2"/>
      <c r="C3" s="3"/>
    </row>
    <row r="4" spans="2:9" ht="15.75" customHeight="1" x14ac:dyDescent="0.25">
      <c r="B4" s="92"/>
      <c r="C4" s="86" t="s">
        <v>2</v>
      </c>
      <c r="D4" s="95" t="s">
        <v>9</v>
      </c>
      <c r="E4" s="86" t="s">
        <v>3</v>
      </c>
      <c r="F4" s="95" t="s">
        <v>10</v>
      </c>
      <c r="G4" s="86" t="s">
        <v>3</v>
      </c>
      <c r="H4" s="88" t="s">
        <v>20</v>
      </c>
      <c r="I4" s="90" t="s">
        <v>21</v>
      </c>
    </row>
    <row r="5" spans="2:9" x14ac:dyDescent="0.25">
      <c r="B5" s="93"/>
      <c r="C5" s="94"/>
      <c r="D5" s="96"/>
      <c r="E5" s="87" t="s">
        <v>0</v>
      </c>
      <c r="F5" s="96"/>
      <c r="G5" s="87" t="s">
        <v>0</v>
      </c>
      <c r="H5" s="89"/>
      <c r="I5" s="91"/>
    </row>
    <row r="6" spans="2:9" x14ac:dyDescent="0.25">
      <c r="B6" s="81" t="s">
        <v>22</v>
      </c>
      <c r="C6" s="19" t="s">
        <v>41</v>
      </c>
      <c r="D6" s="64">
        <v>35625455</v>
      </c>
      <c r="E6" s="43">
        <f t="shared" ref="E6:E23" si="0">D6/$D$29</f>
        <v>7.0532506096430234E-2</v>
      </c>
      <c r="F6" s="64">
        <f>'FBiH '!F6+RS!F6</f>
        <v>36499224</v>
      </c>
      <c r="G6" s="43">
        <f t="shared" ref="G6:G23" si="1">F6/$F$29</f>
        <v>6.9254343441249075E-2</v>
      </c>
      <c r="H6" s="21">
        <f>(F6-D6)/D6</f>
        <v>2.4526535871612024E-2</v>
      </c>
      <c r="I6" s="22">
        <f>(G6-E6)/E6</f>
        <v>-1.8121611238847625E-2</v>
      </c>
    </row>
    <row r="7" spans="2:9" x14ac:dyDescent="0.25">
      <c r="B7" s="81" t="s">
        <v>23</v>
      </c>
      <c r="C7" s="23" t="s">
        <v>4</v>
      </c>
      <c r="D7" s="64">
        <v>5905186</v>
      </c>
      <c r="E7" s="43">
        <f t="shared" si="0"/>
        <v>1.1691291172156382E-2</v>
      </c>
      <c r="F7" s="64">
        <f>'FBiH '!F7+RS!F7</f>
        <v>6115124</v>
      </c>
      <c r="G7" s="43">
        <f t="shared" si="1"/>
        <v>1.1602956207557311E-2</v>
      </c>
      <c r="H7" s="21">
        <f>(F7-D7)/D7</f>
        <v>3.5551462731233191E-2</v>
      </c>
      <c r="I7" s="22">
        <f t="shared" ref="I7:I23" si="2">(G7-E7)/E7</f>
        <v>-7.5556209573710087E-3</v>
      </c>
    </row>
    <row r="8" spans="2:9" x14ac:dyDescent="0.25">
      <c r="B8" s="81" t="s">
        <v>24</v>
      </c>
      <c r="C8" s="24" t="s">
        <v>42</v>
      </c>
      <c r="D8" s="64">
        <v>57658570</v>
      </c>
      <c r="E8" s="43">
        <f t="shared" si="0"/>
        <v>0.11415442806376647</v>
      </c>
      <c r="F8" s="64">
        <f>'FBiH '!F8+RS!F8</f>
        <v>55853941</v>
      </c>
      <c r="G8" s="43">
        <f t="shared" si="1"/>
        <v>0.10597836306221915</v>
      </c>
      <c r="H8" s="21">
        <f>(F8-D8)/D8</f>
        <v>-3.1298538968274794E-2</v>
      </c>
      <c r="I8" s="22">
        <f t="shared" si="2"/>
        <v>-7.1622845825833212E-2</v>
      </c>
    </row>
    <row r="9" spans="2:9" x14ac:dyDescent="0.25">
      <c r="B9" s="81" t="s">
        <v>25</v>
      </c>
      <c r="C9" s="24" t="s">
        <v>43</v>
      </c>
      <c r="D9" s="64">
        <v>0</v>
      </c>
      <c r="E9" s="43">
        <f t="shared" si="0"/>
        <v>0</v>
      </c>
      <c r="F9" s="64">
        <f>'FBiH '!F9+RS!F9</f>
        <v>15000</v>
      </c>
      <c r="G9" s="43">
        <f t="shared" si="1"/>
        <v>2.8461294180356715E-5</v>
      </c>
      <c r="H9" s="25" t="s">
        <v>1</v>
      </c>
      <c r="I9" s="26" t="s">
        <v>1</v>
      </c>
    </row>
    <row r="10" spans="2:9" x14ac:dyDescent="0.25">
      <c r="B10" s="81" t="s">
        <v>26</v>
      </c>
      <c r="C10" s="24" t="s">
        <v>44</v>
      </c>
      <c r="D10" s="64">
        <v>206933</v>
      </c>
      <c r="E10" s="43">
        <f t="shared" si="0"/>
        <v>4.0969309961241471E-4</v>
      </c>
      <c r="F10" s="64">
        <f>'FBiH '!F10+RS!F10</f>
        <v>155095</v>
      </c>
      <c r="G10" s="43">
        <f t="shared" si="1"/>
        <v>2.9428029472682829E-4</v>
      </c>
      <c r="H10" s="21">
        <f t="shared" ref="H10:H23" si="3">(F10-D10)/D10</f>
        <v>-0.25050620249066125</v>
      </c>
      <c r="I10" s="22">
        <f t="shared" si="2"/>
        <v>-0.28170551321164872</v>
      </c>
    </row>
    <row r="11" spans="2:9" x14ac:dyDescent="0.25">
      <c r="B11" s="81" t="s">
        <v>27</v>
      </c>
      <c r="C11" s="24" t="s">
        <v>45</v>
      </c>
      <c r="D11" s="64">
        <v>54281</v>
      </c>
      <c r="E11" s="43">
        <f t="shared" si="0"/>
        <v>1.0746739833695681E-4</v>
      </c>
      <c r="F11" s="64">
        <f>'FBiH '!F11+RS!F11</f>
        <v>71102</v>
      </c>
      <c r="G11" s="43">
        <f t="shared" si="1"/>
        <v>1.3491032925411488E-4</v>
      </c>
      <c r="H11" s="21">
        <f t="shared" si="3"/>
        <v>0.3098874375932647</v>
      </c>
      <c r="I11" s="22">
        <f t="shared" si="2"/>
        <v>0.25536052181250918</v>
      </c>
    </row>
    <row r="12" spans="2:9" x14ac:dyDescent="0.25">
      <c r="B12" s="81" t="s">
        <v>28</v>
      </c>
      <c r="C12" s="24" t="s">
        <v>11</v>
      </c>
      <c r="D12" s="64">
        <v>5249152</v>
      </c>
      <c r="E12" s="43">
        <f t="shared" si="0"/>
        <v>1.039245240351566E-2</v>
      </c>
      <c r="F12" s="64">
        <f>'FBiH '!F12+RS!F12</f>
        <v>5973488</v>
      </c>
      <c r="G12" s="43">
        <f t="shared" si="1"/>
        <v>1.1334213283388711E-2</v>
      </c>
      <c r="H12" s="21">
        <f t="shared" si="3"/>
        <v>0.13799105074495843</v>
      </c>
      <c r="I12" s="22">
        <f t="shared" si="2"/>
        <v>9.0619696228241842E-2</v>
      </c>
    </row>
    <row r="13" spans="2:9" x14ac:dyDescent="0.25">
      <c r="B13" s="81" t="s">
        <v>29</v>
      </c>
      <c r="C13" s="24" t="s">
        <v>12</v>
      </c>
      <c r="D13" s="64">
        <v>27586958</v>
      </c>
      <c r="E13" s="43">
        <f t="shared" si="0"/>
        <v>5.4617612134833501E-2</v>
      </c>
      <c r="F13" s="64">
        <f>'FBiH '!F13+RS!F13</f>
        <v>27088199</v>
      </c>
      <c r="G13" s="43">
        <f t="shared" si="1"/>
        <v>5.1397680037002971E-2</v>
      </c>
      <c r="H13" s="21">
        <f t="shared" si="3"/>
        <v>-1.8079521489828637E-2</v>
      </c>
      <c r="I13" s="22">
        <f t="shared" si="2"/>
        <v>-5.8954098723348482E-2</v>
      </c>
    </row>
    <row r="14" spans="2:9" x14ac:dyDescent="0.25">
      <c r="B14" s="81" t="s">
        <v>30</v>
      </c>
      <c r="C14" s="24" t="s">
        <v>46</v>
      </c>
      <c r="D14" s="64">
        <v>31533473</v>
      </c>
      <c r="E14" s="43">
        <f t="shared" si="0"/>
        <v>6.2431058820557328E-2</v>
      </c>
      <c r="F14" s="64">
        <f>'FBiH '!F14+RS!F14</f>
        <v>25986003</v>
      </c>
      <c r="G14" s="43">
        <f t="shared" si="1"/>
        <v>4.9306351730308805E-2</v>
      </c>
      <c r="H14" s="21">
        <f t="shared" si="3"/>
        <v>-0.17592321657687374</v>
      </c>
      <c r="I14" s="22">
        <f t="shared" si="2"/>
        <v>-0.2102272064289708</v>
      </c>
    </row>
    <row r="15" spans="2:9" x14ac:dyDescent="0.25">
      <c r="B15" s="81" t="s">
        <v>31</v>
      </c>
      <c r="C15" s="24" t="s">
        <v>47</v>
      </c>
      <c r="D15" s="64">
        <v>244815251</v>
      </c>
      <c r="E15" s="43">
        <f t="shared" si="0"/>
        <v>0.48469368836570925</v>
      </c>
      <c r="F15" s="64">
        <f>'FBiH '!F15+RS!F15</f>
        <v>255109040</v>
      </c>
      <c r="G15" s="43">
        <f t="shared" si="1"/>
        <v>0.4840488957005592</v>
      </c>
      <c r="H15" s="21">
        <f t="shared" si="3"/>
        <v>4.204717213471313E-2</v>
      </c>
      <c r="I15" s="22">
        <f t="shared" si="2"/>
        <v>-1.3303095968180728E-3</v>
      </c>
    </row>
    <row r="16" spans="2:9" x14ac:dyDescent="0.25">
      <c r="B16" s="81" t="s">
        <v>32</v>
      </c>
      <c r="C16" s="24" t="s">
        <v>48</v>
      </c>
      <c r="D16" s="64">
        <v>280595</v>
      </c>
      <c r="E16" s="43">
        <f t="shared" si="0"/>
        <v>5.5553167105171968E-4</v>
      </c>
      <c r="F16" s="64">
        <f>'FBiH '!F16+RS!F16</f>
        <v>192938</v>
      </c>
      <c r="G16" s="43">
        <f t="shared" si="1"/>
        <v>3.6608434510464422E-4</v>
      </c>
      <c r="H16" s="21">
        <f t="shared" si="3"/>
        <v>-0.31239687093497748</v>
      </c>
      <c r="I16" s="22">
        <f t="shared" si="2"/>
        <v>-0.34101984786649187</v>
      </c>
    </row>
    <row r="17" spans="2:9" x14ac:dyDescent="0.25">
      <c r="B17" s="81" t="s">
        <v>33</v>
      </c>
      <c r="C17" s="24" t="s">
        <v>49</v>
      </c>
      <c r="D17" s="64">
        <v>26599</v>
      </c>
      <c r="E17" s="43">
        <f t="shared" si="0"/>
        <v>5.2661618768348303E-5</v>
      </c>
      <c r="F17" s="64">
        <f>'FBiH '!F17+RS!F17</f>
        <v>24953</v>
      </c>
      <c r="G17" s="43">
        <f t="shared" si="1"/>
        <v>4.7346311578829405E-5</v>
      </c>
      <c r="H17" s="21">
        <f t="shared" si="3"/>
        <v>-6.1882025640061657E-2</v>
      </c>
      <c r="I17" s="22">
        <f t="shared" si="2"/>
        <v>-0.10093322829479001</v>
      </c>
    </row>
    <row r="18" spans="2:9" x14ac:dyDescent="0.25">
      <c r="B18" s="81" t="s">
        <v>34</v>
      </c>
      <c r="C18" s="24" t="s">
        <v>50</v>
      </c>
      <c r="D18" s="64">
        <v>5490856</v>
      </c>
      <c r="E18" s="43">
        <f t="shared" si="0"/>
        <v>1.0870986329707804E-2</v>
      </c>
      <c r="F18" s="64">
        <f>'FBiH '!F18+RS!F18</f>
        <v>5990897</v>
      </c>
      <c r="G18" s="43">
        <f t="shared" si="1"/>
        <v>1.1367245461414432E-2</v>
      </c>
      <c r="H18" s="21">
        <f t="shared" si="3"/>
        <v>9.1067950060974096E-2</v>
      </c>
      <c r="I18" s="22">
        <f t="shared" si="2"/>
        <v>4.5649871746271213E-2</v>
      </c>
    </row>
    <row r="19" spans="2:9" x14ac:dyDescent="0.25">
      <c r="B19" s="81" t="s">
        <v>35</v>
      </c>
      <c r="C19" s="24" t="s">
        <v>5</v>
      </c>
      <c r="D19" s="64">
        <v>3303764</v>
      </c>
      <c r="E19" s="43">
        <f t="shared" si="0"/>
        <v>6.5409060591974681E-3</v>
      </c>
      <c r="F19" s="64">
        <f>'FBiH '!F19+RS!F19</f>
        <v>6772936</v>
      </c>
      <c r="G19" s="43">
        <f t="shared" si="1"/>
        <v>1.2851101597381899E-2</v>
      </c>
      <c r="H19" s="21">
        <f t="shared" si="3"/>
        <v>1.0500665301758842</v>
      </c>
      <c r="I19" s="22">
        <f t="shared" si="2"/>
        <v>0.96472804854174232</v>
      </c>
    </row>
    <row r="20" spans="2:9" x14ac:dyDescent="0.25">
      <c r="B20" s="81" t="s">
        <v>36</v>
      </c>
      <c r="C20" s="24" t="s">
        <v>51</v>
      </c>
      <c r="D20" s="64">
        <v>73586</v>
      </c>
      <c r="E20" s="43">
        <f t="shared" si="0"/>
        <v>1.4568810401472529E-4</v>
      </c>
      <c r="F20" s="64">
        <f>'FBiH '!F20+RS!F20</f>
        <v>135365</v>
      </c>
      <c r="G20" s="43">
        <f t="shared" si="1"/>
        <v>2.5684420578159911E-4</v>
      </c>
      <c r="H20" s="21">
        <f t="shared" si="3"/>
        <v>0.83954828364090994</v>
      </c>
      <c r="I20" s="22">
        <f t="shared" si="2"/>
        <v>0.76297308224725624</v>
      </c>
    </row>
    <row r="21" spans="2:9" x14ac:dyDescent="0.25">
      <c r="B21" s="81" t="s">
        <v>37</v>
      </c>
      <c r="C21" s="24" t="s">
        <v>13</v>
      </c>
      <c r="D21" s="64">
        <v>1103138</v>
      </c>
      <c r="E21" s="43">
        <f t="shared" si="0"/>
        <v>2.1840307081047484E-3</v>
      </c>
      <c r="F21" s="64">
        <f>'FBiH '!F21+RS!F21</f>
        <v>1233174</v>
      </c>
      <c r="G21" s="43">
        <f t="shared" si="1"/>
        <v>2.3398485326378139E-3</v>
      </c>
      <c r="H21" s="21">
        <f t="shared" si="3"/>
        <v>0.11787827089629765</v>
      </c>
      <c r="I21" s="22">
        <f t="shared" si="2"/>
        <v>7.1344154619639291E-2</v>
      </c>
    </row>
    <row r="22" spans="2:9" x14ac:dyDescent="0.25">
      <c r="B22" s="81" t="s">
        <v>38</v>
      </c>
      <c r="C22" s="24" t="s">
        <v>52</v>
      </c>
      <c r="D22" s="64">
        <v>6019</v>
      </c>
      <c r="E22" s="43">
        <f t="shared" si="0"/>
        <v>1.1916624059802565E-5</v>
      </c>
      <c r="F22" s="64">
        <f>'FBiH '!F22+RS!F22</f>
        <v>17203</v>
      </c>
      <c r="G22" s="43">
        <f t="shared" si="1"/>
        <v>3.2641309585645105E-5</v>
      </c>
      <c r="H22" s="21">
        <f t="shared" si="3"/>
        <v>1.8581159661073268</v>
      </c>
      <c r="I22" s="22">
        <f t="shared" si="2"/>
        <v>1.7391406678466541</v>
      </c>
    </row>
    <row r="23" spans="2:9" x14ac:dyDescent="0.25">
      <c r="B23" s="81" t="s">
        <v>39</v>
      </c>
      <c r="C23" s="24" t="s">
        <v>53</v>
      </c>
      <c r="D23" s="64">
        <v>11933</v>
      </c>
      <c r="E23" s="43">
        <f t="shared" si="0"/>
        <v>2.3625365493541121E-5</v>
      </c>
      <c r="F23" s="64">
        <f>'FBiH '!F23+RS!F23</f>
        <v>22779</v>
      </c>
      <c r="G23" s="43">
        <f t="shared" si="1"/>
        <v>4.3221321342289703E-5</v>
      </c>
      <c r="H23" s="21">
        <f t="shared" si="3"/>
        <v>0.90890807005782281</v>
      </c>
      <c r="I23" s="22">
        <f t="shared" si="2"/>
        <v>0.82944561658129146</v>
      </c>
    </row>
    <row r="24" spans="2:9" s="3" customFormat="1" x14ac:dyDescent="0.25">
      <c r="B24" s="27"/>
      <c r="C24" s="28" t="s">
        <v>14</v>
      </c>
      <c r="D24" s="29">
        <f>SUM(D6:D23)</f>
        <v>418931749</v>
      </c>
      <c r="E24" s="44">
        <f>SUM(E6:E23)</f>
        <v>0.82941554403531625</v>
      </c>
      <c r="F24" s="74">
        <f>SUM(F6:F23)</f>
        <v>427256461</v>
      </c>
      <c r="G24" s="44">
        <f>SUM(G6:G23)</f>
        <v>0.8106847884652737</v>
      </c>
      <c r="H24" s="34">
        <f t="shared" ref="H24:I29" si="4">(F24-D24)/D24</f>
        <v>1.9871284570508883E-2</v>
      </c>
      <c r="I24" s="35">
        <f t="shared" si="4"/>
        <v>-2.2583077571602644E-2</v>
      </c>
    </row>
    <row r="25" spans="2:9" ht="15.75" customHeight="1" x14ac:dyDescent="0.25">
      <c r="B25" s="82">
        <v>19</v>
      </c>
      <c r="C25" s="23" t="s">
        <v>6</v>
      </c>
      <c r="D25" s="64">
        <v>79801619</v>
      </c>
      <c r="E25" s="43">
        <f>D25/$D$29</f>
        <v>0.15799400116075718</v>
      </c>
      <c r="F25" s="64">
        <f>'FBiH '!F25+RS!F25</f>
        <v>91545733.895999655</v>
      </c>
      <c r="G25" s="43">
        <f>F25/$F$29</f>
        <v>0.17370067089137994</v>
      </c>
      <c r="H25" s="21">
        <f>(F25-D25)/D25</f>
        <v>0.14716637385514264</v>
      </c>
      <c r="I25" s="22">
        <f t="shared" si="4"/>
        <v>9.9413076542326423E-2</v>
      </c>
    </row>
    <row r="26" spans="2:9" x14ac:dyDescent="0.25">
      <c r="B26" s="18"/>
      <c r="C26" s="23" t="s">
        <v>7</v>
      </c>
      <c r="D26" s="64">
        <v>6334144</v>
      </c>
      <c r="E26" s="43">
        <f>D26/$D$29</f>
        <v>1.2540557034167479E-2</v>
      </c>
      <c r="F26" s="64">
        <f>'FBiH '!F26+RS!F26</f>
        <v>8229355.5649991408</v>
      </c>
      <c r="G26" s="43">
        <f>F26/$F$29</f>
        <v>1.5614540643346412E-2</v>
      </c>
      <c r="H26" s="21">
        <f>(F26-D26)/D26</f>
        <v>0.29920563299463049</v>
      </c>
      <c r="I26" s="22">
        <f>(G26-E26)/E26</f>
        <v>0.24512337058104247</v>
      </c>
    </row>
    <row r="27" spans="2:9" x14ac:dyDescent="0.25">
      <c r="B27" s="18"/>
      <c r="C27" s="80" t="s">
        <v>8</v>
      </c>
      <c r="D27" s="64">
        <v>25203</v>
      </c>
      <c r="E27" s="43" t="s">
        <v>1</v>
      </c>
      <c r="F27" s="64">
        <f>'FBiH '!F27</f>
        <v>0</v>
      </c>
      <c r="G27" s="43">
        <f>F27/$F$29</f>
        <v>0</v>
      </c>
      <c r="H27" s="21">
        <f>(F27-D27)/D27</f>
        <v>-1</v>
      </c>
      <c r="I27" s="26" t="s">
        <v>1</v>
      </c>
    </row>
    <row r="28" spans="2:9" s="3" customFormat="1" x14ac:dyDescent="0.25">
      <c r="B28" s="27"/>
      <c r="C28" s="28" t="s">
        <v>15</v>
      </c>
      <c r="D28" s="45">
        <f>SUM(D25:D27)</f>
        <v>86160966</v>
      </c>
      <c r="E28" s="44">
        <f>SUM(E25:E26)</f>
        <v>0.17053455819492466</v>
      </c>
      <c r="F28" s="74">
        <f>SUM(F25:F27)</f>
        <v>99775089.460998803</v>
      </c>
      <c r="G28" s="44">
        <f>SUM(G25:G26)</f>
        <v>0.18931521153472636</v>
      </c>
      <c r="H28" s="34">
        <f t="shared" si="4"/>
        <v>0.15800801793469682</v>
      </c>
      <c r="I28" s="35">
        <f t="shared" si="4"/>
        <v>0.11012813788941832</v>
      </c>
    </row>
    <row r="29" spans="2:9" s="3" customFormat="1" ht="16.5" thickBot="1" x14ac:dyDescent="0.3">
      <c r="B29" s="42"/>
      <c r="C29" s="37" t="s">
        <v>16</v>
      </c>
      <c r="D29" s="49">
        <f>D24+D28</f>
        <v>505092715</v>
      </c>
      <c r="E29" s="57">
        <f>E24+E28</f>
        <v>0.99995010223024094</v>
      </c>
      <c r="F29" s="49">
        <f>F24+F28</f>
        <v>527031550.46099877</v>
      </c>
      <c r="G29" s="57">
        <f>G24+G28</f>
        <v>1</v>
      </c>
      <c r="H29" s="39">
        <f>(F29-D29)/D29</f>
        <v>4.3435264080177387E-2</v>
      </c>
      <c r="I29" s="40">
        <f t="shared" si="4"/>
        <v>4.9900259670723211E-5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63"/>
      <c r="C31" s="48"/>
      <c r="D31" s="7"/>
      <c r="E31" s="7"/>
      <c r="F31" s="7"/>
      <c r="G31" s="4"/>
    </row>
    <row r="32" spans="2:9" x14ac:dyDescent="0.25">
      <c r="F32" s="7"/>
    </row>
    <row r="33" spans="6:6" x14ac:dyDescent="0.25"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ignoredErrors>
    <ignoredError sqref="E24 G24 E28:F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7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140625" style="1" bestFit="1" customWidth="1"/>
    <col min="12" max="16384" width="10.28515625" style="1"/>
  </cols>
  <sheetData>
    <row r="2" spans="2:11" x14ac:dyDescent="0.25">
      <c r="B2" s="83" t="s">
        <v>18</v>
      </c>
      <c r="C2" s="84"/>
      <c r="D2" s="84"/>
      <c r="E2" s="84"/>
      <c r="F2" s="84"/>
      <c r="G2" s="84"/>
      <c r="H2" s="84"/>
      <c r="I2" s="85"/>
    </row>
    <row r="3" spans="2:11" ht="16.5" thickBot="1" x14ac:dyDescent="0.3">
      <c r="C3" s="3"/>
    </row>
    <row r="4" spans="2:11" ht="15.75" customHeight="1" x14ac:dyDescent="0.25">
      <c r="B4" s="92"/>
      <c r="C4" s="86" t="s">
        <v>2</v>
      </c>
      <c r="D4" s="95" t="s">
        <v>9</v>
      </c>
      <c r="E4" s="86" t="s">
        <v>3</v>
      </c>
      <c r="F4" s="95" t="s">
        <v>10</v>
      </c>
      <c r="G4" s="86" t="s">
        <v>3</v>
      </c>
      <c r="H4" s="88" t="s">
        <v>20</v>
      </c>
      <c r="I4" s="90" t="s">
        <v>21</v>
      </c>
      <c r="K4" s="55"/>
    </row>
    <row r="5" spans="2:11" x14ac:dyDescent="0.25">
      <c r="B5" s="93"/>
      <c r="C5" s="94"/>
      <c r="D5" s="96"/>
      <c r="E5" s="87" t="s">
        <v>0</v>
      </c>
      <c r="F5" s="96"/>
      <c r="G5" s="87" t="s">
        <v>0</v>
      </c>
      <c r="H5" s="89"/>
      <c r="I5" s="91"/>
      <c r="K5" s="55"/>
    </row>
    <row r="6" spans="2:11" x14ac:dyDescent="0.25">
      <c r="B6" s="81" t="s">
        <v>22</v>
      </c>
      <c r="C6" s="19" t="s">
        <v>41</v>
      </c>
      <c r="D6" s="65">
        <v>27366144</v>
      </c>
      <c r="E6" s="20">
        <f t="shared" ref="E6:E23" si="0">D6/$D$29</f>
        <v>7.489152321249809E-2</v>
      </c>
      <c r="F6" s="65">
        <v>27595073</v>
      </c>
      <c r="G6" s="58">
        <f>F6/$F$29</f>
        <v>7.1336077871777134E-2</v>
      </c>
      <c r="H6" s="21">
        <f>(F6-D6)/D6</f>
        <v>8.3654094636058333E-3</v>
      </c>
      <c r="I6" s="22">
        <f>(G6-E6)/E6</f>
        <v>-4.7474603108721571E-2</v>
      </c>
      <c r="K6" s="55"/>
    </row>
    <row r="7" spans="2:11" x14ac:dyDescent="0.25">
      <c r="B7" s="81" t="s">
        <v>23</v>
      </c>
      <c r="C7" s="23" t="s">
        <v>4</v>
      </c>
      <c r="D7" s="65">
        <v>5095361</v>
      </c>
      <c r="E7" s="20">
        <f t="shared" si="0"/>
        <v>1.394421320766117E-2</v>
      </c>
      <c r="F7" s="65">
        <v>5212648</v>
      </c>
      <c r="G7" s="58">
        <f t="shared" ref="G7:G23" si="1">F7/$F$29</f>
        <v>1.3475226669853829E-2</v>
      </c>
      <c r="H7" s="21">
        <f t="shared" ref="H7:H23" si="2">(F7-D7)/D7</f>
        <v>2.3018388687278488E-2</v>
      </c>
      <c r="I7" s="22">
        <f t="shared" ref="I7:I23" si="3">(G7-E7)/E7</f>
        <v>-3.3633058446759324E-2</v>
      </c>
      <c r="K7" s="55"/>
    </row>
    <row r="8" spans="2:11" x14ac:dyDescent="0.25">
      <c r="B8" s="81" t="s">
        <v>24</v>
      </c>
      <c r="C8" s="24" t="s">
        <v>42</v>
      </c>
      <c r="D8" s="65">
        <v>47842488</v>
      </c>
      <c r="E8" s="20">
        <f t="shared" si="0"/>
        <v>0.13092808400758474</v>
      </c>
      <c r="F8" s="65">
        <v>46322391</v>
      </c>
      <c r="G8" s="58">
        <f t="shared" si="1"/>
        <v>0.1197481047280762</v>
      </c>
      <c r="H8" s="21">
        <f t="shared" si="2"/>
        <v>-3.1772950436858551E-2</v>
      </c>
      <c r="I8" s="22">
        <f t="shared" si="3"/>
        <v>-8.5390230554820243E-2</v>
      </c>
      <c r="K8" s="55"/>
    </row>
    <row r="9" spans="2:11" x14ac:dyDescent="0.25">
      <c r="B9" s="81" t="s">
        <v>25</v>
      </c>
      <c r="C9" s="24" t="s">
        <v>43</v>
      </c>
      <c r="D9" s="65">
        <v>0</v>
      </c>
      <c r="E9" s="20">
        <f t="shared" si="0"/>
        <v>0</v>
      </c>
      <c r="F9" s="65">
        <v>15000</v>
      </c>
      <c r="G9" s="58">
        <f t="shared" si="1"/>
        <v>3.8776529711541513E-5</v>
      </c>
      <c r="H9" s="25" t="s">
        <v>1</v>
      </c>
      <c r="I9" s="26" t="s">
        <v>1</v>
      </c>
      <c r="K9" s="55"/>
    </row>
    <row r="10" spans="2:11" x14ac:dyDescent="0.25">
      <c r="B10" s="81" t="s">
        <v>26</v>
      </c>
      <c r="C10" s="24" t="s">
        <v>44</v>
      </c>
      <c r="D10" s="65">
        <v>197116</v>
      </c>
      <c r="E10" s="20">
        <f t="shared" si="0"/>
        <v>5.3943725098993753E-4</v>
      </c>
      <c r="F10" s="65">
        <v>151575</v>
      </c>
      <c r="G10" s="58">
        <f t="shared" si="1"/>
        <v>3.9183683273512696E-4</v>
      </c>
      <c r="H10" s="21">
        <f t="shared" si="2"/>
        <v>-0.23103654700785325</v>
      </c>
      <c r="I10" s="22">
        <f t="shared" si="3"/>
        <v>-0.27361925410961996</v>
      </c>
      <c r="K10" s="55"/>
    </row>
    <row r="11" spans="2:11" x14ac:dyDescent="0.25">
      <c r="B11" s="81" t="s">
        <v>27</v>
      </c>
      <c r="C11" s="24" t="s">
        <v>45</v>
      </c>
      <c r="D11" s="65">
        <v>15349</v>
      </c>
      <c r="E11" s="20">
        <f t="shared" si="0"/>
        <v>4.2004821351105699E-5</v>
      </c>
      <c r="F11" s="65">
        <v>22485</v>
      </c>
      <c r="G11" s="58">
        <f t="shared" si="1"/>
        <v>5.8126018037600729E-5</v>
      </c>
      <c r="H11" s="21">
        <f t="shared" si="2"/>
        <v>0.46491628119095707</v>
      </c>
      <c r="I11" s="22">
        <f t="shared" si="3"/>
        <v>0.38379395907300218</v>
      </c>
      <c r="K11" s="55"/>
    </row>
    <row r="12" spans="2:11" x14ac:dyDescent="0.25">
      <c r="B12" s="81" t="s">
        <v>28</v>
      </c>
      <c r="C12" s="24" t="s">
        <v>11</v>
      </c>
      <c r="D12" s="65">
        <v>4913333</v>
      </c>
      <c r="E12" s="20">
        <f t="shared" si="0"/>
        <v>1.3446066512703903E-2</v>
      </c>
      <c r="F12" s="65">
        <v>5012473</v>
      </c>
      <c r="G12" s="58">
        <f t="shared" si="1"/>
        <v>1.2957753880853308E-2</v>
      </c>
      <c r="H12" s="21">
        <f t="shared" si="2"/>
        <v>2.0177748994419879E-2</v>
      </c>
      <c r="I12" s="22">
        <f t="shared" si="3"/>
        <v>-3.6316392707803104E-2</v>
      </c>
      <c r="K12" s="55"/>
    </row>
    <row r="13" spans="2:11" x14ac:dyDescent="0.25">
      <c r="B13" s="81" t="s">
        <v>29</v>
      </c>
      <c r="C13" s="24" t="s">
        <v>12</v>
      </c>
      <c r="D13" s="65">
        <v>21666230</v>
      </c>
      <c r="E13" s="20">
        <f t="shared" si="0"/>
        <v>5.9292860805392325E-2</v>
      </c>
      <c r="F13" s="65">
        <v>20900465</v>
      </c>
      <c r="G13" s="58">
        <f t="shared" si="1"/>
        <v>5.4029833470502234E-2</v>
      </c>
      <c r="H13" s="21">
        <f t="shared" si="2"/>
        <v>-3.5343712311740438E-2</v>
      </c>
      <c r="I13" s="22">
        <f t="shared" si="3"/>
        <v>-8.8763255194653237E-2</v>
      </c>
      <c r="K13" s="55"/>
    </row>
    <row r="14" spans="2:11" x14ac:dyDescent="0.25">
      <c r="B14" s="81" t="s">
        <v>30</v>
      </c>
      <c r="C14" s="24" t="s">
        <v>46</v>
      </c>
      <c r="D14" s="65">
        <v>19922673</v>
      </c>
      <c r="E14" s="20">
        <f t="shared" si="0"/>
        <v>5.4521357756303152E-2</v>
      </c>
      <c r="F14" s="65">
        <v>18873610</v>
      </c>
      <c r="G14" s="58">
        <f t="shared" si="1"/>
        <v>4.8790206595269801E-2</v>
      </c>
      <c r="H14" s="21">
        <f t="shared" si="2"/>
        <v>-5.2656739384318557E-2</v>
      </c>
      <c r="I14" s="22">
        <f t="shared" si="3"/>
        <v>-0.10511754286549803</v>
      </c>
      <c r="K14" s="55"/>
    </row>
    <row r="15" spans="2:11" x14ac:dyDescent="0.25">
      <c r="B15" s="81" t="s">
        <v>31</v>
      </c>
      <c r="C15" s="24" t="s">
        <v>47</v>
      </c>
      <c r="D15" s="65">
        <v>154264632</v>
      </c>
      <c r="E15" s="20">
        <f t="shared" si="0"/>
        <v>0.42216810918978848</v>
      </c>
      <c r="F15" s="65">
        <v>162654940</v>
      </c>
      <c r="G15" s="58">
        <f t="shared" si="1"/>
        <v>0.42047960757593345</v>
      </c>
      <c r="H15" s="21">
        <f t="shared" si="2"/>
        <v>5.438905788852496E-2</v>
      </c>
      <c r="I15" s="22">
        <f t="shared" si="3"/>
        <v>-3.9995953675789238E-3</v>
      </c>
      <c r="K15" s="55"/>
    </row>
    <row r="16" spans="2:11" x14ac:dyDescent="0.25">
      <c r="B16" s="81" t="s">
        <v>32</v>
      </c>
      <c r="C16" s="24" t="s">
        <v>48</v>
      </c>
      <c r="D16" s="65">
        <v>240375</v>
      </c>
      <c r="E16" s="20">
        <f t="shared" si="0"/>
        <v>6.5782193838504345E-4</v>
      </c>
      <c r="F16" s="65">
        <v>185269</v>
      </c>
      <c r="G16" s="58">
        <f>F16/$F$29</f>
        <v>4.7893925887517228E-4</v>
      </c>
      <c r="H16" s="21">
        <f t="shared" si="2"/>
        <v>-0.2292501300052002</v>
      </c>
      <c r="I16" s="22">
        <f t="shared" si="3"/>
        <v>-0.27193176309842926</v>
      </c>
      <c r="K16" s="55"/>
    </row>
    <row r="17" spans="2:11" x14ac:dyDescent="0.25">
      <c r="B17" s="81" t="s">
        <v>33</v>
      </c>
      <c r="C17" s="24" t="s">
        <v>49</v>
      </c>
      <c r="D17" s="65">
        <v>21174</v>
      </c>
      <c r="E17" s="20">
        <f t="shared" si="0"/>
        <v>5.794580020120608E-5</v>
      </c>
      <c r="F17" s="65">
        <v>19847</v>
      </c>
      <c r="G17" s="58">
        <f t="shared" si="1"/>
        <v>5.1306519012330956E-5</v>
      </c>
      <c r="H17" s="21">
        <f t="shared" si="2"/>
        <v>-6.2671200528950602E-2</v>
      </c>
      <c r="I17" s="22">
        <f t="shared" si="3"/>
        <v>-0.1145774355660194</v>
      </c>
      <c r="K17" s="55"/>
    </row>
    <row r="18" spans="2:11" x14ac:dyDescent="0.25">
      <c r="B18" s="81" t="s">
        <v>34</v>
      </c>
      <c r="C18" s="24" t="s">
        <v>50</v>
      </c>
      <c r="D18" s="65">
        <v>4818968</v>
      </c>
      <c r="E18" s="20">
        <f t="shared" si="0"/>
        <v>1.3187822655332278E-2</v>
      </c>
      <c r="F18" s="65">
        <v>5046640</v>
      </c>
      <c r="G18" s="58">
        <f t="shared" si="1"/>
        <v>1.3046079060230257E-2</v>
      </c>
      <c r="H18" s="21">
        <f t="shared" si="2"/>
        <v>4.7244970292394557E-2</v>
      </c>
      <c r="I18" s="22">
        <f t="shared" si="3"/>
        <v>-1.0748066516098435E-2</v>
      </c>
      <c r="K18" s="55"/>
    </row>
    <row r="19" spans="2:11" x14ac:dyDescent="0.25">
      <c r="B19" s="81" t="s">
        <v>35</v>
      </c>
      <c r="C19" s="24" t="s">
        <v>5</v>
      </c>
      <c r="D19" s="65">
        <v>3300344</v>
      </c>
      <c r="E19" s="20">
        <f t="shared" si="0"/>
        <v>9.0318822149451812E-3</v>
      </c>
      <c r="F19" s="65">
        <v>6771316</v>
      </c>
      <c r="G19" s="58">
        <f t="shared" si="1"/>
        <v>1.750454240401576E-2</v>
      </c>
      <c r="H19" s="21">
        <f t="shared" si="2"/>
        <v>1.0517000652053241</v>
      </c>
      <c r="I19" s="22">
        <f t="shared" si="3"/>
        <v>0.93808355638769847</v>
      </c>
      <c r="K19" s="55"/>
    </row>
    <row r="20" spans="2:11" x14ac:dyDescent="0.25">
      <c r="B20" s="81" t="s">
        <v>36</v>
      </c>
      <c r="C20" s="24" t="s">
        <v>51</v>
      </c>
      <c r="D20" s="65">
        <v>73586</v>
      </c>
      <c r="E20" s="20">
        <f t="shared" si="0"/>
        <v>2.0137903341862427E-4</v>
      </c>
      <c r="F20" s="65">
        <v>135365</v>
      </c>
      <c r="G20" s="58">
        <f t="shared" si="1"/>
        <v>3.4993232962685447E-4</v>
      </c>
      <c r="H20" s="21">
        <f t="shared" si="2"/>
        <v>0.83954828364090994</v>
      </c>
      <c r="I20" s="22">
        <f t="shared" si="3"/>
        <v>0.73768005380887602</v>
      </c>
      <c r="K20" s="55"/>
    </row>
    <row r="21" spans="2:11" x14ac:dyDescent="0.25">
      <c r="B21" s="81" t="s">
        <v>37</v>
      </c>
      <c r="C21" s="24" t="s">
        <v>13</v>
      </c>
      <c r="D21" s="65">
        <v>1051954</v>
      </c>
      <c r="E21" s="20">
        <f t="shared" si="0"/>
        <v>2.8788285777302134E-3</v>
      </c>
      <c r="F21" s="65">
        <v>1170282</v>
      </c>
      <c r="G21" s="58">
        <f t="shared" si="1"/>
        <v>3.0252983162588148E-3</v>
      </c>
      <c r="H21" s="21">
        <f t="shared" si="2"/>
        <v>0.112484005954633</v>
      </c>
      <c r="I21" s="22">
        <f t="shared" si="3"/>
        <v>5.087824251212765E-2</v>
      </c>
      <c r="K21" s="55"/>
    </row>
    <row r="22" spans="2:11" x14ac:dyDescent="0.25">
      <c r="B22" s="81" t="s">
        <v>38</v>
      </c>
      <c r="C22" s="24" t="s">
        <v>52</v>
      </c>
      <c r="D22" s="65">
        <v>6019</v>
      </c>
      <c r="E22" s="20">
        <f t="shared" si="0"/>
        <v>1.6471888703648787E-5</v>
      </c>
      <c r="F22" s="65">
        <v>17203</v>
      </c>
      <c r="G22" s="58">
        <f t="shared" si="1"/>
        <v>4.4471509375176575E-5</v>
      </c>
      <c r="H22" s="21">
        <f t="shared" si="2"/>
        <v>1.8581159661073268</v>
      </c>
      <c r="I22" s="22">
        <f t="shared" si="3"/>
        <v>1.6998427548460442</v>
      </c>
      <c r="K22" s="56"/>
    </row>
    <row r="23" spans="2:11" x14ac:dyDescent="0.25">
      <c r="B23" s="81" t="s">
        <v>39</v>
      </c>
      <c r="C23" s="24" t="s">
        <v>53</v>
      </c>
      <c r="D23" s="65">
        <v>11620</v>
      </c>
      <c r="E23" s="20">
        <f t="shared" si="0"/>
        <v>3.1799858238311824E-5</v>
      </c>
      <c r="F23" s="65">
        <v>21271</v>
      </c>
      <c r="G23" s="58">
        <f t="shared" si="1"/>
        <v>5.498770423294663E-5</v>
      </c>
      <c r="H23" s="21">
        <f t="shared" si="2"/>
        <v>0.83055077452667814</v>
      </c>
      <c r="I23" s="22">
        <f t="shared" si="3"/>
        <v>0.72918079762690768</v>
      </c>
      <c r="K23" s="55"/>
    </row>
    <row r="24" spans="2:11" s="3" customFormat="1" x14ac:dyDescent="0.25">
      <c r="B24" s="27"/>
      <c r="C24" s="28" t="s">
        <v>14</v>
      </c>
      <c r="D24" s="51">
        <f>SUM(D6:D23)</f>
        <v>290807366</v>
      </c>
      <c r="E24" s="30">
        <f>SUM(E6:E23)</f>
        <v>0.79583760873122766</v>
      </c>
      <c r="F24" s="74">
        <f>SUM(F6:F23)</f>
        <v>300127853</v>
      </c>
      <c r="G24" s="30">
        <f>SUM(G6:G23)</f>
        <v>0.77586110727437751</v>
      </c>
      <c r="H24" s="31">
        <f>(F24-D24)/D24</f>
        <v>3.2050381419843406E-2</v>
      </c>
      <c r="I24" s="32">
        <f>(G24-E24)/E24</f>
        <v>-2.510122823762739E-2</v>
      </c>
      <c r="K24" s="55"/>
    </row>
    <row r="25" spans="2:11" s="3" customFormat="1" ht="15.75" customHeight="1" x14ac:dyDescent="0.25">
      <c r="B25" s="82">
        <v>19</v>
      </c>
      <c r="C25" s="23" t="s">
        <v>6</v>
      </c>
      <c r="D25" s="66">
        <v>69225996</v>
      </c>
      <c r="E25" s="20">
        <f t="shared" ref="E25:E27" si="4">D25/$D$29</f>
        <v>0.18944723401083835</v>
      </c>
      <c r="F25" s="65">
        <v>79590524.895999655</v>
      </c>
      <c r="G25" s="58">
        <f>F25/$F$29</f>
        <v>0.20574962355912765</v>
      </c>
      <c r="H25" s="21">
        <f>(F25-D25)/D25</f>
        <v>0.14972018453876279</v>
      </c>
      <c r="I25" s="22">
        <f>(G25-E25)/E25</f>
        <v>8.6052402049621043E-2</v>
      </c>
      <c r="K25" s="55"/>
    </row>
    <row r="26" spans="2:11" s="3" customFormat="1" x14ac:dyDescent="0.25">
      <c r="B26" s="18"/>
      <c r="C26" s="23" t="s">
        <v>7</v>
      </c>
      <c r="D26" s="66">
        <v>5351869</v>
      </c>
      <c r="E26" s="20">
        <f t="shared" si="4"/>
        <v>1.4646185500001348E-2</v>
      </c>
      <c r="F26" s="65">
        <v>7113556.5649991408</v>
      </c>
      <c r="G26" s="58">
        <f t="shared" ref="G26:G27" si="5">F26/$F$29</f>
        <v>1.8389269166494689E-2</v>
      </c>
      <c r="H26" s="21">
        <f t="shared" ref="H26:H27" si="6">(F26-D26)/D26</f>
        <v>0.32917240033325568</v>
      </c>
      <c r="I26" s="22">
        <f t="shared" ref="I26:I27" si="7">(G26-E26)/E26</f>
        <v>0.2555671349712863</v>
      </c>
      <c r="K26" s="61"/>
    </row>
    <row r="27" spans="2:11" s="3" customFormat="1" x14ac:dyDescent="0.25">
      <c r="B27" s="18"/>
      <c r="C27" s="80" t="s">
        <v>8</v>
      </c>
      <c r="D27" s="66">
        <v>25203</v>
      </c>
      <c r="E27" s="20">
        <f t="shared" si="4"/>
        <v>6.8971757932889235E-5</v>
      </c>
      <c r="F27" s="65">
        <v>0</v>
      </c>
      <c r="G27" s="58">
        <f t="shared" si="5"/>
        <v>0</v>
      </c>
      <c r="H27" s="21">
        <f t="shared" si="6"/>
        <v>-1</v>
      </c>
      <c r="I27" s="22">
        <f t="shared" si="7"/>
        <v>-1</v>
      </c>
      <c r="K27" s="61"/>
    </row>
    <row r="28" spans="2:11" s="17" customFormat="1" x14ac:dyDescent="0.25">
      <c r="B28" s="27"/>
      <c r="C28" s="28" t="s">
        <v>15</v>
      </c>
      <c r="D28" s="52">
        <f>SUM(D25:D27)</f>
        <v>74603068</v>
      </c>
      <c r="E28" s="33">
        <f>E25+E26+E27</f>
        <v>0.20416239126877259</v>
      </c>
      <c r="F28" s="78">
        <f>SUM(F25:F27)</f>
        <v>86704081.460998803</v>
      </c>
      <c r="G28" s="33">
        <f>SUM(G25:G27)</f>
        <v>0.22413889272562235</v>
      </c>
      <c r="H28" s="34">
        <f t="shared" ref="H28" si="8">(F28-D28)/D28</f>
        <v>0.16220530583271459</v>
      </c>
      <c r="I28" s="35">
        <f t="shared" ref="I28" si="9">(G28-E28)/E28</f>
        <v>9.7846137737245639E-2</v>
      </c>
      <c r="K28" s="59"/>
    </row>
    <row r="29" spans="2:11" s="3" customFormat="1" ht="16.5" thickBot="1" x14ac:dyDescent="0.3">
      <c r="B29" s="36"/>
      <c r="C29" s="37" t="s">
        <v>16</v>
      </c>
      <c r="D29" s="53">
        <f>SUM(D24:D27)</f>
        <v>365410434</v>
      </c>
      <c r="E29" s="68">
        <f>E24+E28</f>
        <v>1.0000000000000002</v>
      </c>
      <c r="F29" s="49">
        <f>SUM(F24:F27)</f>
        <v>386831934.46099883</v>
      </c>
      <c r="G29" s="68">
        <f>G24+G28</f>
        <v>0.99999999999999989</v>
      </c>
      <c r="H29" s="39">
        <f t="shared" ref="H29" si="10">(F29-D29)/D29</f>
        <v>5.8623122023381616E-2</v>
      </c>
      <c r="I29" s="40">
        <f t="shared" ref="I29" si="11">(G29-E29)/E29</f>
        <v>-3.3306690738754686E-16</v>
      </c>
      <c r="K29" s="60"/>
    </row>
    <row r="30" spans="2:11" x14ac:dyDescent="0.25">
      <c r="B30" s="10"/>
      <c r="C30" s="11"/>
      <c r="D30" s="6"/>
      <c r="E30" s="12"/>
      <c r="F30" s="6"/>
      <c r="G30" s="12"/>
      <c r="H30" s="13"/>
    </row>
    <row r="31" spans="2:11" x14ac:dyDescent="0.25">
      <c r="B31" s="63"/>
      <c r="C31" s="48"/>
      <c r="D31" s="6"/>
      <c r="E31" s="12"/>
      <c r="F31" s="77"/>
      <c r="G31" s="12"/>
      <c r="H31" s="13"/>
    </row>
    <row r="32" spans="2:11" x14ac:dyDescent="0.25">
      <c r="B32" s="54"/>
      <c r="F32" s="77"/>
      <c r="G32" s="7"/>
    </row>
    <row r="33" spans="2:7" x14ac:dyDescent="0.25">
      <c r="F33" s="77"/>
      <c r="G33" s="4"/>
    </row>
    <row r="34" spans="2:7" x14ac:dyDescent="0.25">
      <c r="B34" s="54"/>
      <c r="F34" s="77"/>
      <c r="G34" s="4"/>
    </row>
    <row r="35" spans="2:7" x14ac:dyDescent="0.25">
      <c r="B35" s="54"/>
      <c r="F35" s="50"/>
    </row>
    <row r="37" spans="2:7" x14ac:dyDescent="0.25">
      <c r="F37" s="9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ignoredErrors>
    <ignoredError sqref="G24 E24 E29:F29 E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3" t="s">
        <v>19</v>
      </c>
      <c r="C2" s="84"/>
      <c r="D2" s="84"/>
      <c r="E2" s="84"/>
      <c r="F2" s="84"/>
      <c r="G2" s="84"/>
      <c r="H2" s="84"/>
      <c r="I2" s="85"/>
    </row>
    <row r="3" spans="2:9" ht="16.5" thickBot="1" x14ac:dyDescent="0.3">
      <c r="B3" s="2"/>
      <c r="C3" s="3"/>
    </row>
    <row r="4" spans="2:9" ht="15.75" customHeight="1" x14ac:dyDescent="0.25">
      <c r="B4" s="92"/>
      <c r="C4" s="86" t="s">
        <v>2</v>
      </c>
      <c r="D4" s="95" t="s">
        <v>9</v>
      </c>
      <c r="E4" s="86" t="s">
        <v>3</v>
      </c>
      <c r="F4" s="95" t="s">
        <v>10</v>
      </c>
      <c r="G4" s="86" t="s">
        <v>3</v>
      </c>
      <c r="H4" s="88" t="s">
        <v>20</v>
      </c>
      <c r="I4" s="90" t="s">
        <v>21</v>
      </c>
    </row>
    <row r="5" spans="2:9" x14ac:dyDescent="0.25">
      <c r="B5" s="93"/>
      <c r="C5" s="94"/>
      <c r="D5" s="96"/>
      <c r="E5" s="87" t="s">
        <v>0</v>
      </c>
      <c r="F5" s="96"/>
      <c r="G5" s="87" t="s">
        <v>0</v>
      </c>
      <c r="H5" s="89"/>
      <c r="I5" s="91"/>
    </row>
    <row r="6" spans="2:9" x14ac:dyDescent="0.25">
      <c r="B6" s="81" t="s">
        <v>22</v>
      </c>
      <c r="C6" s="23" t="s">
        <v>41</v>
      </c>
      <c r="D6" s="69">
        <v>8259311</v>
      </c>
      <c r="E6" s="20">
        <f t="shared" ref="E6:E23" si="0">D6/$D$28</f>
        <v>5.9129267798826969E-2</v>
      </c>
      <c r="F6" s="69">
        <v>8904151</v>
      </c>
      <c r="G6" s="20">
        <f t="shared" ref="G6:G23" si="1">F6/$F$28</f>
        <v>6.3510523452503603E-2</v>
      </c>
      <c r="H6" s="21">
        <f>(F6-D6)/D6</f>
        <v>7.8074309103991851E-2</v>
      </c>
      <c r="I6" s="22">
        <f>(G6-E6)/E6</f>
        <v>7.4096227076289808E-2</v>
      </c>
    </row>
    <row r="7" spans="2:9" x14ac:dyDescent="0.25">
      <c r="B7" s="81" t="s">
        <v>23</v>
      </c>
      <c r="C7" s="23" t="s">
        <v>4</v>
      </c>
      <c r="D7" s="69">
        <v>809825</v>
      </c>
      <c r="E7" s="20">
        <f t="shared" si="0"/>
        <v>5.7976215322543311E-3</v>
      </c>
      <c r="F7" s="69">
        <v>902476</v>
      </c>
      <c r="G7" s="20">
        <f t="shared" si="1"/>
        <v>6.4370789717426904E-3</v>
      </c>
      <c r="H7" s="21">
        <f t="shared" ref="H7:H23" si="2">(F7-D7)/D7</f>
        <v>0.11440866853949927</v>
      </c>
      <c r="I7" s="22">
        <f t="shared" ref="I7:I23" si="3">(G7-E7)/E7</f>
        <v>0.11029651313574351</v>
      </c>
    </row>
    <row r="8" spans="2:9" x14ac:dyDescent="0.25">
      <c r="B8" s="81" t="s">
        <v>24</v>
      </c>
      <c r="C8" s="24" t="s">
        <v>42</v>
      </c>
      <c r="D8" s="69">
        <v>9816082</v>
      </c>
      <c r="E8" s="20">
        <f t="shared" si="0"/>
        <v>7.0274353552402261E-2</v>
      </c>
      <c r="F8" s="69">
        <v>9531550</v>
      </c>
      <c r="G8" s="20">
        <f t="shared" si="1"/>
        <v>6.798556424006183E-2</v>
      </c>
      <c r="H8" s="21">
        <f t="shared" si="2"/>
        <v>-2.8986310424057176E-2</v>
      </c>
      <c r="I8" s="22">
        <f t="shared" si="3"/>
        <v>-3.256933997455734E-2</v>
      </c>
    </row>
    <row r="9" spans="2:9" x14ac:dyDescent="0.25">
      <c r="B9" s="81" t="s">
        <v>25</v>
      </c>
      <c r="C9" s="24" t="s">
        <v>43</v>
      </c>
      <c r="D9" s="70">
        <v>0</v>
      </c>
      <c r="E9" s="20">
        <f t="shared" si="0"/>
        <v>0</v>
      </c>
      <c r="F9" s="69">
        <v>0</v>
      </c>
      <c r="G9" s="20">
        <f t="shared" si="1"/>
        <v>0</v>
      </c>
      <c r="H9" s="25" t="s">
        <v>1</v>
      </c>
      <c r="I9" s="26" t="s">
        <v>1</v>
      </c>
    </row>
    <row r="10" spans="2:9" x14ac:dyDescent="0.25">
      <c r="B10" s="81" t="s">
        <v>26</v>
      </c>
      <c r="C10" s="24" t="s">
        <v>44</v>
      </c>
      <c r="D10" s="69">
        <v>9817</v>
      </c>
      <c r="E10" s="20">
        <f t="shared" si="0"/>
        <v>7.0280925610027804E-5</v>
      </c>
      <c r="F10" s="69">
        <v>3520</v>
      </c>
      <c r="G10" s="20">
        <f t="shared" si="1"/>
        <v>2.5107058781102509E-5</v>
      </c>
      <c r="H10" s="21">
        <f t="shared" si="2"/>
        <v>-0.64143832127941325</v>
      </c>
      <c r="I10" s="22">
        <f t="shared" si="3"/>
        <v>-0.64276140982525443</v>
      </c>
    </row>
    <row r="11" spans="2:9" x14ac:dyDescent="0.25">
      <c r="B11" s="81" t="s">
        <v>27</v>
      </c>
      <c r="C11" s="24" t="s">
        <v>45</v>
      </c>
      <c r="D11" s="69">
        <v>38932</v>
      </c>
      <c r="E11" s="20">
        <f t="shared" si="0"/>
        <v>2.787182434399106E-4</v>
      </c>
      <c r="F11" s="69">
        <v>48617</v>
      </c>
      <c r="G11" s="20">
        <f t="shared" si="1"/>
        <v>3.4676985135251726E-4</v>
      </c>
      <c r="H11" s="21">
        <f t="shared" si="2"/>
        <v>0.24876708106442003</v>
      </c>
      <c r="I11" s="22">
        <f t="shared" si="3"/>
        <v>0.2441591446355324</v>
      </c>
    </row>
    <row r="12" spans="2:9" x14ac:dyDescent="0.25">
      <c r="B12" s="81" t="s">
        <v>28</v>
      </c>
      <c r="C12" s="24" t="s">
        <v>11</v>
      </c>
      <c r="D12" s="69">
        <v>335819</v>
      </c>
      <c r="E12" s="20">
        <f t="shared" si="0"/>
        <v>2.4041632023463306E-3</v>
      </c>
      <c r="F12" s="69">
        <v>961015</v>
      </c>
      <c r="G12" s="20">
        <f t="shared" si="1"/>
        <v>6.8546193450344404E-3</v>
      </c>
      <c r="H12" s="21">
        <f t="shared" si="2"/>
        <v>1.8617052638474894</v>
      </c>
      <c r="I12" s="22">
        <f t="shared" si="3"/>
        <v>1.8511456037363478</v>
      </c>
    </row>
    <row r="13" spans="2:9" x14ac:dyDescent="0.25">
      <c r="B13" s="81" t="s">
        <v>29</v>
      </c>
      <c r="C13" s="24" t="s">
        <v>12</v>
      </c>
      <c r="D13" s="69">
        <v>5920728</v>
      </c>
      <c r="E13" s="20">
        <f t="shared" si="0"/>
        <v>4.2387108498034912E-2</v>
      </c>
      <c r="F13" s="69">
        <v>6187734</v>
      </c>
      <c r="G13" s="20">
        <f t="shared" si="1"/>
        <v>4.4135170812450726E-2</v>
      </c>
      <c r="H13" s="21">
        <f t="shared" si="2"/>
        <v>4.5096819174939295E-2</v>
      </c>
      <c r="I13" s="22">
        <f t="shared" si="3"/>
        <v>4.1240423712715753E-2</v>
      </c>
    </row>
    <row r="14" spans="2:9" x14ac:dyDescent="0.25">
      <c r="B14" s="81" t="s">
        <v>30</v>
      </c>
      <c r="C14" s="24" t="s">
        <v>46</v>
      </c>
      <c r="D14" s="69">
        <v>11610800</v>
      </c>
      <c r="E14" s="20">
        <f t="shared" si="0"/>
        <v>8.312292666526544E-2</v>
      </c>
      <c r="F14" s="69">
        <v>7112393</v>
      </c>
      <c r="G14" s="20">
        <f t="shared" si="1"/>
        <v>5.0730474183324437E-2</v>
      </c>
      <c r="H14" s="21">
        <f t="shared" si="2"/>
        <v>-0.38743299341991938</v>
      </c>
      <c r="I14" s="22">
        <f t="shared" si="3"/>
        <v>-0.38969335875750427</v>
      </c>
    </row>
    <row r="15" spans="2:9" x14ac:dyDescent="0.25">
      <c r="B15" s="81" t="s">
        <v>31</v>
      </c>
      <c r="C15" s="24" t="s">
        <v>47</v>
      </c>
      <c r="D15" s="69">
        <v>90550619</v>
      </c>
      <c r="E15" s="20">
        <f t="shared" si="0"/>
        <v>0.64826131383120811</v>
      </c>
      <c r="F15" s="69">
        <v>92454100</v>
      </c>
      <c r="G15" s="20">
        <f t="shared" si="1"/>
        <v>0.65944617137895722</v>
      </c>
      <c r="H15" s="21">
        <f t="shared" si="2"/>
        <v>2.1021181533833578E-2</v>
      </c>
      <c r="I15" s="22">
        <f t="shared" si="3"/>
        <v>1.7253624902659838E-2</v>
      </c>
    </row>
    <row r="16" spans="2:9" x14ac:dyDescent="0.25">
      <c r="B16" s="81" t="s">
        <v>32</v>
      </c>
      <c r="C16" s="24" t="s">
        <v>48</v>
      </c>
      <c r="D16" s="69">
        <v>40220</v>
      </c>
      <c r="E16" s="20">
        <f t="shared" si="0"/>
        <v>2.8793916960734626E-4</v>
      </c>
      <c r="F16" s="69">
        <v>7669</v>
      </c>
      <c r="G16" s="20">
        <f t="shared" si="1"/>
        <v>5.4700577781896351E-5</v>
      </c>
      <c r="H16" s="21">
        <f t="shared" si="2"/>
        <v>-0.80932371954251614</v>
      </c>
      <c r="I16" s="22">
        <f t="shared" si="3"/>
        <v>-0.81002731286441565</v>
      </c>
    </row>
    <row r="17" spans="2:9" x14ac:dyDescent="0.25">
      <c r="B17" s="81" t="s">
        <v>33</v>
      </c>
      <c r="C17" s="24" t="s">
        <v>49</v>
      </c>
      <c r="D17" s="69">
        <v>5425</v>
      </c>
      <c r="E17" s="20">
        <f t="shared" si="0"/>
        <v>3.8838140107405607E-5</v>
      </c>
      <c r="F17" s="69">
        <v>5106</v>
      </c>
      <c r="G17" s="20">
        <f t="shared" si="1"/>
        <v>3.6419500606906085E-5</v>
      </c>
      <c r="H17" s="21">
        <f t="shared" si="2"/>
        <v>-5.8801843317972349E-2</v>
      </c>
      <c r="I17" s="22">
        <f t="shared" si="3"/>
        <v>-6.2274853888750925E-2</v>
      </c>
    </row>
    <row r="18" spans="2:9" x14ac:dyDescent="0.25">
      <c r="B18" s="81" t="s">
        <v>34</v>
      </c>
      <c r="C18" s="24" t="s">
        <v>50</v>
      </c>
      <c r="D18" s="69">
        <v>671888</v>
      </c>
      <c r="E18" s="20">
        <f t="shared" si="0"/>
        <v>4.8101161807344766E-3</v>
      </c>
      <c r="F18" s="69">
        <v>944257</v>
      </c>
      <c r="G18" s="20">
        <f t="shared" si="1"/>
        <v>6.7350897737123621E-3</v>
      </c>
      <c r="H18" s="21">
        <f t="shared" si="2"/>
        <v>0.40537857500059532</v>
      </c>
      <c r="I18" s="22">
        <f t="shared" si="3"/>
        <v>0.40019274392743531</v>
      </c>
    </row>
    <row r="19" spans="2:9" x14ac:dyDescent="0.25">
      <c r="B19" s="81" t="s">
        <v>35</v>
      </c>
      <c r="C19" s="24" t="s">
        <v>5</v>
      </c>
      <c r="D19" s="69">
        <v>3420</v>
      </c>
      <c r="E19" s="20">
        <f t="shared" si="0"/>
        <v>2.4484136252041874E-5</v>
      </c>
      <c r="F19" s="69">
        <v>1620</v>
      </c>
      <c r="G19" s="20">
        <f t="shared" si="1"/>
        <v>1.1554953189030132E-5</v>
      </c>
      <c r="H19" s="21">
        <f t="shared" si="2"/>
        <v>-0.52631578947368418</v>
      </c>
      <c r="I19" s="22">
        <f t="shared" si="3"/>
        <v>-0.52806367886200201</v>
      </c>
    </row>
    <row r="20" spans="2:9" x14ac:dyDescent="0.25">
      <c r="B20" s="81" t="s">
        <v>36</v>
      </c>
      <c r="C20" s="24" t="s">
        <v>51</v>
      </c>
      <c r="D20" s="71">
        <v>0</v>
      </c>
      <c r="E20" s="20">
        <f t="shared" si="0"/>
        <v>0</v>
      </c>
      <c r="F20" s="69">
        <v>0</v>
      </c>
      <c r="G20" s="20">
        <f t="shared" si="1"/>
        <v>0</v>
      </c>
      <c r="H20" s="25" t="s">
        <v>1</v>
      </c>
      <c r="I20" s="26" t="s">
        <v>1</v>
      </c>
    </row>
    <row r="21" spans="2:9" x14ac:dyDescent="0.25">
      <c r="B21" s="81" t="s">
        <v>37</v>
      </c>
      <c r="C21" s="24" t="s">
        <v>13</v>
      </c>
      <c r="D21" s="69">
        <v>51184</v>
      </c>
      <c r="E21" s="20">
        <f t="shared" si="0"/>
        <v>3.6643158769722554E-4</v>
      </c>
      <c r="F21" s="69">
        <v>62892</v>
      </c>
      <c r="G21" s="20">
        <f t="shared" si="1"/>
        <v>4.4858896047190316E-4</v>
      </c>
      <c r="H21" s="21">
        <f t="shared" si="2"/>
        <v>0.22874335729915599</v>
      </c>
      <c r="I21" s="22">
        <f t="shared" si="3"/>
        <v>0.22420930818486773</v>
      </c>
    </row>
    <row r="22" spans="2:9" x14ac:dyDescent="0.25">
      <c r="B22" s="81" t="s">
        <v>38</v>
      </c>
      <c r="C22" s="24" t="s">
        <v>52</v>
      </c>
      <c r="D22" s="70">
        <v>0</v>
      </c>
      <c r="E22" s="20">
        <f t="shared" si="0"/>
        <v>0</v>
      </c>
      <c r="F22" s="69">
        <v>0</v>
      </c>
      <c r="G22" s="20">
        <f t="shared" si="1"/>
        <v>0</v>
      </c>
      <c r="H22" s="25" t="s">
        <v>1</v>
      </c>
      <c r="I22" s="26" t="s">
        <v>1</v>
      </c>
    </row>
    <row r="23" spans="2:9" x14ac:dyDescent="0.25">
      <c r="B23" s="81" t="s">
        <v>39</v>
      </c>
      <c r="C23" s="24" t="s">
        <v>53</v>
      </c>
      <c r="D23" s="69">
        <v>313</v>
      </c>
      <c r="E23" s="20">
        <f t="shared" si="0"/>
        <v>2.2407996043535402E-6</v>
      </c>
      <c r="F23" s="69">
        <v>1508</v>
      </c>
      <c r="G23" s="20">
        <f t="shared" si="1"/>
        <v>1.0756092227813235E-5</v>
      </c>
      <c r="H23" s="21">
        <f t="shared" si="2"/>
        <v>3.8178913738019169</v>
      </c>
      <c r="I23" s="22">
        <f t="shared" si="3"/>
        <v>3.8001134090329844</v>
      </c>
    </row>
    <row r="24" spans="2:9" s="3" customFormat="1" x14ac:dyDescent="0.25">
      <c r="B24" s="27"/>
      <c r="C24" s="28" t="s">
        <v>14</v>
      </c>
      <c r="D24" s="41">
        <f>SUM(D6:D23)</f>
        <v>128124383</v>
      </c>
      <c r="E24" s="30">
        <f>SUM(E6:E23)</f>
        <v>0.91725580426339104</v>
      </c>
      <c r="F24" s="76">
        <f>SUM(F6:F23)</f>
        <v>127128608</v>
      </c>
      <c r="G24" s="30">
        <f>SUM(G6:G23)</f>
        <v>0.9067685891521986</v>
      </c>
      <c r="H24" s="34">
        <f t="shared" ref="H24:H28" si="4">(F24-D24)/D24</f>
        <v>-7.771939865653831E-3</v>
      </c>
      <c r="I24" s="35">
        <f t="shared" ref="I24:I28" si="5">(G24-E24)/E24</f>
        <v>-1.1433250203975839E-2</v>
      </c>
    </row>
    <row r="25" spans="2:9" ht="15.75" customHeight="1" x14ac:dyDescent="0.25">
      <c r="B25" s="82">
        <v>19</v>
      </c>
      <c r="C25" s="23" t="s">
        <v>6</v>
      </c>
      <c r="D25" s="72">
        <v>10575623</v>
      </c>
      <c r="E25" s="20">
        <f>D25/$D$28</f>
        <v>7.5711986690709901E-2</v>
      </c>
      <c r="F25" s="69">
        <v>11955209</v>
      </c>
      <c r="G25" s="20">
        <f>F25/$F$28</f>
        <v>8.5272765654365271E-2</v>
      </c>
      <c r="H25" s="21">
        <f t="shared" si="4"/>
        <v>0.13044961984745485</v>
      </c>
      <c r="I25" s="22">
        <f t="shared" si="5"/>
        <v>0.1262782735144963</v>
      </c>
    </row>
    <row r="26" spans="2:9" x14ac:dyDescent="0.25">
      <c r="B26" s="18"/>
      <c r="C26" s="23" t="s">
        <v>7</v>
      </c>
      <c r="D26" s="73">
        <v>982275</v>
      </c>
      <c r="E26" s="20">
        <f t="shared" ref="E26" si="6">D26/$D$28</f>
        <v>7.0322090458989567E-3</v>
      </c>
      <c r="F26" s="69">
        <v>1115799</v>
      </c>
      <c r="G26" s="20">
        <f t="shared" ref="G26" si="7">F26/$F$28</f>
        <v>7.9586451934361927E-3</v>
      </c>
      <c r="H26" s="21">
        <f t="shared" si="4"/>
        <v>0.13593341986714516</v>
      </c>
      <c r="I26" s="22">
        <f t="shared" si="5"/>
        <v>0.13174183837403342</v>
      </c>
    </row>
    <row r="27" spans="2:9" s="3" customFormat="1" x14ac:dyDescent="0.25">
      <c r="B27" s="27"/>
      <c r="C27" s="28" t="s">
        <v>15</v>
      </c>
      <c r="D27" s="29">
        <f>D25+D26</f>
        <v>11557898</v>
      </c>
      <c r="E27" s="30">
        <f>E25+E26</f>
        <v>8.2744195736608864E-2</v>
      </c>
      <c r="F27" s="74">
        <f>F25+F26</f>
        <v>13071008</v>
      </c>
      <c r="G27" s="30">
        <f>G25+G26</f>
        <v>9.3231410847801469E-2</v>
      </c>
      <c r="H27" s="34">
        <f t="shared" si="4"/>
        <v>0.13091567342089366</v>
      </c>
      <c r="I27" s="35">
        <f t="shared" si="5"/>
        <v>0.12674260735551149</v>
      </c>
    </row>
    <row r="28" spans="2:9" s="3" customFormat="1" ht="16.5" thickBot="1" x14ac:dyDescent="0.3">
      <c r="B28" s="42"/>
      <c r="C28" s="37" t="s">
        <v>16</v>
      </c>
      <c r="D28" s="38">
        <f>D24+D27</f>
        <v>139682281</v>
      </c>
      <c r="E28" s="67">
        <f>E24+E27</f>
        <v>0.99999999999999989</v>
      </c>
      <c r="F28" s="49">
        <f>F24+F27</f>
        <v>140199616</v>
      </c>
      <c r="G28" s="67">
        <f>G24+G27</f>
        <v>1</v>
      </c>
      <c r="H28" s="39">
        <f t="shared" si="4"/>
        <v>3.7036551543713696E-3</v>
      </c>
      <c r="I28" s="40">
        <f t="shared" si="5"/>
        <v>1.1102230246251565E-16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79" t="s">
        <v>40</v>
      </c>
      <c r="C30" s="48"/>
      <c r="D30" s="6"/>
      <c r="E30" s="16"/>
      <c r="F30" s="47"/>
      <c r="G30" s="16"/>
      <c r="H30" s="47"/>
    </row>
    <row r="31" spans="2:9" x14ac:dyDescent="0.25">
      <c r="F31" s="47"/>
      <c r="G31" s="75"/>
      <c r="H31" s="47"/>
    </row>
    <row r="32" spans="2:9" x14ac:dyDescent="0.25">
      <c r="F32" s="62"/>
      <c r="H32" s="47"/>
    </row>
    <row r="33" spans="6:8" x14ac:dyDescent="0.25">
      <c r="F33" s="9"/>
      <c r="H33" s="46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4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31.12.2013. godine.</oddFooter>
  </headerFooter>
  <ignoredErrors>
    <ignoredError sqref="E2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2018-03-22T10:32:14Z</cp:lastPrinted>
  <dcterms:created xsi:type="dcterms:W3CDTF">2011-07-19T08:09:31Z</dcterms:created>
  <dcterms:modified xsi:type="dcterms:W3CDTF">2020-02-06T15:20:56Z</dcterms:modified>
</cp:coreProperties>
</file>