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7" i="4" l="1"/>
  <c r="E27" i="4"/>
  <c r="F28" i="5"/>
  <c r="H26" i="4"/>
  <c r="H22" i="4"/>
  <c r="H22" i="5"/>
  <c r="H26" i="5"/>
  <c r="H27" i="5"/>
  <c r="H7" i="6"/>
  <c r="H8" i="6"/>
  <c r="H10" i="6"/>
  <c r="H11" i="6"/>
  <c r="H12" i="6"/>
  <c r="H13" i="6"/>
  <c r="H14" i="6"/>
  <c r="H15" i="6"/>
  <c r="H16" i="6"/>
  <c r="H17" i="6"/>
  <c r="H18" i="6"/>
  <c r="H19" i="6"/>
  <c r="H20" i="6"/>
  <c r="H21" i="6"/>
  <c r="H23" i="6"/>
  <c r="F24" i="6"/>
  <c r="D27" i="6" l="1"/>
  <c r="D24" i="6"/>
  <c r="D28" i="6" s="1"/>
  <c r="D25" i="5"/>
  <c r="D28" i="5" s="1"/>
  <c r="D24" i="5"/>
  <c r="H26" i="6"/>
  <c r="D29" i="5" l="1"/>
  <c r="H28" i="5"/>
  <c r="H25" i="5"/>
  <c r="E27" i="5" l="1"/>
  <c r="E26" i="5"/>
  <c r="F24" i="5"/>
  <c r="F29" i="5" s="1"/>
  <c r="H24" i="6"/>
  <c r="H25" i="6"/>
  <c r="H6" i="6"/>
  <c r="F27" i="6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6" i="5"/>
  <c r="H6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7" i="4" l="1"/>
  <c r="F28" i="4"/>
  <c r="H29" i="5"/>
  <c r="G26" i="5"/>
  <c r="I26" i="5" s="1"/>
  <c r="G27" i="5"/>
  <c r="I27" i="5" s="1"/>
  <c r="E17" i="6"/>
  <c r="G25" i="5"/>
  <c r="E21" i="6"/>
  <c r="F28" i="6"/>
  <c r="G26" i="6" s="1"/>
  <c r="E25" i="6"/>
  <c r="E23" i="6"/>
  <c r="E15" i="6"/>
  <c r="E7" i="6"/>
  <c r="H27" i="6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G14" i="5"/>
  <c r="G6" i="5"/>
  <c r="H24" i="5"/>
  <c r="E22" i="6"/>
  <c r="E20" i="6"/>
  <c r="E18" i="6"/>
  <c r="E16" i="6"/>
  <c r="E14" i="6"/>
  <c r="E12" i="6"/>
  <c r="E10" i="6"/>
  <c r="E8" i="6"/>
  <c r="F24" i="4"/>
  <c r="F29" i="4" s="1"/>
  <c r="G27" i="4" s="1"/>
  <c r="H23" i="4"/>
  <c r="H25" i="4"/>
  <c r="I12" i="5" l="1"/>
  <c r="G24" i="5"/>
  <c r="E24" i="5"/>
  <c r="G28" i="5"/>
  <c r="G29" i="5" s="1"/>
  <c r="E11" i="6"/>
  <c r="E19" i="6"/>
  <c r="E9" i="6"/>
  <c r="E6" i="6"/>
  <c r="E26" i="6"/>
  <c r="E27" i="6" s="1"/>
  <c r="E13" i="6"/>
  <c r="E25" i="5"/>
  <c r="I8" i="5"/>
  <c r="I21" i="5"/>
  <c r="I17" i="5"/>
  <c r="I13" i="5"/>
  <c r="I20" i="5"/>
  <c r="I16" i="5"/>
  <c r="E22" i="4"/>
  <c r="H28" i="6"/>
  <c r="G7" i="6"/>
  <c r="I7" i="6" s="1"/>
  <c r="G9" i="6"/>
  <c r="G11" i="6"/>
  <c r="I11" i="6" s="1"/>
  <c r="G13" i="6"/>
  <c r="I13" i="6" s="1"/>
  <c r="G15" i="6"/>
  <c r="I15" i="6" s="1"/>
  <c r="G17" i="6"/>
  <c r="I17" i="6" s="1"/>
  <c r="G19" i="6"/>
  <c r="I19" i="6" s="1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I16" i="6" s="1"/>
  <c r="G18" i="6"/>
  <c r="I18" i="6" s="1"/>
  <c r="G20" i="6"/>
  <c r="I20" i="6" s="1"/>
  <c r="G22" i="6"/>
  <c r="G25" i="6"/>
  <c r="H24" i="4"/>
  <c r="E14" i="4"/>
  <c r="E21" i="4"/>
  <c r="E17" i="4"/>
  <c r="I6" i="5"/>
  <c r="E7" i="4"/>
  <c r="E12" i="4"/>
  <c r="E9" i="4"/>
  <c r="H28" i="4"/>
  <c r="E10" i="4"/>
  <c r="E25" i="4"/>
  <c r="I14" i="5"/>
  <c r="I10" i="5"/>
  <c r="I23" i="5"/>
  <c r="I18" i="5"/>
  <c r="G24" i="6" l="1"/>
  <c r="E24" i="6"/>
  <c r="E28" i="6" s="1"/>
  <c r="I25" i="5"/>
  <c r="E28" i="5"/>
  <c r="I28" i="5" s="1"/>
  <c r="I26" i="6"/>
  <c r="E18" i="4"/>
  <c r="E11" i="4"/>
  <c r="E24" i="4" s="1"/>
  <c r="E29" i="4" s="1"/>
  <c r="E6" i="4"/>
  <c r="E13" i="4"/>
  <c r="E8" i="4"/>
  <c r="E26" i="4"/>
  <c r="E15" i="4"/>
  <c r="E19" i="4"/>
  <c r="E23" i="4"/>
  <c r="E16" i="4"/>
  <c r="E20" i="4"/>
  <c r="H29" i="4"/>
  <c r="G25" i="4"/>
  <c r="G23" i="4"/>
  <c r="G20" i="4"/>
  <c r="I20" i="4" s="1"/>
  <c r="G16" i="4"/>
  <c r="I16" i="4" s="1"/>
  <c r="G12" i="4"/>
  <c r="I12" i="4" s="1"/>
  <c r="G8" i="4"/>
  <c r="I8" i="4" s="1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G9" i="4"/>
  <c r="I25" i="6"/>
  <c r="G27" i="6"/>
  <c r="I27" i="6" s="1"/>
  <c r="I24" i="5"/>
  <c r="I6" i="6"/>
  <c r="E28" i="4"/>
  <c r="E29" i="5" l="1"/>
  <c r="I29" i="5" s="1"/>
  <c r="I13" i="4"/>
  <c r="I26" i="4"/>
  <c r="I23" i="4"/>
  <c r="I24" i="6"/>
  <c r="G28" i="6"/>
  <c r="I28" i="6" s="1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<sst xmlns="http://schemas.openxmlformats.org/spreadsheetml/2006/main" count="167" uniqueCount="58">
  <si>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</si>
  <si>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</si>
  <si>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</si>
  <si>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</si>
  <si>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</si>
  <si>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</si>
  <si>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</si>
  <si>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Dodatna osiguranja uz osiguranje života</t>
  </si>
  <si>
    <t>Druge vrste životnih osiguranja</t>
  </si>
  <si>
    <t>2011.</t>
  </si>
  <si>
    <t>2012.</t>
  </si>
  <si>
    <t>01.01.-30.11.2012. godine.</t>
  </si>
  <si>
    <t>Premije po skupinama/vrstama osiguranja u BiH (u KM)</t>
  </si>
  <si>
    <t>Premije po skupinama/vrstama osiguranja u FBiH (u KM)</t>
  </si>
  <si>
    <t>Premije po skupinama/vrstama osiguranja u RS (u KM)</t>
  </si>
  <si>
    <t>Osiguranje robe u prijevozu</t>
  </si>
  <si>
    <t>Osiguranje od različitih financijskih gubitaka</t>
  </si>
  <si>
    <t>Ukupno (životna osiguranja - skupine osiguranja)</t>
  </si>
  <si>
    <t>Sveukupno (skupine osiguranja 1-19)</t>
  </si>
  <si>
    <t>Ukupno (neživotna osiguranja - skupine osiguranja)</t>
  </si>
  <si>
    <t>Ukupno (životna osiguranja - skupine osiguranja)**</t>
  </si>
  <si>
    <t>razdoblje 01.01.-30.04.2012. godine.</t>
  </si>
  <si>
    <t>Promjena u iznosu premija</t>
  </si>
  <si>
    <t>Promjena u udjelu</t>
  </si>
  <si>
    <t>Osiguranje imovine od požara i prirodnih sila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</si>
  <si>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</si>
  <si>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</si>
  <si>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</si>
  <si>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</si>
  <si>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</si>
  <si>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</si>
  <si>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</si>
  <si>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</si>
  <si>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</si>
  <si>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</si>
  <si>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</si>
  <si>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</si>
  <si>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</si>
  <si>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</si>
  <si>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</si>
  <si>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</si>
  <si>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</si>
  <si>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</si>
  <si>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**Za osiguravajuće društvo LOK osiguranje d.d. Sarajevo koje je obavljalo poslove životnih osiguranja uzeti su podaci o premiji po vrstama osiguranja za razdoblje</t>
  </si>
  <si>
    <t>*Za osiguravajuće društvo Lido osiguranje d.d. Sarajevo koje je obavljalo poslove neživotnih osiguranja uzeti su podaci o premiji po vrstama osiguranja ostvarenoj za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</si>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</sst>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9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F0"/>
      <name val="Calibri"/>
      <family val="2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03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28" fillId="0" borderId="0" xfId="197" applyFont="1"/>
    <xf numFmtId="0" fontId="32" fillId="0" borderId="11" xfId="197" applyFont="1" applyBorder="1" applyAlignment="1">
      <alignment horizontal="right" vertical="center"/>
    </xf>
    <xf numFmtId="0" fontId="34" fillId="0" borderId="10" xfId="197" applyFont="1" applyBorder="1" applyAlignment="1">
      <alignment horizontal="left" vertical="center" wrapText="1"/>
    </xf>
    <xf numFmtId="3" fontId="32" fillId="0" borderId="10" xfId="197" applyNumberFormat="1" applyFont="1" applyBorder="1" applyAlignment="1">
      <alignment horizontal="right" vertical="center"/>
    </xf>
    <xf numFmtId="10" fontId="32" fillId="0" borderId="10" xfId="197" applyNumberFormat="1" applyFont="1" applyBorder="1" applyAlignment="1">
      <alignment horizontal="right" vertical="center" wrapText="1"/>
    </xf>
    <xf numFmtId="10" fontId="33" fillId="0" borderId="10" xfId="197" applyNumberFormat="1" applyFont="1" applyBorder="1" applyAlignment="1">
      <alignment vertical="center" wrapText="1"/>
    </xf>
    <xf numFmtId="10" fontId="33" fillId="0" borderId="13" xfId="197" applyNumberFormat="1" applyFont="1" applyBorder="1" applyAlignment="1">
      <alignment vertical="center" wrapText="1"/>
    </xf>
    <xf numFmtId="0" fontId="32" fillId="0" borderId="10" xfId="197" applyFont="1" applyBorder="1" applyAlignment="1">
      <alignment horizontal="left" vertical="center" wrapText="1"/>
    </xf>
    <xf numFmtId="0" fontId="32" fillId="0" borderId="10" xfId="197" applyFont="1" applyFill="1" applyBorder="1" applyAlignment="1">
      <alignment horizontal="left" vertical="center" wrapText="1"/>
    </xf>
    <xf numFmtId="3" fontId="32" fillId="0" borderId="10" xfId="197" applyNumberFormat="1" applyFont="1" applyBorder="1" applyAlignment="1">
      <alignment vertical="center"/>
    </xf>
    <xf numFmtId="0" fontId="32" fillId="0" borderId="10" xfId="197" applyFont="1" applyBorder="1" applyAlignment="1">
      <alignment vertical="center"/>
    </xf>
    <xf numFmtId="10" fontId="33" fillId="0" borderId="10" xfId="197" applyNumberFormat="1" applyFont="1" applyBorder="1" applyAlignment="1">
      <alignment horizontal="right" vertical="center" wrapText="1"/>
    </xf>
    <xf numFmtId="10" fontId="33" fillId="0" borderId="13" xfId="197" applyNumberFormat="1" applyFont="1" applyBorder="1" applyAlignment="1">
      <alignment horizontal="right" vertical="center" wrapText="1"/>
    </xf>
    <xf numFmtId="0" fontId="32" fillId="0" borderId="10" xfId="197" applyFont="1" applyBorder="1" applyAlignment="1">
      <alignment horizontal="right" vertical="center"/>
    </xf>
    <xf numFmtId="0" fontId="29" fillId="25" borderId="11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 wrapText="1"/>
    </xf>
    <xf numFmtId="10" fontId="31" fillId="25" borderId="10" xfId="197" applyNumberFormat="1" applyFont="1" applyFill="1" applyBorder="1" applyAlignment="1">
      <alignment horizontal="right" vertical="center" wrapText="1"/>
    </xf>
    <xf numFmtId="10" fontId="31" fillId="25" borderId="13" xfId="197" applyNumberFormat="1" applyFont="1" applyFill="1" applyBorder="1" applyAlignment="1">
      <alignment horizontal="right" vertical="center" wrapText="1"/>
    </xf>
    <xf numFmtId="3" fontId="32" fillId="0" borderId="10" xfId="197" applyNumberFormat="1" applyFont="1" applyBorder="1" applyAlignment="1">
      <alignment vertical="center" wrapText="1"/>
    </xf>
    <xf numFmtId="3" fontId="35" fillId="0" borderId="10" xfId="197" applyNumberFormat="1" applyFont="1" applyBorder="1" applyAlignment="1">
      <alignment vertical="center" wrapText="1"/>
    </xf>
    <xf numFmtId="3" fontId="29" fillId="25" borderId="10" xfId="197" applyNumberFormat="1" applyFont="1" applyFill="1" applyBorder="1" applyAlignment="1">
      <alignment vertical="center" wrapText="1"/>
    </xf>
    <xf numFmtId="10" fontId="29" fillId="25" borderId="10" xfId="197" applyNumberFormat="1" applyFont="1" applyFill="1" applyBorder="1" applyAlignment="1">
      <alignment vertical="center" wrapText="1"/>
    </xf>
    <xf numFmtId="10" fontId="31" fillId="25" borderId="10" xfId="197" applyNumberFormat="1" applyFont="1" applyFill="1" applyBorder="1" applyAlignment="1">
      <alignment vertical="center" wrapText="1"/>
    </xf>
    <xf numFmtId="10" fontId="31" fillId="25" borderId="13" xfId="197" applyNumberFormat="1" applyFont="1" applyFill="1" applyBorder="1" applyAlignment="1">
      <alignment vertical="center" wrapText="1"/>
    </xf>
    <xf numFmtId="0" fontId="29" fillId="26" borderId="15" xfId="197" applyFont="1" applyFill="1" applyBorder="1" applyAlignment="1">
      <alignment horizontal="justify" vertical="center"/>
    </xf>
    <xf numFmtId="0" fontId="29" fillId="26" borderId="12" xfId="197" applyFont="1" applyFill="1" applyBorder="1" applyAlignment="1">
      <alignment horizontal="right" vertical="center" wrapText="1"/>
    </xf>
    <xf numFmtId="3" fontId="29" fillId="26" borderId="12" xfId="197" applyNumberFormat="1" applyFont="1" applyFill="1" applyBorder="1" applyAlignment="1">
      <alignment horizontal="right" vertical="center"/>
    </xf>
    <xf numFmtId="10" fontId="31" fillId="26" borderId="12" xfId="197" applyNumberFormat="1" applyFont="1" applyFill="1" applyBorder="1" applyAlignment="1">
      <alignment vertical="center" wrapText="1"/>
    </xf>
    <xf numFmtId="10" fontId="31" fillId="26" borderId="14" xfId="197" applyNumberFormat="1" applyFont="1" applyFill="1" applyBorder="1" applyAlignment="1">
      <alignment vertical="center" wrapText="1"/>
    </xf>
    <xf numFmtId="3" fontId="32" fillId="0" borderId="10" xfId="197" applyNumberFormat="1" applyFont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 wrapText="1"/>
    </xf>
    <xf numFmtId="0" fontId="29" fillId="26" borderId="15" xfId="197" applyFont="1" applyFill="1" applyBorder="1" applyAlignment="1">
      <alignment horizontal="right" vertical="center"/>
    </xf>
    <xf numFmtId="10" fontId="32" fillId="0" borderId="10" xfId="197" applyNumberFormat="1" applyFont="1" applyFill="1" applyBorder="1" applyAlignment="1">
      <alignment horizontal="right" vertical="center"/>
    </xf>
    <xf numFmtId="3" fontId="32" fillId="0" borderId="10" xfId="197" applyNumberFormat="1" applyFont="1" applyFill="1" applyBorder="1" applyAlignment="1">
      <alignment horizontal="right" vertical="center"/>
    </xf>
    <xf numFmtId="3" fontId="32" fillId="24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/>
    </xf>
    <xf numFmtId="3" fontId="30" fillId="25" borderId="10" xfId="197" applyNumberFormat="1" applyFont="1" applyFill="1" applyBorder="1" applyAlignment="1">
      <alignment horizontal="right" vertical="center"/>
    </xf>
    <xf numFmtId="4" fontId="23" fillId="0" borderId="0" xfId="197" applyNumberFormat="1" applyFont="1"/>
    <xf numFmtId="4" fontId="0" fillId="0" borderId="0" xfId="0" applyNumberFormat="1" applyBorder="1"/>
    <xf numFmtId="0" fontId="36" fillId="0" borderId="0" xfId="197" applyFont="1" applyBorder="1" applyAlignment="1">
      <alignment wrapText="1"/>
    </xf>
    <xf numFmtId="4" fontId="37" fillId="0" borderId="0" xfId="0" applyNumberFormat="1" applyFont="1"/>
    <xf numFmtId="3" fontId="38" fillId="26" borderId="12" xfId="197" applyNumberFormat="1" applyFont="1" applyFill="1" applyBorder="1" applyAlignment="1">
      <alignment horizontal="right" vertical="center"/>
    </xf>
    <xf numFmtId="3" fontId="39" fillId="0" borderId="10" xfId="197" applyNumberFormat="1" applyFont="1" applyBorder="1" applyAlignment="1">
      <alignment horizontal="right" vertical="center" wrapText="1"/>
    </xf>
    <xf numFmtId="3" fontId="39" fillId="0" borderId="10" xfId="0" applyNumberFormat="1" applyFont="1" applyBorder="1"/>
    <xf numFmtId="3" fontId="39" fillId="0" borderId="10" xfId="0" applyNumberFormat="1" applyFont="1" applyBorder="1" applyAlignment="1">
      <alignment horizontal="right"/>
    </xf>
    <xf numFmtId="3" fontId="39" fillId="0" borderId="24" xfId="0" applyNumberFormat="1" applyFont="1" applyBorder="1"/>
    <xf numFmtId="3" fontId="39" fillId="0" borderId="25" xfId="0" applyNumberFormat="1" applyFont="1" applyBorder="1"/>
    <xf numFmtId="3" fontId="43" fillId="0" borderId="0" xfId="0" applyNumberFormat="1" applyFont="1"/>
    <xf numFmtId="3" fontId="44" fillId="0" borderId="0" xfId="197" applyNumberFormat="1" applyFont="1"/>
    <xf numFmtId="3" fontId="45" fillId="0" borderId="10" xfId="0" applyNumberFormat="1" applyFont="1" applyBorder="1"/>
    <xf numFmtId="3" fontId="46" fillId="25" borderId="10" xfId="197" applyNumberFormat="1" applyFont="1" applyFill="1" applyBorder="1" applyAlignment="1">
      <alignment horizontal="right" vertical="center"/>
    </xf>
    <xf numFmtId="3" fontId="46" fillId="25" borderId="10" xfId="197" applyNumberFormat="1" applyFont="1" applyFill="1" applyBorder="1" applyAlignment="1">
      <alignment vertical="center" wrapText="1"/>
    </xf>
    <xf numFmtId="3" fontId="46" fillId="26" borderId="12" xfId="197" applyNumberFormat="1" applyFont="1" applyFill="1" applyBorder="1" applyAlignment="1">
      <alignment horizontal="right" vertical="center"/>
    </xf>
    <xf numFmtId="0" fontId="47" fillId="0" borderId="0" xfId="0" applyFont="1"/>
    <xf numFmtId="0" fontId="48" fillId="0" borderId="0" xfId="197" applyFont="1"/>
    <xf numFmtId="3" fontId="41" fillId="0" borderId="0" xfId="0" applyNumberFormat="1" applyFont="1" applyFill="1" applyBorder="1"/>
    <xf numFmtId="3" fontId="40" fillId="0" borderId="0" xfId="197" applyNumberFormat="1" applyFont="1" applyFill="1" applyBorder="1" applyAlignment="1">
      <alignment horizontal="right" vertical="center"/>
    </xf>
    <xf numFmtId="3" fontId="40" fillId="0" borderId="0" xfId="197" applyNumberFormat="1" applyFont="1" applyFill="1" applyBorder="1" applyAlignment="1">
      <alignment vertical="center" wrapText="1"/>
    </xf>
    <xf numFmtId="3" fontId="42" fillId="0" borderId="0" xfId="197" applyNumberFormat="1" applyFont="1" applyFill="1" applyBorder="1" applyAlignment="1">
      <alignment horizontal="right" vertical="center"/>
    </xf>
    <xf numFmtId="0" fontId="28" fillId="0" borderId="0" xfId="197" applyFont="1" applyFill="1"/>
    <xf numFmtId="0" fontId="32" fillId="0" borderId="26" xfId="197" applyFont="1" applyBorder="1" applyAlignment="1">
      <alignment horizontal="left" vertical="center" wrapText="1"/>
    </xf>
    <xf numFmtId="49" fontId="32" fillId="0" borderId="11" xfId="197" applyNumberFormat="1" applyFont="1" applyBorder="1" applyAlignment="1">
      <alignment horizontal="center" vertical="center"/>
    </xf>
    <xf numFmtId="0" fontId="32" fillId="0" borderId="11" xfId="197" applyFont="1" applyBorder="1" applyAlignment="1">
      <alignment horizontal="center" vertical="center"/>
    </xf>
    <xf numFmtId="0" fontId="24" fillId="0" borderId="19" xfId="197" applyFont="1" applyBorder="1" applyAlignment="1">
      <alignment horizont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9" fillId="26" borderId="17" xfId="197" applyFont="1" applyFill="1" applyBorder="1" applyAlignment="1">
      <alignment horizontal="center" vertical="center" wrapText="1"/>
    </xf>
    <xf numFmtId="0" fontId="32" fillId="26" borderId="10" xfId="197" applyFont="1" applyFill="1" applyBorder="1" applyAlignment="1">
      <alignment horizontal="center" vertical="center" wrapText="1"/>
    </xf>
    <xf numFmtId="0" fontId="31" fillId="26" borderId="17" xfId="197" applyFont="1" applyFill="1" applyBorder="1" applyAlignment="1">
      <alignment horizontal="center" vertical="center" wrapText="1"/>
    </xf>
    <xf numFmtId="0" fontId="33" fillId="26" borderId="10" xfId="197" applyFont="1" applyFill="1" applyBorder="1" applyAlignment="1">
      <alignment horizontal="center" vertical="center" wrapText="1"/>
    </xf>
    <xf numFmtId="0" fontId="31" fillId="26" borderId="18" xfId="197" applyFont="1" applyFill="1" applyBorder="1" applyAlignment="1">
      <alignment horizontal="center" vertical="center" wrapText="1"/>
    </xf>
    <xf numFmtId="0" fontId="33" fillId="26" borderId="13" xfId="197" applyFont="1" applyFill="1" applyBorder="1" applyAlignment="1">
      <alignment horizontal="center" vertical="center" wrapText="1"/>
    </xf>
    <xf numFmtId="0" fontId="29" fillId="26" borderId="16" xfId="197" applyFont="1" applyFill="1" applyBorder="1" applyAlignment="1">
      <alignment horizontal="center" vertical="center" wrapText="1"/>
    </xf>
    <xf numFmtId="0" fontId="29" fillId="26" borderId="11" xfId="197" applyFont="1" applyFill="1" applyBorder="1" applyAlignment="1">
      <alignment horizontal="center" vertical="center" wrapText="1"/>
    </xf>
    <xf numFmtId="0" fontId="29" fillId="26" borderId="22" xfId="197" applyFont="1" applyFill="1" applyBorder="1" applyAlignment="1">
      <alignment horizontal="center" vertical="center" wrapText="1"/>
    </xf>
    <xf numFmtId="0" fontId="29" fillId="26" borderId="23" xfId="197" applyFont="1" applyFill="1" applyBorder="1" applyAlignment="1">
      <alignment horizontal="center" vertical="center" wrapText="1"/>
    </xf>
    <xf numFmtId="0" fontId="30" fillId="26" borderId="22" xfId="197" applyFont="1" applyFill="1" applyBorder="1" applyAlignment="1">
      <alignment horizontal="center" vertical="center"/>
    </xf>
    <xf numFmtId="0" fontId="30" fillId="26" borderId="23" xfId="197" applyFont="1" applyFill="1" applyBorder="1" applyAlignment="1">
      <alignment horizontal="center" vertical="center"/>
    </xf>
    <xf numFmtId="0" fontId="30" fillId="26" borderId="17" xfId="197" applyFont="1" applyFill="1" applyBorder="1" applyAlignment="1">
      <alignment horizontal="center" vertical="center"/>
    </xf>
    <xf numFmtId="0" fontId="30" fillId="26" borderId="10" xfId="197" applyFont="1" applyFill="1" applyBorder="1" applyAlignment="1">
      <alignment horizontal="center" vertical="center"/>
    </xf>
    <xf numFmtId="0" fontId="29" fillId="26" borderId="10" xfId="197" applyFont="1" applyFill="1" applyBorder="1" applyAlignment="1">
      <alignment horizontal="center" vertical="center" wrapText="1"/>
    </xf>
    <xf numFmtId="9" fontId="29" fillId="26" borderId="12" xfId="197" applyNumberFormat="1" applyFont="1" applyFill="1" applyBorder="1" applyAlignment="1">
      <alignment horizontal="right" vertical="center"/>
    </xf>
    <xf numFmtId="9" fontId="29" fillId="26" borderId="12" xfId="197" applyNumberFormat="1" applyFont="1" applyFill="1" applyBorder="1" applyAlignment="1">
      <alignment horizontal="right" vertical="center" wrapText="1"/>
    </xf>
    <xf numFmtId="9" fontId="29" fillId="26" borderId="12" xfId="197" applyNumberFormat="1" applyFont="1" applyFill="1" applyBorder="1" applyAlignment="1">
      <alignment vertical="center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2" t="s">
        <v>12</v>
      </c>
      <c r="C2" s="83"/>
      <c r="D2" s="83"/>
      <c r="E2" s="83"/>
      <c r="F2" s="83"/>
      <c r="G2" s="83"/>
      <c r="H2" s="83"/>
      <c r="I2" s="84"/>
    </row>
    <row r="3" spans="2:9" ht="16.5" thickBot="1" x14ac:dyDescent="0.3">
      <c r="B3" s="2"/>
      <c r="C3" s="3"/>
    </row>
    <row r="4" spans="2:9" ht="15.75" customHeight="1" x14ac:dyDescent="0.25">
      <c r="B4" s="91"/>
      <c r="C4" s="93" t="s">
        <v>2</v>
      </c>
      <c r="D4" s="95" t="s">
        <v>9</v>
      </c>
      <c r="E4" s="85" t="s">
        <v>3</v>
      </c>
      <c r="F4" s="97" t="s">
        <v>10</v>
      </c>
      <c r="G4" s="85" t="s">
        <v>3</v>
      </c>
      <c r="H4" s="87" t="s">
        <v>22</v>
      </c>
      <c r="I4" s="89" t="s">
        <v>23</v>
      </c>
    </row>
    <row r="5" spans="2:9" x14ac:dyDescent="0.25">
      <c r="B5" s="92"/>
      <c r="C5" s="94"/>
      <c r="D5" s="96"/>
      <c r="E5" s="86" t="s">
        <v>0</v>
      </c>
      <c r="F5" s="98"/>
      <c r="G5" s="86" t="s">
        <v>0</v>
      </c>
      <c r="H5" s="88"/>
      <c r="I5" s="90"/>
    </row>
    <row r="6" spans="2:9" x14ac:dyDescent="0.25">
      <c r="B6" s="80" t="s">
        <v>25</v>
      </c>
      <c r="C6" s="19" t="s">
        <v>45</v>
      </c>
      <c r="D6" s="20">
        <v>36456156.989999995</v>
      </c>
      <c r="E6" s="51">
        <f>D6/$D$29</f>
        <v>7.4688122801452567E-2</v>
      </c>
      <c r="F6" s="52">
        <v>35625455</v>
      </c>
      <c r="G6" s="51">
        <f>F6/$F$29</f>
        <v>7.0532506096430234E-2</v>
      </c>
      <c r="H6" s="22">
        <f>(F6-D6)/D6</f>
        <v>-2.2786329075438698E-2</v>
      </c>
      <c r="I6" s="23">
        <f>(G6-E6)/E6</f>
        <v>-5.5639592336112549E-2</v>
      </c>
    </row>
    <row r="7" spans="2:9" x14ac:dyDescent="0.25">
      <c r="B7" s="80" t="s">
        <v>26</v>
      </c>
      <c r="C7" s="24" t="s">
        <v>4</v>
      </c>
      <c r="D7" s="20">
        <v>5802477.29</v>
      </c>
      <c r="E7" s="51">
        <f t="shared" ref="E7:E27" si="0">D7/$D$29</f>
        <v>1.1887597930495958E-2</v>
      </c>
      <c r="F7" s="52">
        <v>5905186</v>
      </c>
      <c r="G7" s="51">
        <f t="shared" ref="G7:G27" si="1">F7/$F$29</f>
        <v>1.1691291172156382E-2</v>
      </c>
      <c r="H7" s="22">
        <f t="shared" ref="H7:H23" si="2">(F7-D7)/D7</f>
        <v>1.7700837912284179E-2</v>
      </c>
      <c r="I7" s="23">
        <f t="shared" ref="I7:I23" si="3">(G7-E7)/E7</f>
        <v>-1.6513576543161684E-2</v>
      </c>
    </row>
    <row r="8" spans="2:9" x14ac:dyDescent="0.25">
      <c r="B8" s="80" t="s">
        <v>27</v>
      </c>
      <c r="C8" s="25" t="s">
        <v>46</v>
      </c>
      <c r="D8" s="26">
        <v>59195958.600000001</v>
      </c>
      <c r="E8" s="51">
        <f t="shared" si="0"/>
        <v>0.12127540010537197</v>
      </c>
      <c r="F8" s="52">
        <v>57658570</v>
      </c>
      <c r="G8" s="51">
        <f t="shared" si="1"/>
        <v>0.11415442806376647</v>
      </c>
      <c r="H8" s="22">
        <f t="shared" si="2"/>
        <v>-2.5971174998422976E-2</v>
      </c>
      <c r="I8" s="23">
        <f t="shared" si="3"/>
        <v>-5.8717365891337699E-2</v>
      </c>
    </row>
    <row r="9" spans="2:9" x14ac:dyDescent="0.25">
      <c r="B9" s="80" t="s">
        <v>28</v>
      </c>
      <c r="C9" s="25" t="s">
        <v>47</v>
      </c>
      <c r="D9" s="26">
        <v>0</v>
      </c>
      <c r="E9" s="51">
        <f t="shared" si="0"/>
        <v>0</v>
      </c>
      <c r="F9" s="52">
        <v>0</v>
      </c>
      <c r="G9" s="51">
        <f t="shared" si="1"/>
        <v>0</v>
      </c>
      <c r="H9" s="28" t="s">
        <v>1</v>
      </c>
      <c r="I9" s="29" t="s">
        <v>1</v>
      </c>
    </row>
    <row r="10" spans="2:9" x14ac:dyDescent="0.25">
      <c r="B10" s="80" t="s">
        <v>29</v>
      </c>
      <c r="C10" s="25" t="s">
        <v>48</v>
      </c>
      <c r="D10" s="26">
        <v>1288743</v>
      </c>
      <c r="E10" s="51">
        <f t="shared" si="0"/>
        <v>2.6402617113459054E-3</v>
      </c>
      <c r="F10" s="52">
        <v>206933</v>
      </c>
      <c r="G10" s="51">
        <f t="shared" si="1"/>
        <v>4.0969309961241471E-4</v>
      </c>
      <c r="H10" s="22">
        <f t="shared" si="2"/>
        <v>-0.83943035966053747</v>
      </c>
      <c r="I10" s="23">
        <f t="shared" si="3"/>
        <v>-0.84482860246321234</v>
      </c>
    </row>
    <row r="11" spans="2:9" x14ac:dyDescent="0.25">
      <c r="B11" s="80" t="s">
        <v>30</v>
      </c>
      <c r="C11" s="25" t="s">
        <v>49</v>
      </c>
      <c r="D11" s="20">
        <v>29012</v>
      </c>
      <c r="E11" s="51">
        <f t="shared" si="0"/>
        <v>5.9437197928188488E-5</v>
      </c>
      <c r="F11" s="52">
        <v>54281</v>
      </c>
      <c r="G11" s="51">
        <f t="shared" si="1"/>
        <v>1.0746739833695681E-4</v>
      </c>
      <c r="H11" s="22">
        <f t="shared" si="2"/>
        <v>0.87098442023990075</v>
      </c>
      <c r="I11" s="23">
        <f t="shared" si="3"/>
        <v>0.80808318835618731</v>
      </c>
    </row>
    <row r="12" spans="2:9" x14ac:dyDescent="0.25">
      <c r="B12" s="80" t="s">
        <v>31</v>
      </c>
      <c r="C12" s="25" t="s">
        <v>15</v>
      </c>
      <c r="D12" s="20">
        <v>5075379.6399999997</v>
      </c>
      <c r="E12" s="51">
        <f t="shared" si="0"/>
        <v>1.039798511730932E-2</v>
      </c>
      <c r="F12" s="52">
        <v>5249152</v>
      </c>
      <c r="G12" s="51">
        <f t="shared" si="1"/>
        <v>1.039245240351566E-2</v>
      </c>
      <c r="H12" s="22">
        <f t="shared" si="2"/>
        <v>3.4238297886224789E-2</v>
      </c>
      <c r="I12" s="23">
        <f t="shared" si="3"/>
        <v>-5.3209479829416145E-4</v>
      </c>
    </row>
    <row r="13" spans="2:9" x14ac:dyDescent="0.25">
      <c r="B13" s="80" t="s">
        <v>32</v>
      </c>
      <c r="C13" s="25" t="s">
        <v>24</v>
      </c>
      <c r="D13" s="20">
        <v>29679810.710000001</v>
      </c>
      <c r="E13" s="51">
        <f t="shared" si="0"/>
        <v>6.0805348946692352E-2</v>
      </c>
      <c r="F13" s="52">
        <v>27586958</v>
      </c>
      <c r="G13" s="51">
        <f t="shared" si="1"/>
        <v>5.4617612134833501E-2</v>
      </c>
      <c r="H13" s="22">
        <f t="shared" si="2"/>
        <v>-7.0514355042529203E-2</v>
      </c>
      <c r="I13" s="23">
        <f t="shared" si="3"/>
        <v>-0.10176303432258235</v>
      </c>
    </row>
    <row r="14" spans="2:9" x14ac:dyDescent="0.25">
      <c r="B14" s="80" t="s">
        <v>33</v>
      </c>
      <c r="C14" s="25" t="s">
        <v>50</v>
      </c>
      <c r="D14" s="20">
        <v>25642872.82</v>
      </c>
      <c r="E14" s="51">
        <f t="shared" si="0"/>
        <v>5.2534830664887108E-2</v>
      </c>
      <c r="F14" s="52">
        <v>31533473</v>
      </c>
      <c r="G14" s="51">
        <f t="shared" si="1"/>
        <v>6.2431058820557328E-2</v>
      </c>
      <c r="H14" s="22">
        <f t="shared" si="2"/>
        <v>0.22971685822212801</v>
      </c>
      <c r="I14" s="23">
        <f t="shared" si="3"/>
        <v>0.18837460843448758</v>
      </c>
    </row>
    <row r="15" spans="2:9" x14ac:dyDescent="0.25">
      <c r="B15" s="80" t="s">
        <v>34</v>
      </c>
      <c r="C15" s="25" t="s">
        <v>51</v>
      </c>
      <c r="D15" s="20">
        <v>237364143.31</v>
      </c>
      <c r="E15" s="51">
        <f t="shared" si="0"/>
        <v>0.48629048555671334</v>
      </c>
      <c r="F15" s="52">
        <v>244815251</v>
      </c>
      <c r="G15" s="51">
        <f t="shared" si="1"/>
        <v>0.48469368836570925</v>
      </c>
      <c r="H15" s="22">
        <f t="shared" si="2"/>
        <v>3.1391041570540734E-2</v>
      </c>
      <c r="I15" s="23">
        <f t="shared" si="3"/>
        <v>-3.283628280689154E-3</v>
      </c>
    </row>
    <row r="16" spans="2:9" x14ac:dyDescent="0.25">
      <c r="B16" s="80" t="s">
        <v>35</v>
      </c>
      <c r="C16" s="25" t="s">
        <v>52</v>
      </c>
      <c r="D16" s="53">
        <v>720342</v>
      </c>
      <c r="E16" s="51">
        <f t="shared" si="0"/>
        <v>1.4757724400243743E-3</v>
      </c>
      <c r="F16" s="52">
        <v>280595</v>
      </c>
      <c r="G16" s="51">
        <f t="shared" si="1"/>
        <v>5.5553167105171968E-4</v>
      </c>
      <c r="H16" s="22">
        <f t="shared" si="2"/>
        <v>-0.61046974909140383</v>
      </c>
      <c r="I16" s="23">
        <f t="shared" si="3"/>
        <v>-0.62356549290042007</v>
      </c>
    </row>
    <row r="17" spans="2:9" x14ac:dyDescent="0.25">
      <c r="B17" s="80" t="s">
        <v>36</v>
      </c>
      <c r="C17" s="25" t="s">
        <v>53</v>
      </c>
      <c r="D17" s="20">
        <v>25666</v>
      </c>
      <c r="E17" s="51">
        <f t="shared" si="0"/>
        <v>5.2582211568484959E-5</v>
      </c>
      <c r="F17" s="52">
        <v>26599</v>
      </c>
      <c r="G17" s="51">
        <f t="shared" si="1"/>
        <v>5.2661618768348303E-5</v>
      </c>
      <c r="H17" s="22">
        <f t="shared" si="2"/>
        <v>3.6351593547884357E-2</v>
      </c>
      <c r="I17" s="23">
        <f t="shared" si="3"/>
        <v>1.510153291287884E-3</v>
      </c>
    </row>
    <row r="18" spans="2:9" x14ac:dyDescent="0.25">
      <c r="B18" s="80" t="s">
        <v>37</v>
      </c>
      <c r="C18" s="25" t="s">
        <v>54</v>
      </c>
      <c r="D18" s="20">
        <v>5124168.47</v>
      </c>
      <c r="E18" s="51">
        <f t="shared" si="0"/>
        <v>1.0497939320583646E-2</v>
      </c>
      <c r="F18" s="52">
        <v>5490856</v>
      </c>
      <c r="G18" s="51">
        <f t="shared" si="1"/>
        <v>1.0870986329707804E-2</v>
      </c>
      <c r="H18" s="22">
        <f t="shared" si="2"/>
        <v>7.1560396998422704E-2</v>
      </c>
      <c r="I18" s="23">
        <f t="shared" si="3"/>
        <v>3.5535260562300303E-2</v>
      </c>
    </row>
    <row r="19" spans="2:9" x14ac:dyDescent="0.25">
      <c r="B19" s="80" t="s">
        <v>38</v>
      </c>
      <c r="C19" s="25" t="s">
        <v>5</v>
      </c>
      <c r="D19" s="20">
        <v>353619.63</v>
      </c>
      <c r="E19" s="51">
        <f t="shared" si="0"/>
        <v>7.2446435749354678E-4</v>
      </c>
      <c r="F19" s="52">
        <v>3303764</v>
      </c>
      <c r="G19" s="51">
        <f t="shared" si="1"/>
        <v>6.5409060591974681E-3</v>
      </c>
      <c r="H19" s="22">
        <f t="shared" si="2"/>
        <v>8.3427053243622247</v>
      </c>
      <c r="I19" s="23">
        <f t="shared" si="3"/>
        <v>8.0286098847253928</v>
      </c>
    </row>
    <row r="20" spans="2:9" x14ac:dyDescent="0.25">
      <c r="B20" s="80" t="s">
        <v>39</v>
      </c>
      <c r="C20" s="25" t="s">
        <v>55</v>
      </c>
      <c r="D20" s="20">
        <v>151604.4</v>
      </c>
      <c r="E20" s="51">
        <f t="shared" si="0"/>
        <v>3.1059357264525913E-4</v>
      </c>
      <c r="F20" s="52">
        <v>73586</v>
      </c>
      <c r="G20" s="51">
        <f t="shared" si="1"/>
        <v>1.4568810401472529E-4</v>
      </c>
      <c r="H20" s="22">
        <f t="shared" si="2"/>
        <v>-0.5146183092311305</v>
      </c>
      <c r="I20" s="23">
        <f t="shared" si="3"/>
        <v>-0.53093651367627859</v>
      </c>
    </row>
    <row r="21" spans="2:9" x14ac:dyDescent="0.25">
      <c r="B21" s="80" t="s">
        <v>40</v>
      </c>
      <c r="C21" s="25" t="s">
        <v>16</v>
      </c>
      <c r="D21" s="20">
        <v>1130112.32</v>
      </c>
      <c r="E21" s="51">
        <f t="shared" si="0"/>
        <v>2.3152733229327275E-3</v>
      </c>
      <c r="F21" s="52">
        <v>1103138</v>
      </c>
      <c r="G21" s="51">
        <f t="shared" si="1"/>
        <v>2.1840307081047484E-3</v>
      </c>
      <c r="H21" s="22">
        <f t="shared" si="2"/>
        <v>-2.3868707138773662E-2</v>
      </c>
      <c r="I21" s="23">
        <f t="shared" si="3"/>
        <v>-5.6685581580379327E-2</v>
      </c>
    </row>
    <row r="22" spans="2:9" x14ac:dyDescent="0.25">
      <c r="B22" s="80" t="s">
        <v>41</v>
      </c>
      <c r="C22" s="25" t="s">
        <v>56</v>
      </c>
      <c r="D22" s="20">
        <v>5625</v>
      </c>
      <c r="E22" s="51">
        <f t="shared" si="0"/>
        <v>1.1523998288503386E-5</v>
      </c>
      <c r="F22" s="52">
        <v>6019</v>
      </c>
      <c r="G22" s="51">
        <f t="shared" si="1"/>
        <v>1.1916624059802565E-5</v>
      </c>
      <c r="H22" s="22">
        <f t="shared" si="2"/>
        <v>7.0044444444444451E-2</v>
      </c>
      <c r="I22" s="23">
        <f t="shared" si="3"/>
        <v>3.4070273308776197E-2</v>
      </c>
    </row>
    <row r="23" spans="2:9" x14ac:dyDescent="0.25">
      <c r="B23" s="80" t="s">
        <v>42</v>
      </c>
      <c r="C23" s="25" t="s">
        <v>57</v>
      </c>
      <c r="D23" s="20">
        <v>6770</v>
      </c>
      <c r="E23" s="51">
        <f t="shared" si="0"/>
        <v>1.3869772162340965E-5</v>
      </c>
      <c r="F23" s="52">
        <v>11933</v>
      </c>
      <c r="G23" s="51">
        <f t="shared" si="1"/>
        <v>2.3625365493541121E-5</v>
      </c>
      <c r="H23" s="22">
        <f t="shared" si="2"/>
        <v>0.76262924667651399</v>
      </c>
      <c r="I23" s="23">
        <f t="shared" si="3"/>
        <v>0.70337084250658588</v>
      </c>
    </row>
    <row r="24" spans="2:9" s="3" customFormat="1" x14ac:dyDescent="0.25">
      <c r="B24" s="31"/>
      <c r="C24" s="32" t="s">
        <v>19</v>
      </c>
      <c r="D24" s="33">
        <v>408052462.18000001</v>
      </c>
      <c r="E24" s="54">
        <f>SUM(E6:E23)</f>
        <v>0.83598148902789549</v>
      </c>
      <c r="F24" s="33">
        <f>SUM(F6:F23)</f>
        <v>418931749</v>
      </c>
      <c r="G24" s="54">
        <f>SUM(G6:G23)</f>
        <v>0.82941554403531625</v>
      </c>
      <c r="H24" s="41">
        <f t="shared" ref="H24:I29" si="4">(F24-D24)/D24</f>
        <v>2.6661490441395558E-2</v>
      </c>
      <c r="I24" s="42">
        <f t="shared" si="4"/>
        <v>-7.8541750968843943E-3</v>
      </c>
    </row>
    <row r="25" spans="2:9" ht="15.75" customHeight="1" x14ac:dyDescent="0.25">
      <c r="B25" s="81">
        <v>19</v>
      </c>
      <c r="C25" s="24" t="s">
        <v>6</v>
      </c>
      <c r="D25" s="20">
        <v>73859205.919999987</v>
      </c>
      <c r="E25" s="51">
        <f t="shared" si="0"/>
        <v>0.15131615335329759</v>
      </c>
      <c r="F25" s="52">
        <v>79801619</v>
      </c>
      <c r="G25" s="51">
        <f t="shared" si="1"/>
        <v>0.15799400116075718</v>
      </c>
      <c r="H25" s="22">
        <f t="shared" si="4"/>
        <v>8.0455956789414862E-2</v>
      </c>
      <c r="I25" s="23">
        <f t="shared" si="4"/>
        <v>4.4131757644327252E-2</v>
      </c>
    </row>
    <row r="26" spans="2:9" x14ac:dyDescent="0.25">
      <c r="B26" s="18"/>
      <c r="C26" s="24" t="s">
        <v>7</v>
      </c>
      <c r="D26" s="20">
        <v>6192704.4699999997</v>
      </c>
      <c r="E26" s="51">
        <f t="shared" si="0"/>
        <v>1.2687060571286626E-2</v>
      </c>
      <c r="F26" s="52">
        <v>6334144</v>
      </c>
      <c r="G26" s="51">
        <f t="shared" si="1"/>
        <v>1.2540557034167479E-2</v>
      </c>
      <c r="H26" s="22">
        <f>(F26-D26)/D26</f>
        <v>2.2839702860873039E-2</v>
      </c>
      <c r="I26" s="23">
        <f>(G26-E26)/E26</f>
        <v>-1.1547476761537185E-2</v>
      </c>
    </row>
    <row r="27" spans="2:9" x14ac:dyDescent="0.25">
      <c r="B27" s="18"/>
      <c r="C27" s="79" t="s">
        <v>8</v>
      </c>
      <c r="D27" s="20">
        <v>7466.67</v>
      </c>
      <c r="E27" s="51">
        <f t="shared" si="0"/>
        <v>1.5297047520145702E-5</v>
      </c>
      <c r="F27" s="52">
        <v>25203</v>
      </c>
      <c r="G27" s="51">
        <f t="shared" si="1"/>
        <v>4.9897769758963954E-5</v>
      </c>
      <c r="H27" s="22">
        <f>(F27-D27)/D27</f>
        <v>2.3754002788391615</v>
      </c>
      <c r="I27" s="23">
        <f>(G27-E27)/E27</f>
        <v>2.2619216024040099</v>
      </c>
    </row>
    <row r="28" spans="2:9" s="3" customFormat="1" x14ac:dyDescent="0.25">
      <c r="B28" s="31"/>
      <c r="C28" s="32" t="s">
        <v>17</v>
      </c>
      <c r="D28" s="55">
        <v>80059377.059999987</v>
      </c>
      <c r="E28" s="54">
        <f>SUM(E25:E26)</f>
        <v>0.16400321392458422</v>
      </c>
      <c r="F28" s="55">
        <f>SUM(F25:F27)</f>
        <v>86160966</v>
      </c>
      <c r="G28" s="54">
        <f>SUM(G25:G26)</f>
        <v>0.17053455819492466</v>
      </c>
      <c r="H28" s="41">
        <f t="shared" si="4"/>
        <v>7.6213295232452474E-2</v>
      </c>
      <c r="I28" s="42">
        <f t="shared" si="4"/>
        <v>3.9824489496552387E-2</v>
      </c>
    </row>
    <row r="29" spans="2:9" s="3" customFormat="1" ht="16.5" thickBot="1" x14ac:dyDescent="0.3">
      <c r="B29" s="50"/>
      <c r="C29" s="44" t="s">
        <v>18</v>
      </c>
      <c r="D29" s="45">
        <v>488111839.24000001</v>
      </c>
      <c r="E29" s="100">
        <f>E24+E28</f>
        <v>0.99998470295247976</v>
      </c>
      <c r="F29" s="60">
        <f>F24+F28</f>
        <v>505092715</v>
      </c>
      <c r="G29" s="100">
        <f>G24+G28</f>
        <v>0.99995010223024094</v>
      </c>
      <c r="H29" s="46">
        <f>(F29-D29)/D29</f>
        <v>3.478890367920507E-2</v>
      </c>
      <c r="I29" s="47">
        <f t="shared" si="4"/>
        <v>-3.4601251535809051E-5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"/>
      <c r="C31" s="58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ignoredErrors>
    <ignoredError sqref="E24 G24 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1.140625" style="1" bestFit="1" customWidth="1"/>
    <col min="12" max="16384" width="10.28515625" style="1"/>
  </cols>
  <sheetData>
    <row r="2" spans="2:11" x14ac:dyDescent="0.25">
      <c r="B2" s="82" t="s">
        <v>13</v>
      </c>
      <c r="C2" s="83"/>
      <c r="D2" s="83"/>
      <c r="E2" s="83"/>
      <c r="F2" s="83"/>
      <c r="G2" s="83"/>
      <c r="H2" s="83"/>
      <c r="I2" s="84"/>
    </row>
    <row r="3" spans="2:11" ht="16.5" thickBot="1" x14ac:dyDescent="0.3">
      <c r="B3" s="2"/>
      <c r="C3" s="3"/>
    </row>
    <row r="4" spans="2:11" ht="15.75" customHeight="1" x14ac:dyDescent="0.25">
      <c r="B4" s="91"/>
      <c r="C4" s="85" t="s">
        <v>2</v>
      </c>
      <c r="D4" s="97" t="s">
        <v>9</v>
      </c>
      <c r="E4" s="85" t="s">
        <v>3</v>
      </c>
      <c r="F4" s="97" t="s">
        <v>10</v>
      </c>
      <c r="G4" s="85" t="s">
        <v>3</v>
      </c>
      <c r="H4" s="87" t="s">
        <v>22</v>
      </c>
      <c r="I4" s="89" t="s">
        <v>23</v>
      </c>
      <c r="K4" s="74"/>
    </row>
    <row r="5" spans="2:11" x14ac:dyDescent="0.25">
      <c r="B5" s="92"/>
      <c r="C5" s="99"/>
      <c r="D5" s="98"/>
      <c r="E5" s="86" t="s">
        <v>0</v>
      </c>
      <c r="F5" s="98"/>
      <c r="G5" s="86" t="s">
        <v>0</v>
      </c>
      <c r="H5" s="88"/>
      <c r="I5" s="90"/>
      <c r="K5" s="74"/>
    </row>
    <row r="6" spans="2:11" x14ac:dyDescent="0.25">
      <c r="B6" s="80" t="s">
        <v>25</v>
      </c>
      <c r="C6" s="19" t="s">
        <v>45</v>
      </c>
      <c r="D6" s="20">
        <v>28556729.989999998</v>
      </c>
      <c r="E6" s="21">
        <f t="shared" ref="E6:E23" si="0">D6/$D$29</f>
        <v>8.0041432044508296E-2</v>
      </c>
      <c r="F6" s="68">
        <v>27366144</v>
      </c>
      <c r="G6" s="21">
        <f>F6/$F$29</f>
        <v>7.489152321249809E-2</v>
      </c>
      <c r="H6" s="22">
        <f>(F6-D6)/D6</f>
        <v>-4.1691958092432785E-2</v>
      </c>
      <c r="I6" s="23">
        <f>(G6-E6)/E6</f>
        <v>-6.4340538399494371E-2</v>
      </c>
      <c r="K6" s="74"/>
    </row>
    <row r="7" spans="2:11" x14ac:dyDescent="0.25">
      <c r="B7" s="80" t="s">
        <v>26</v>
      </c>
      <c r="C7" s="24" t="s">
        <v>4</v>
      </c>
      <c r="D7" s="20">
        <v>4958269.29</v>
      </c>
      <c r="E7" s="21">
        <f t="shared" si="0"/>
        <v>1.3897493675672331E-2</v>
      </c>
      <c r="F7" s="68">
        <v>5095361</v>
      </c>
      <c r="G7" s="21">
        <f t="shared" ref="G7:G23" si="1">F7/$F$29</f>
        <v>1.394421320766117E-2</v>
      </c>
      <c r="H7" s="22">
        <f t="shared" ref="H7:H23" si="2">(F7-D7)/D7</f>
        <v>2.7649105359503368E-2</v>
      </c>
      <c r="I7" s="23">
        <f t="shared" ref="I7:I23" si="3">(G7-E7)/E7</f>
        <v>3.361723565352069E-3</v>
      </c>
      <c r="K7" s="74"/>
    </row>
    <row r="8" spans="2:11" x14ac:dyDescent="0.25">
      <c r="B8" s="80" t="s">
        <v>27</v>
      </c>
      <c r="C8" s="25" t="s">
        <v>46</v>
      </c>
      <c r="D8" s="26">
        <v>49865969.600000001</v>
      </c>
      <c r="E8" s="21">
        <f t="shared" si="0"/>
        <v>0.13976893077287231</v>
      </c>
      <c r="F8" s="68">
        <v>47842488</v>
      </c>
      <c r="G8" s="21">
        <f t="shared" si="1"/>
        <v>0.13092808400758474</v>
      </c>
      <c r="H8" s="22">
        <f t="shared" si="2"/>
        <v>-4.057840680190046E-2</v>
      </c>
      <c r="I8" s="23">
        <f t="shared" si="3"/>
        <v>-6.3253304696550522E-2</v>
      </c>
      <c r="K8" s="74"/>
    </row>
    <row r="9" spans="2:11" x14ac:dyDescent="0.25">
      <c r="B9" s="80" t="s">
        <v>28</v>
      </c>
      <c r="C9" s="25" t="s">
        <v>47</v>
      </c>
      <c r="D9" s="27">
        <v>0</v>
      </c>
      <c r="E9" s="21">
        <f t="shared" si="0"/>
        <v>0</v>
      </c>
      <c r="F9" s="68">
        <v>0</v>
      </c>
      <c r="G9" s="21">
        <f t="shared" si="1"/>
        <v>0</v>
      </c>
      <c r="H9" s="28" t="s">
        <v>1</v>
      </c>
      <c r="I9" s="29" t="s">
        <v>1</v>
      </c>
      <c r="K9" s="74"/>
    </row>
    <row r="10" spans="2:11" x14ac:dyDescent="0.25">
      <c r="B10" s="80" t="s">
        <v>29</v>
      </c>
      <c r="C10" s="25" t="s">
        <v>48</v>
      </c>
      <c r="D10" s="26">
        <v>1277941</v>
      </c>
      <c r="E10" s="21">
        <f t="shared" si="0"/>
        <v>3.5819306952935537E-3</v>
      </c>
      <c r="F10" s="68">
        <v>197116</v>
      </c>
      <c r="G10" s="21">
        <f t="shared" si="1"/>
        <v>5.3943725098993753E-4</v>
      </c>
      <c r="H10" s="22">
        <f t="shared" si="2"/>
        <v>-0.84575500746904586</v>
      </c>
      <c r="I10" s="23">
        <f t="shared" si="3"/>
        <v>-0.84940042204090482</v>
      </c>
      <c r="K10" s="74"/>
    </row>
    <row r="11" spans="2:11" x14ac:dyDescent="0.25">
      <c r="B11" s="80" t="s">
        <v>30</v>
      </c>
      <c r="C11" s="25" t="s">
        <v>49</v>
      </c>
      <c r="D11" s="20">
        <v>20389</v>
      </c>
      <c r="E11" s="21">
        <f t="shared" si="0"/>
        <v>5.7148166422659781E-5</v>
      </c>
      <c r="F11" s="68">
        <v>15349</v>
      </c>
      <c r="G11" s="21">
        <f t="shared" si="1"/>
        <v>4.2004821351105699E-5</v>
      </c>
      <c r="H11" s="22">
        <f t="shared" si="2"/>
        <v>-0.24719211339447741</v>
      </c>
      <c r="I11" s="23">
        <f t="shared" si="3"/>
        <v>-0.26498391846128599</v>
      </c>
      <c r="K11" s="74"/>
    </row>
    <row r="12" spans="2:11" x14ac:dyDescent="0.25">
      <c r="B12" s="80" t="s">
        <v>31</v>
      </c>
      <c r="C12" s="25" t="s">
        <v>15</v>
      </c>
      <c r="D12" s="20">
        <v>4707362.6399999997</v>
      </c>
      <c r="E12" s="21">
        <f t="shared" si="0"/>
        <v>1.3194229415985635E-2</v>
      </c>
      <c r="F12" s="68">
        <v>4913333</v>
      </c>
      <c r="G12" s="21">
        <f t="shared" si="1"/>
        <v>1.3446066512703903E-2</v>
      </c>
      <c r="H12" s="22">
        <f t="shared" si="2"/>
        <v>4.3754937902978373E-2</v>
      </c>
      <c r="I12" s="23">
        <f t="shared" si="3"/>
        <v>1.9086912071814663E-2</v>
      </c>
      <c r="K12" s="74"/>
    </row>
    <row r="13" spans="2:11" x14ac:dyDescent="0.25">
      <c r="B13" s="80" t="s">
        <v>32</v>
      </c>
      <c r="C13" s="25" t="s">
        <v>24</v>
      </c>
      <c r="D13" s="20">
        <v>23893584.710000001</v>
      </c>
      <c r="E13" s="21">
        <f t="shared" si="0"/>
        <v>6.6971139116239115E-2</v>
      </c>
      <c r="F13" s="68">
        <v>21666230</v>
      </c>
      <c r="G13" s="21">
        <f t="shared" si="1"/>
        <v>5.9292860805392325E-2</v>
      </c>
      <c r="H13" s="22">
        <f t="shared" si="2"/>
        <v>-9.3219779996753821E-2</v>
      </c>
      <c r="I13" s="23">
        <f t="shared" si="3"/>
        <v>-0.11465055562993949</v>
      </c>
      <c r="K13" s="74"/>
    </row>
    <row r="14" spans="2:11" x14ac:dyDescent="0.25">
      <c r="B14" s="80" t="s">
        <v>33</v>
      </c>
      <c r="C14" s="25" t="s">
        <v>50</v>
      </c>
      <c r="D14" s="20">
        <v>18672939.82</v>
      </c>
      <c r="E14" s="21">
        <f t="shared" si="0"/>
        <v>5.2338234951869678E-2</v>
      </c>
      <c r="F14" s="68">
        <v>19922673</v>
      </c>
      <c r="G14" s="21">
        <f t="shared" si="1"/>
        <v>5.4521357756303152E-2</v>
      </c>
      <c r="H14" s="22">
        <f t="shared" si="2"/>
        <v>6.6927500010547328E-2</v>
      </c>
      <c r="I14" s="23">
        <f t="shared" si="3"/>
        <v>4.1711815586465174E-2</v>
      </c>
      <c r="K14" s="74"/>
    </row>
    <row r="15" spans="2:11" x14ac:dyDescent="0.25">
      <c r="B15" s="80" t="s">
        <v>34</v>
      </c>
      <c r="C15" s="25" t="s">
        <v>51</v>
      </c>
      <c r="D15" s="20">
        <v>148214777.31</v>
      </c>
      <c r="E15" s="21">
        <f t="shared" si="0"/>
        <v>0.41543002403302465</v>
      </c>
      <c r="F15" s="68">
        <v>154264632</v>
      </c>
      <c r="G15" s="21">
        <f t="shared" si="1"/>
        <v>0.42216810918978848</v>
      </c>
      <c r="H15" s="22">
        <f t="shared" si="2"/>
        <v>4.0818161318330409E-2</v>
      </c>
      <c r="I15" s="23">
        <f t="shared" si="3"/>
        <v>1.6219543044457913E-2</v>
      </c>
      <c r="K15" s="74"/>
    </row>
    <row r="16" spans="2:11" x14ac:dyDescent="0.25">
      <c r="B16" s="80" t="s">
        <v>35</v>
      </c>
      <c r="C16" s="25" t="s">
        <v>52</v>
      </c>
      <c r="D16" s="20">
        <v>685324</v>
      </c>
      <c r="E16" s="21">
        <f t="shared" si="0"/>
        <v>1.9208892052304132E-3</v>
      </c>
      <c r="F16" s="68">
        <v>240375</v>
      </c>
      <c r="G16" s="21">
        <f>F16/$F$29</f>
        <v>6.5782193838504345E-4</v>
      </c>
      <c r="H16" s="22">
        <f t="shared" si="2"/>
        <v>-0.64925349177907088</v>
      </c>
      <c r="I16" s="23">
        <f t="shared" si="3"/>
        <v>-0.65754300841826174</v>
      </c>
      <c r="K16" s="74"/>
    </row>
    <row r="17" spans="2:11" x14ac:dyDescent="0.25">
      <c r="B17" s="80" t="s">
        <v>36</v>
      </c>
      <c r="C17" s="25" t="s">
        <v>53</v>
      </c>
      <c r="D17" s="20">
        <v>20928</v>
      </c>
      <c r="E17" s="21">
        <f t="shared" si="0"/>
        <v>5.8658925248586196E-5</v>
      </c>
      <c r="F17" s="68">
        <v>21174</v>
      </c>
      <c r="G17" s="21">
        <f t="shared" si="1"/>
        <v>5.794580020120608E-5</v>
      </c>
      <c r="H17" s="22">
        <f t="shared" si="2"/>
        <v>1.1754587155963303E-2</v>
      </c>
      <c r="I17" s="23">
        <f t="shared" si="3"/>
        <v>-1.2157144788419115E-2</v>
      </c>
      <c r="K17" s="74"/>
    </row>
    <row r="18" spans="2:11" x14ac:dyDescent="0.25">
      <c r="B18" s="80" t="s">
        <v>37</v>
      </c>
      <c r="C18" s="25" t="s">
        <v>54</v>
      </c>
      <c r="D18" s="20">
        <v>4531889.47</v>
      </c>
      <c r="E18" s="21">
        <f t="shared" si="0"/>
        <v>1.270239705923093E-2</v>
      </c>
      <c r="F18" s="68">
        <v>4818968</v>
      </c>
      <c r="G18" s="21">
        <f t="shared" si="1"/>
        <v>1.3187822655332278E-2</v>
      </c>
      <c r="H18" s="22">
        <f t="shared" si="2"/>
        <v>6.3346322080533951E-2</v>
      </c>
      <c r="I18" s="23">
        <f t="shared" si="3"/>
        <v>3.8215274946753905E-2</v>
      </c>
      <c r="K18" s="74"/>
    </row>
    <row r="19" spans="2:11" x14ac:dyDescent="0.25">
      <c r="B19" s="80" t="s">
        <v>38</v>
      </c>
      <c r="C19" s="25" t="s">
        <v>5</v>
      </c>
      <c r="D19" s="20">
        <v>350648.63</v>
      </c>
      <c r="E19" s="21">
        <f t="shared" si="0"/>
        <v>9.8283026451114093E-4</v>
      </c>
      <c r="F19" s="68">
        <v>3300344</v>
      </c>
      <c r="G19" s="21">
        <f t="shared" si="1"/>
        <v>9.0318822149451812E-3</v>
      </c>
      <c r="H19" s="22">
        <f t="shared" si="2"/>
        <v>8.412111491780248</v>
      </c>
      <c r="I19" s="23">
        <f t="shared" si="3"/>
        <v>8.189666355499984</v>
      </c>
      <c r="K19" s="74"/>
    </row>
    <row r="20" spans="2:11" x14ac:dyDescent="0.25">
      <c r="B20" s="80" t="s">
        <v>39</v>
      </c>
      <c r="C20" s="25" t="s">
        <v>55</v>
      </c>
      <c r="D20" s="20">
        <v>150854.39999999999</v>
      </c>
      <c r="E20" s="21">
        <f t="shared" si="0"/>
        <v>4.2282860153957958E-4</v>
      </c>
      <c r="F20" s="68">
        <v>73586</v>
      </c>
      <c r="G20" s="21">
        <f t="shared" si="1"/>
        <v>2.0137903341862427E-4</v>
      </c>
      <c r="H20" s="22">
        <f t="shared" si="2"/>
        <v>-0.51220514615417245</v>
      </c>
      <c r="I20" s="23">
        <f t="shared" si="3"/>
        <v>-0.52373365310346953</v>
      </c>
      <c r="K20" s="74"/>
    </row>
    <row r="21" spans="2:11" x14ac:dyDescent="0.25">
      <c r="B21" s="80" t="s">
        <v>40</v>
      </c>
      <c r="C21" s="25" t="s">
        <v>16</v>
      </c>
      <c r="D21" s="20">
        <v>1083727.32</v>
      </c>
      <c r="E21" s="21">
        <f t="shared" si="0"/>
        <v>3.0375707116652643E-3</v>
      </c>
      <c r="F21" s="68">
        <v>1051954</v>
      </c>
      <c r="G21" s="21">
        <f t="shared" si="1"/>
        <v>2.8788285777302134E-3</v>
      </c>
      <c r="H21" s="22">
        <f t="shared" si="2"/>
        <v>-2.931855588913276E-2</v>
      </c>
      <c r="I21" s="23">
        <f t="shared" si="3"/>
        <v>-5.2259568254799542E-2</v>
      </c>
      <c r="K21" s="74"/>
    </row>
    <row r="22" spans="2:11" x14ac:dyDescent="0.25">
      <c r="B22" s="80" t="s">
        <v>41</v>
      </c>
      <c r="C22" s="25" t="s">
        <v>56</v>
      </c>
      <c r="D22" s="30">
        <v>5625</v>
      </c>
      <c r="E22" s="21">
        <f t="shared" si="0"/>
        <v>1.5766267895799759E-5</v>
      </c>
      <c r="F22" s="68">
        <v>6019</v>
      </c>
      <c r="G22" s="21">
        <f t="shared" si="1"/>
        <v>1.6471888703648787E-5</v>
      </c>
      <c r="H22" s="22">
        <f t="shared" si="2"/>
        <v>7.0044444444444451E-2</v>
      </c>
      <c r="I22" s="23">
        <f t="shared" si="3"/>
        <v>4.4755094389650023E-2</v>
      </c>
      <c r="K22" s="75"/>
    </row>
    <row r="23" spans="2:11" x14ac:dyDescent="0.25">
      <c r="B23" s="80" t="s">
        <v>42</v>
      </c>
      <c r="C23" s="25" t="s">
        <v>57</v>
      </c>
      <c r="D23" s="20">
        <v>6380</v>
      </c>
      <c r="E23" s="21">
        <f t="shared" si="0"/>
        <v>1.7882451408924881E-5</v>
      </c>
      <c r="F23" s="68">
        <v>11620</v>
      </c>
      <c r="G23" s="21">
        <f t="shared" si="1"/>
        <v>3.1799858238311824E-5</v>
      </c>
      <c r="H23" s="22">
        <f t="shared" si="2"/>
        <v>0.82131661442006265</v>
      </c>
      <c r="I23" s="23">
        <f t="shared" si="3"/>
        <v>0.77827175430998019</v>
      </c>
      <c r="K23" s="74"/>
    </row>
    <row r="24" spans="2:11" s="3" customFormat="1" x14ac:dyDescent="0.25">
      <c r="B24" s="31"/>
      <c r="C24" s="32" t="s">
        <v>19</v>
      </c>
      <c r="D24" s="33">
        <f>SUM(D6:D23)</f>
        <v>287003340.18000001</v>
      </c>
      <c r="E24" s="34">
        <f>SUM(E6:E23)</f>
        <v>0.80443938635861867</v>
      </c>
      <c r="F24" s="69">
        <f>SUM(F6:F23)</f>
        <v>290807366</v>
      </c>
      <c r="G24" s="34">
        <f>SUM(G6:G23)</f>
        <v>0.79583760873122766</v>
      </c>
      <c r="H24" s="35">
        <f>(F24-D24)/D24</f>
        <v>1.3254291108996225E-2</v>
      </c>
      <c r="I24" s="36">
        <f>(G24-E24)/E24</f>
        <v>-1.069288472600512E-2</v>
      </c>
      <c r="K24" s="74"/>
    </row>
    <row r="25" spans="2:11" s="3" customFormat="1" ht="15.75" customHeight="1" x14ac:dyDescent="0.25">
      <c r="B25" s="81">
        <v>19</v>
      </c>
      <c r="C25" s="24" t="s">
        <v>6</v>
      </c>
      <c r="D25" s="38">
        <f>64415991.69+34685.23</f>
        <v>64450676.919999994</v>
      </c>
      <c r="E25" s="21">
        <f t="shared" ref="E25:E27" si="4">D25/$D$29</f>
        <v>0.18064829126868595</v>
      </c>
      <c r="F25" s="68">
        <v>69225996</v>
      </c>
      <c r="G25" s="21">
        <f>F25/$F$29</f>
        <v>0.18944723401083835</v>
      </c>
      <c r="H25" s="22">
        <f>(F25-D25)/D25</f>
        <v>7.4092613269638966E-2</v>
      </c>
      <c r="I25" s="23">
        <f>(G25-E25)/E25</f>
        <v>4.8707589096790037E-2</v>
      </c>
      <c r="K25" s="74"/>
    </row>
    <row r="26" spans="2:11" s="3" customFormat="1" x14ac:dyDescent="0.25">
      <c r="B26" s="18"/>
      <c r="C26" s="24" t="s">
        <v>7</v>
      </c>
      <c r="D26" s="38">
        <v>5312867.47</v>
      </c>
      <c r="E26" s="21">
        <f t="shared" si="4"/>
        <v>1.489139410255998E-2</v>
      </c>
      <c r="F26" s="68">
        <v>5351869</v>
      </c>
      <c r="G26" s="21">
        <f t="shared" ref="G26:G27" si="5">F26/$F$29</f>
        <v>1.4646185500001348E-2</v>
      </c>
      <c r="H26" s="22">
        <f t="shared" ref="H26:H27" si="6">(F26-D26)/D26</f>
        <v>7.3409566905685043E-3</v>
      </c>
      <c r="I26" s="23">
        <f t="shared" ref="I26:I27" si="7">(G26-E26)/E26</f>
        <v>-1.6466463842796146E-2</v>
      </c>
      <c r="K26" s="76"/>
    </row>
    <row r="27" spans="2:11" s="3" customFormat="1" x14ac:dyDescent="0.25">
      <c r="B27" s="18"/>
      <c r="C27" s="79" t="s">
        <v>8</v>
      </c>
      <c r="D27" s="38">
        <v>7466.67</v>
      </c>
      <c r="E27" s="21">
        <f t="shared" si="4"/>
        <v>2.0928270135027767E-5</v>
      </c>
      <c r="F27" s="68">
        <v>25203</v>
      </c>
      <c r="G27" s="21">
        <f t="shared" si="5"/>
        <v>6.8971757932889235E-5</v>
      </c>
      <c r="H27" s="22">
        <f t="shared" si="6"/>
        <v>2.3754002788391615</v>
      </c>
      <c r="I27" s="23">
        <f t="shared" si="7"/>
        <v>2.2956263220939035</v>
      </c>
      <c r="K27" s="77"/>
    </row>
    <row r="28" spans="2:11" s="17" customFormat="1" x14ac:dyDescent="0.25">
      <c r="B28" s="31"/>
      <c r="C28" s="32" t="s">
        <v>20</v>
      </c>
      <c r="D28" s="39">
        <f>D25+D26+D27</f>
        <v>69771011.060000002</v>
      </c>
      <c r="E28" s="40">
        <f>E25+E26+E27</f>
        <v>0.19556061364138097</v>
      </c>
      <c r="F28" s="70">
        <f>SUM(F25:F27)</f>
        <v>74603068</v>
      </c>
      <c r="G28" s="40">
        <f>SUM(G25:G27)</f>
        <v>0.20416239126877259</v>
      </c>
      <c r="H28" s="41">
        <f t="shared" ref="H28" si="8">(F28-D28)/D28</f>
        <v>6.9255939774824832E-2</v>
      </c>
      <c r="I28" s="42">
        <f t="shared" ref="I28" si="9">(G28-E28)/E28</f>
        <v>4.3985225180186611E-2</v>
      </c>
      <c r="K28" s="78"/>
    </row>
    <row r="29" spans="2:11" s="3" customFormat="1" ht="16.5" thickBot="1" x14ac:dyDescent="0.3">
      <c r="B29" s="43"/>
      <c r="C29" s="44" t="s">
        <v>18</v>
      </c>
      <c r="D29" s="45">
        <f>SUM(D24:D27)</f>
        <v>356774351.24000007</v>
      </c>
      <c r="E29" s="101">
        <f>E24+E28</f>
        <v>0.99999999999999967</v>
      </c>
      <c r="F29" s="71">
        <f>SUM(F24:F27)</f>
        <v>365410434</v>
      </c>
      <c r="G29" s="101">
        <f>G24+G28</f>
        <v>1.0000000000000002</v>
      </c>
      <c r="H29" s="46">
        <f t="shared" ref="H29" si="10">(F29-D29)/D29</f>
        <v>2.4206007887014522E-2</v>
      </c>
      <c r="I29" s="47">
        <f t="shared" ref="I29" si="11">(G29-E29)/E29</f>
        <v>5.5511151231257847E-16</v>
      </c>
    </row>
    <row r="30" spans="2:11" x14ac:dyDescent="0.25">
      <c r="B30" s="10"/>
      <c r="C30" s="11"/>
      <c r="D30" s="6"/>
      <c r="E30" s="12"/>
      <c r="F30" s="6"/>
      <c r="G30" s="12"/>
      <c r="H30" s="13"/>
    </row>
    <row r="31" spans="2:11" x14ac:dyDescent="0.25">
      <c r="B31" s="72" t="s">
        <v>44</v>
      </c>
      <c r="C31" s="58"/>
      <c r="D31" s="6"/>
      <c r="E31" s="12"/>
      <c r="F31" s="59"/>
      <c r="G31" s="12"/>
      <c r="H31" s="13"/>
    </row>
    <row r="32" spans="2:11" x14ac:dyDescent="0.25">
      <c r="B32" s="73" t="s">
        <v>21</v>
      </c>
      <c r="F32" s="59"/>
    </row>
    <row r="33" spans="2:6" x14ac:dyDescent="0.25">
      <c r="F33" s="66"/>
    </row>
    <row r="34" spans="2:6" x14ac:dyDescent="0.25">
      <c r="B34" s="73" t="s">
        <v>43</v>
      </c>
      <c r="F34" s="67"/>
    </row>
    <row r="35" spans="2:6" x14ac:dyDescent="0.25">
      <c r="B35" s="73" t="s">
        <v>11</v>
      </c>
      <c r="F35" s="67"/>
    </row>
    <row r="37" spans="2:6" x14ac:dyDescent="0.25">
      <c r="F37" s="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ignoredErrors>
    <ignoredError sqref="G24 E24 E29:F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2" t="s">
        <v>14</v>
      </c>
      <c r="C2" s="83"/>
      <c r="D2" s="83"/>
      <c r="E2" s="83"/>
      <c r="F2" s="83"/>
      <c r="G2" s="83"/>
      <c r="H2" s="83"/>
      <c r="I2" s="84"/>
    </row>
    <row r="3" spans="2:9" ht="16.5" thickBot="1" x14ac:dyDescent="0.3">
      <c r="B3" s="2"/>
      <c r="C3" s="3"/>
    </row>
    <row r="4" spans="2:9" ht="15.75" customHeight="1" x14ac:dyDescent="0.25">
      <c r="B4" s="91"/>
      <c r="C4" s="85" t="s">
        <v>2</v>
      </c>
      <c r="D4" s="97" t="s">
        <v>9</v>
      </c>
      <c r="E4" s="85" t="s">
        <v>3</v>
      </c>
      <c r="F4" s="97" t="s">
        <v>10</v>
      </c>
      <c r="G4" s="85" t="s">
        <v>3</v>
      </c>
      <c r="H4" s="87" t="s">
        <v>22</v>
      </c>
      <c r="I4" s="89" t="s">
        <v>23</v>
      </c>
    </row>
    <row r="5" spans="2:9" x14ac:dyDescent="0.25">
      <c r="B5" s="92"/>
      <c r="C5" s="99"/>
      <c r="D5" s="98"/>
      <c r="E5" s="86" t="s">
        <v>0</v>
      </c>
      <c r="F5" s="98"/>
      <c r="G5" s="86" t="s">
        <v>0</v>
      </c>
      <c r="H5" s="88"/>
      <c r="I5" s="90"/>
    </row>
    <row r="6" spans="2:9" x14ac:dyDescent="0.25">
      <c r="B6" s="80" t="s">
        <v>25</v>
      </c>
      <c r="C6" s="19" t="s">
        <v>45</v>
      </c>
      <c r="D6" s="48">
        <v>7899427</v>
      </c>
      <c r="E6" s="21">
        <f t="shared" ref="E6:E23" si="0">D6/$D$28</f>
        <v>6.0146018629502036E-2</v>
      </c>
      <c r="F6" s="62">
        <v>8259311</v>
      </c>
      <c r="G6" s="21">
        <f t="shared" ref="G6:G23" si="1">F6/$F$28</f>
        <v>5.9129267798826969E-2</v>
      </c>
      <c r="H6" s="22">
        <f>(F6-D6)/D6</f>
        <v>4.5558241123058674E-2</v>
      </c>
      <c r="I6" s="23">
        <f>(G6-E6)/E6</f>
        <v>-1.6904707141768217E-2</v>
      </c>
    </row>
    <row r="7" spans="2:9" x14ac:dyDescent="0.25">
      <c r="B7" s="80" t="s">
        <v>26</v>
      </c>
      <c r="C7" s="24" t="s">
        <v>4</v>
      </c>
      <c r="D7" s="48">
        <v>844208</v>
      </c>
      <c r="E7" s="21">
        <f t="shared" si="0"/>
        <v>6.4277763558261442E-3</v>
      </c>
      <c r="F7" s="62">
        <v>809825</v>
      </c>
      <c r="G7" s="21">
        <f t="shared" si="1"/>
        <v>5.7976215322543311E-3</v>
      </c>
      <c r="H7" s="22">
        <f t="shared" ref="H7:H23" si="2">(F7-D7)/D7</f>
        <v>-4.072811439834733E-2</v>
      </c>
      <c r="I7" s="23">
        <f t="shared" ref="I7:I23" si="3">(G7-E7)/E7</f>
        <v>-9.8036208587226281E-2</v>
      </c>
    </row>
    <row r="8" spans="2:9" x14ac:dyDescent="0.25">
      <c r="B8" s="80" t="s">
        <v>27</v>
      </c>
      <c r="C8" s="25" t="s">
        <v>46</v>
      </c>
      <c r="D8" s="37">
        <v>9329989</v>
      </c>
      <c r="E8" s="21">
        <f t="shared" si="0"/>
        <v>7.10382781190394E-2</v>
      </c>
      <c r="F8" s="62">
        <v>9816082</v>
      </c>
      <c r="G8" s="21">
        <f t="shared" si="1"/>
        <v>7.0274353552402261E-2</v>
      </c>
      <c r="H8" s="22">
        <f t="shared" si="2"/>
        <v>5.2100061425581531E-2</v>
      </c>
      <c r="I8" s="23">
        <f t="shared" si="3"/>
        <v>-1.0753703311291199E-2</v>
      </c>
    </row>
    <row r="9" spans="2:9" x14ac:dyDescent="0.25">
      <c r="B9" s="80" t="s">
        <v>28</v>
      </c>
      <c r="C9" s="25" t="s">
        <v>47</v>
      </c>
      <c r="D9" s="37">
        <v>0</v>
      </c>
      <c r="E9" s="21">
        <f t="shared" si="0"/>
        <v>0</v>
      </c>
      <c r="F9" s="61">
        <v>0</v>
      </c>
      <c r="G9" s="21">
        <f t="shared" si="1"/>
        <v>0</v>
      </c>
      <c r="H9" s="28" t="s">
        <v>1</v>
      </c>
      <c r="I9" s="29" t="s">
        <v>1</v>
      </c>
    </row>
    <row r="10" spans="2:9" x14ac:dyDescent="0.25">
      <c r="B10" s="80" t="s">
        <v>29</v>
      </c>
      <c r="C10" s="25" t="s">
        <v>48</v>
      </c>
      <c r="D10" s="37">
        <v>10802</v>
      </c>
      <c r="E10" s="21">
        <f t="shared" si="0"/>
        <v>8.2246129147833254E-5</v>
      </c>
      <c r="F10" s="62">
        <v>9817</v>
      </c>
      <c r="G10" s="21">
        <f t="shared" si="1"/>
        <v>7.0280925610027804E-5</v>
      </c>
      <c r="H10" s="22">
        <f t="shared" si="2"/>
        <v>-9.1186817256063687E-2</v>
      </c>
      <c r="I10" s="23">
        <f t="shared" si="3"/>
        <v>-0.14548044584929465</v>
      </c>
    </row>
    <row r="11" spans="2:9" x14ac:dyDescent="0.25">
      <c r="B11" s="80" t="s">
        <v>30</v>
      </c>
      <c r="C11" s="25" t="s">
        <v>49</v>
      </c>
      <c r="D11" s="48">
        <v>8623</v>
      </c>
      <c r="E11" s="21">
        <f t="shared" si="0"/>
        <v>6.5655283432861146E-5</v>
      </c>
      <c r="F11" s="62">
        <v>38932</v>
      </c>
      <c r="G11" s="21">
        <f t="shared" si="1"/>
        <v>2.787182434399106E-4</v>
      </c>
      <c r="H11" s="22">
        <f t="shared" si="2"/>
        <v>3.5149020062623215</v>
      </c>
      <c r="I11" s="23">
        <f t="shared" si="3"/>
        <v>3.2451761513591952</v>
      </c>
    </row>
    <row r="12" spans="2:9" x14ac:dyDescent="0.25">
      <c r="B12" s="80" t="s">
        <v>31</v>
      </c>
      <c r="C12" s="25" t="s">
        <v>15</v>
      </c>
      <c r="D12" s="48">
        <v>368017</v>
      </c>
      <c r="E12" s="21">
        <f t="shared" si="0"/>
        <v>2.8020712563042167E-3</v>
      </c>
      <c r="F12" s="62">
        <v>335819</v>
      </c>
      <c r="G12" s="21">
        <f t="shared" si="1"/>
        <v>2.4041632023463306E-3</v>
      </c>
      <c r="H12" s="22">
        <f t="shared" si="2"/>
        <v>-8.7490523535597539E-2</v>
      </c>
      <c r="I12" s="23">
        <f t="shared" si="3"/>
        <v>-0.14200497330774725</v>
      </c>
    </row>
    <row r="13" spans="2:9" x14ac:dyDescent="0.25">
      <c r="B13" s="80" t="s">
        <v>32</v>
      </c>
      <c r="C13" s="25" t="s">
        <v>24</v>
      </c>
      <c r="D13" s="48">
        <v>5786226</v>
      </c>
      <c r="E13" s="21">
        <f t="shared" si="0"/>
        <v>4.405616468011022E-2</v>
      </c>
      <c r="F13" s="62">
        <v>5920728</v>
      </c>
      <c r="G13" s="21">
        <f t="shared" si="1"/>
        <v>4.2387108498034912E-2</v>
      </c>
      <c r="H13" s="22">
        <f t="shared" si="2"/>
        <v>2.3245203350162957E-2</v>
      </c>
      <c r="I13" s="23">
        <f t="shared" si="3"/>
        <v>-3.7884736317703741E-2</v>
      </c>
    </row>
    <row r="14" spans="2:9" x14ac:dyDescent="0.25">
      <c r="B14" s="80" t="s">
        <v>33</v>
      </c>
      <c r="C14" s="25" t="s">
        <v>50</v>
      </c>
      <c r="D14" s="48">
        <v>6969933</v>
      </c>
      <c r="E14" s="21">
        <f t="shared" si="0"/>
        <v>5.3068877029230223E-2</v>
      </c>
      <c r="F14" s="62">
        <v>11610800</v>
      </c>
      <c r="G14" s="21">
        <f t="shared" si="1"/>
        <v>8.312292666526544E-2</v>
      </c>
      <c r="H14" s="22">
        <f t="shared" si="2"/>
        <v>0.66584097723751434</v>
      </c>
      <c r="I14" s="23">
        <f t="shared" si="3"/>
        <v>0.56632156771437825</v>
      </c>
    </row>
    <row r="15" spans="2:9" x14ac:dyDescent="0.25">
      <c r="B15" s="80" t="s">
        <v>34</v>
      </c>
      <c r="C15" s="25" t="s">
        <v>51</v>
      </c>
      <c r="D15" s="48">
        <v>89149366</v>
      </c>
      <c r="E15" s="21">
        <f t="shared" si="0"/>
        <v>0.67878080628434134</v>
      </c>
      <c r="F15" s="62">
        <v>90550619</v>
      </c>
      <c r="G15" s="21">
        <f t="shared" si="1"/>
        <v>0.64826131383120811</v>
      </c>
      <c r="H15" s="22">
        <f t="shared" si="2"/>
        <v>1.5718036626306463E-2</v>
      </c>
      <c r="I15" s="23">
        <f t="shared" si="3"/>
        <v>-4.4962220750167495E-2</v>
      </c>
    </row>
    <row r="16" spans="2:9" x14ac:dyDescent="0.25">
      <c r="B16" s="80" t="s">
        <v>35</v>
      </c>
      <c r="C16" s="25" t="s">
        <v>52</v>
      </c>
      <c r="D16" s="48">
        <v>35018</v>
      </c>
      <c r="E16" s="21">
        <f t="shared" si="0"/>
        <v>2.6662608317893212E-4</v>
      </c>
      <c r="F16" s="62">
        <v>40220</v>
      </c>
      <c r="G16" s="21">
        <f t="shared" si="1"/>
        <v>2.8793916960734626E-4</v>
      </c>
      <c r="H16" s="22">
        <f t="shared" si="2"/>
        <v>0.14855217316808497</v>
      </c>
      <c r="I16" s="23">
        <f t="shared" si="3"/>
        <v>7.9936239449277663E-2</v>
      </c>
    </row>
    <row r="17" spans="2:9" x14ac:dyDescent="0.25">
      <c r="B17" s="80" t="s">
        <v>36</v>
      </c>
      <c r="C17" s="25" t="s">
        <v>53</v>
      </c>
      <c r="D17" s="48">
        <v>4738</v>
      </c>
      <c r="E17" s="21">
        <f t="shared" si="0"/>
        <v>3.6075000916722267E-5</v>
      </c>
      <c r="F17" s="62">
        <v>5425</v>
      </c>
      <c r="G17" s="21">
        <f t="shared" si="1"/>
        <v>3.8838140107405607E-5</v>
      </c>
      <c r="H17" s="22">
        <f t="shared" si="2"/>
        <v>0.14499788940481215</v>
      </c>
      <c r="I17" s="23">
        <f t="shared" si="3"/>
        <v>7.6594293013656153E-2</v>
      </c>
    </row>
    <row r="18" spans="2:9" x14ac:dyDescent="0.25">
      <c r="B18" s="80" t="s">
        <v>37</v>
      </c>
      <c r="C18" s="25" t="s">
        <v>54</v>
      </c>
      <c r="D18" s="48">
        <v>592279</v>
      </c>
      <c r="E18" s="21">
        <f t="shared" si="0"/>
        <v>4.5095959197879584E-3</v>
      </c>
      <c r="F18" s="62">
        <v>671888</v>
      </c>
      <c r="G18" s="21">
        <f t="shared" si="1"/>
        <v>4.8101161807344766E-3</v>
      </c>
      <c r="H18" s="22">
        <f t="shared" si="2"/>
        <v>0.13441131628843839</v>
      </c>
      <c r="I18" s="23">
        <f t="shared" si="3"/>
        <v>6.664017492739098E-2</v>
      </c>
    </row>
    <row r="19" spans="2:9" x14ac:dyDescent="0.25">
      <c r="B19" s="80" t="s">
        <v>38</v>
      </c>
      <c r="C19" s="25" t="s">
        <v>5</v>
      </c>
      <c r="D19" s="48">
        <v>2971</v>
      </c>
      <c r="E19" s="21">
        <f t="shared" si="0"/>
        <v>2.2621111803204277E-5</v>
      </c>
      <c r="F19" s="62">
        <v>3420</v>
      </c>
      <c r="G19" s="21">
        <f t="shared" si="1"/>
        <v>2.4484136252041874E-5</v>
      </c>
      <c r="H19" s="22">
        <f t="shared" si="2"/>
        <v>0.15112756647593403</v>
      </c>
      <c r="I19" s="23">
        <f t="shared" si="3"/>
        <v>8.2357775561398325E-2</v>
      </c>
    </row>
    <row r="20" spans="2:9" x14ac:dyDescent="0.25">
      <c r="B20" s="80" t="s">
        <v>39</v>
      </c>
      <c r="C20" s="25" t="s">
        <v>55</v>
      </c>
      <c r="D20" s="48">
        <v>750</v>
      </c>
      <c r="E20" s="21">
        <f t="shared" si="0"/>
        <v>5.7104792502198606E-6</v>
      </c>
      <c r="F20" s="63">
        <v>0</v>
      </c>
      <c r="G20" s="21">
        <f t="shared" si="1"/>
        <v>0</v>
      </c>
      <c r="H20" s="22">
        <f t="shared" si="2"/>
        <v>-1</v>
      </c>
      <c r="I20" s="23">
        <f t="shared" si="3"/>
        <v>-1</v>
      </c>
    </row>
    <row r="21" spans="2:9" x14ac:dyDescent="0.25">
      <c r="B21" s="80" t="s">
        <v>40</v>
      </c>
      <c r="C21" s="25" t="s">
        <v>16</v>
      </c>
      <c r="D21" s="48">
        <v>46385</v>
      </c>
      <c r="E21" s="21">
        <f t="shared" si="0"/>
        <v>3.5317410669526432E-4</v>
      </c>
      <c r="F21" s="62">
        <v>51184</v>
      </c>
      <c r="G21" s="21">
        <f t="shared" si="1"/>
        <v>3.6643158769722554E-4</v>
      </c>
      <c r="H21" s="22">
        <f t="shared" si="2"/>
        <v>0.10346017031367899</v>
      </c>
      <c r="I21" s="23">
        <f t="shared" si="3"/>
        <v>3.7538088865049245E-2</v>
      </c>
    </row>
    <row r="22" spans="2:9" x14ac:dyDescent="0.25">
      <c r="B22" s="80" t="s">
        <v>41</v>
      </c>
      <c r="C22" s="25" t="s">
        <v>56</v>
      </c>
      <c r="D22" s="48">
        <v>0</v>
      </c>
      <c r="E22" s="21">
        <f t="shared" si="0"/>
        <v>0</v>
      </c>
      <c r="F22" s="61">
        <v>0</v>
      </c>
      <c r="G22" s="21">
        <f t="shared" si="1"/>
        <v>0</v>
      </c>
      <c r="H22" s="28" t="s">
        <v>1</v>
      </c>
      <c r="I22" s="29" t="s">
        <v>1</v>
      </c>
    </row>
    <row r="23" spans="2:9" x14ac:dyDescent="0.25">
      <c r="B23" s="80" t="s">
        <v>42</v>
      </c>
      <c r="C23" s="25" t="s">
        <v>57</v>
      </c>
      <c r="D23" s="48">
        <v>390</v>
      </c>
      <c r="E23" s="21">
        <f t="shared" si="0"/>
        <v>2.9694492101143277E-6</v>
      </c>
      <c r="F23" s="62">
        <v>313</v>
      </c>
      <c r="G23" s="21">
        <f t="shared" si="1"/>
        <v>2.2407996043535402E-6</v>
      </c>
      <c r="H23" s="22">
        <f t="shared" si="2"/>
        <v>-0.19743589743589743</v>
      </c>
      <c r="I23" s="23">
        <f t="shared" si="3"/>
        <v>-0.24538207398156966</v>
      </c>
    </row>
    <row r="24" spans="2:9" s="3" customFormat="1" x14ac:dyDescent="0.25">
      <c r="B24" s="31"/>
      <c r="C24" s="32" t="s">
        <v>19</v>
      </c>
      <c r="D24" s="49">
        <f>SUM(D6:D23)</f>
        <v>121049122</v>
      </c>
      <c r="E24" s="34">
        <f>SUM(E6:E23)</f>
        <v>0.92166466591777663</v>
      </c>
      <c r="F24" s="49">
        <f>SUM(F6:F23)</f>
        <v>128124383</v>
      </c>
      <c r="G24" s="34">
        <f>SUM(G6:G23)</f>
        <v>0.91725580426339104</v>
      </c>
      <c r="H24" s="41">
        <f t="shared" ref="H24:H28" si="4">(F24-D24)/D24</f>
        <v>5.8449502839021006E-2</v>
      </c>
      <c r="I24" s="42">
        <f t="shared" ref="I24:I28" si="5">(G24-E24)/E24</f>
        <v>-4.7835854160637962E-3</v>
      </c>
    </row>
    <row r="25" spans="2:9" ht="15.75" customHeight="1" x14ac:dyDescent="0.25">
      <c r="B25" s="81">
        <v>19</v>
      </c>
      <c r="C25" s="24" t="s">
        <v>6</v>
      </c>
      <c r="D25" s="20">
        <v>9408529</v>
      </c>
      <c r="E25" s="21">
        <f>D25/$D$28</f>
        <v>7.1636279506122419E-2</v>
      </c>
      <c r="F25" s="64">
        <v>10575623</v>
      </c>
      <c r="G25" s="21">
        <f>F25/$F$28</f>
        <v>7.5711986690709901E-2</v>
      </c>
      <c r="H25" s="22">
        <f t="shared" si="4"/>
        <v>0.12404638387148512</v>
      </c>
      <c r="I25" s="23">
        <f t="shared" si="5"/>
        <v>5.6894456449809769E-2</v>
      </c>
    </row>
    <row r="26" spans="2:9" x14ac:dyDescent="0.25">
      <c r="B26" s="18"/>
      <c r="C26" s="24" t="s">
        <v>7</v>
      </c>
      <c r="D26" s="20">
        <v>879837</v>
      </c>
      <c r="E26" s="21">
        <f t="shared" ref="E26" si="6">D26/$D$28</f>
        <v>6.6990545761009225E-3</v>
      </c>
      <c r="F26" s="65">
        <v>982275</v>
      </c>
      <c r="G26" s="21">
        <f t="shared" ref="G26" si="7">F26/$F$28</f>
        <v>7.0322090458989567E-3</v>
      </c>
      <c r="H26" s="22">
        <f t="shared" si="4"/>
        <v>0.11642838389383488</v>
      </c>
      <c r="I26" s="23">
        <f t="shared" si="5"/>
        <v>4.9731565254979827E-2</v>
      </c>
    </row>
    <row r="27" spans="2:9" s="3" customFormat="1" x14ac:dyDescent="0.25">
      <c r="B27" s="31"/>
      <c r="C27" s="32" t="s">
        <v>17</v>
      </c>
      <c r="D27" s="33">
        <f>D25+D26</f>
        <v>10288366</v>
      </c>
      <c r="E27" s="34">
        <f>E25+E26</f>
        <v>7.8335334082223346E-2</v>
      </c>
      <c r="F27" s="33">
        <f>F25+F26</f>
        <v>11557898</v>
      </c>
      <c r="G27" s="34">
        <f>G25+G26</f>
        <v>8.2744195736608864E-2</v>
      </c>
      <c r="H27" s="41">
        <f t="shared" si="4"/>
        <v>0.12339491032881217</v>
      </c>
      <c r="I27" s="42">
        <f t="shared" si="5"/>
        <v>5.6281902745928571E-2</v>
      </c>
    </row>
    <row r="28" spans="2:9" s="3" customFormat="1" ht="16.5" thickBot="1" x14ac:dyDescent="0.3">
      <c r="B28" s="50"/>
      <c r="C28" s="44" t="s">
        <v>18</v>
      </c>
      <c r="D28" s="45">
        <f>D24+D27</f>
        <v>131337488</v>
      </c>
      <c r="E28" s="102">
        <f>E24+E27</f>
        <v>1</v>
      </c>
      <c r="F28" s="45">
        <f>F24+F27</f>
        <v>139682281</v>
      </c>
      <c r="G28" s="102">
        <f>G24+G27</f>
        <v>0.99999999999999989</v>
      </c>
      <c r="H28" s="46">
        <f t="shared" si="4"/>
        <v>6.3537023031839931E-2</v>
      </c>
      <c r="I28" s="47">
        <f t="shared" si="5"/>
        <v>-1.1102230246251565E-16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14"/>
      <c r="C30" s="58"/>
      <c r="D30" s="6"/>
      <c r="E30" s="16"/>
      <c r="F30" s="6"/>
      <c r="G30" s="16"/>
      <c r="H30" s="57"/>
    </row>
    <row r="31" spans="2:9" x14ac:dyDescent="0.25">
      <c r="F31" s="9"/>
      <c r="H31" s="57"/>
    </row>
    <row r="32" spans="2:9" x14ac:dyDescent="0.25">
      <c r="H32" s="57"/>
    </row>
    <row r="33" spans="6:8" x14ac:dyDescent="0.25">
      <c r="F33" s="9"/>
      <c r="H33" s="56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ignoredErrors>
    <ignoredError sqref="E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2018-03-07T11:20:53Z</cp:lastPrinted>
  <dcterms:created xsi:type="dcterms:W3CDTF">2011-07-19T08:09:31Z</dcterms:created>
  <dcterms:modified xsi:type="dcterms:W3CDTF">2020-02-06T15:01:44Z</dcterms:modified>
</cp:coreProperties>
</file>