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17" i="6" l="1"/>
  <c r="I17" i="6"/>
  <c r="H18" i="6"/>
  <c r="I18" i="6"/>
  <c r="E26" i="5"/>
  <c r="E27" i="5"/>
  <c r="H9" i="5"/>
  <c r="I9" i="5"/>
  <c r="H10" i="5"/>
  <c r="I10" i="5"/>
  <c r="D28" i="5"/>
  <c r="F27" i="4"/>
  <c r="F26" i="4"/>
  <c r="F25" i="5"/>
  <c r="F28" i="5"/>
  <c r="D24" i="6"/>
  <c r="H26" i="6"/>
  <c r="H28" i="5" l="1"/>
  <c r="F25" i="4"/>
  <c r="F28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H25" i="5"/>
  <c r="F24" i="5" l="1"/>
  <c r="F29" i="5" s="1"/>
  <c r="F24" i="6"/>
  <c r="H24" i="6" s="1"/>
  <c r="H7" i="6"/>
  <c r="H8" i="6"/>
  <c r="H9" i="6"/>
  <c r="H11" i="6"/>
  <c r="H12" i="6"/>
  <c r="H13" i="6"/>
  <c r="H14" i="6"/>
  <c r="H15" i="6"/>
  <c r="H16" i="6"/>
  <c r="H19" i="6"/>
  <c r="H21" i="6"/>
  <c r="H23" i="6"/>
  <c r="H25" i="6"/>
  <c r="H6" i="6"/>
  <c r="F27" i="6"/>
  <c r="D27" i="6"/>
  <c r="D24" i="5"/>
  <c r="D29" i="5" s="1"/>
  <c r="H7" i="5"/>
  <c r="H8" i="5"/>
  <c r="H11" i="5"/>
  <c r="H12" i="5"/>
  <c r="H13" i="5"/>
  <c r="H14" i="5"/>
  <c r="H15" i="5"/>
  <c r="H16" i="5"/>
  <c r="H17" i="5"/>
  <c r="H18" i="5"/>
  <c r="H19" i="5"/>
  <c r="H20" i="5"/>
  <c r="H21" i="5"/>
  <c r="H23" i="5"/>
  <c r="H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6" i="4"/>
  <c r="H29" i="5" l="1"/>
  <c r="G26" i="5"/>
  <c r="G27" i="5"/>
  <c r="D28" i="6"/>
  <c r="E17" i="6" s="1"/>
  <c r="G25" i="5"/>
  <c r="E21" i="6"/>
  <c r="F28" i="6"/>
  <c r="G26" i="6" s="1"/>
  <c r="E25" i="6"/>
  <c r="E23" i="6"/>
  <c r="E15" i="6"/>
  <c r="E7" i="6"/>
  <c r="H27" i="6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9" i="5"/>
  <c r="G16" i="5"/>
  <c r="G18" i="5"/>
  <c r="G20" i="5"/>
  <c r="G22" i="5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D24" i="4"/>
  <c r="F24" i="4"/>
  <c r="H23" i="4"/>
  <c r="H25" i="4"/>
  <c r="D28" i="4"/>
  <c r="G24" i="5" l="1"/>
  <c r="E24" i="5"/>
  <c r="G28" i="5"/>
  <c r="E11" i="6"/>
  <c r="E19" i="6"/>
  <c r="E9" i="6"/>
  <c r="E6" i="6"/>
  <c r="E26" i="6"/>
  <c r="E27" i="6" s="1"/>
  <c r="E13" i="6"/>
  <c r="E25" i="5"/>
  <c r="I8" i="5"/>
  <c r="I21" i="5"/>
  <c r="I17" i="5"/>
  <c r="I13" i="5"/>
  <c r="I20" i="5"/>
  <c r="I16" i="5"/>
  <c r="D29" i="4"/>
  <c r="E22" i="4" s="1"/>
  <c r="H28" i="6"/>
  <c r="G7" i="6"/>
  <c r="I7" i="6" s="1"/>
  <c r="G9" i="6"/>
  <c r="I9" i="6" s="1"/>
  <c r="G11" i="6"/>
  <c r="I11" i="6" s="1"/>
  <c r="G13" i="6"/>
  <c r="I13" i="6" s="1"/>
  <c r="G15" i="6"/>
  <c r="I15" i="6" s="1"/>
  <c r="G17" i="6"/>
  <c r="G19" i="6"/>
  <c r="I19" i="6" s="1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G20" i="6"/>
  <c r="G22" i="6"/>
  <c r="G25" i="6"/>
  <c r="H24" i="4"/>
  <c r="F29" i="4"/>
  <c r="G27" i="4" s="1"/>
  <c r="E14" i="4"/>
  <c r="E21" i="4"/>
  <c r="E17" i="4"/>
  <c r="G29" i="5"/>
  <c r="I6" i="5"/>
  <c r="E7" i="4"/>
  <c r="E12" i="4"/>
  <c r="E9" i="4"/>
  <c r="E29" i="5"/>
  <c r="H28" i="4"/>
  <c r="E10" i="4"/>
  <c r="E25" i="4"/>
  <c r="I14" i="5"/>
  <c r="I23" i="5"/>
  <c r="I18" i="5"/>
  <c r="G24" i="6" l="1"/>
  <c r="E24" i="6"/>
  <c r="I25" i="5"/>
  <c r="E28" i="5"/>
  <c r="I28" i="5" s="1"/>
  <c r="I29" i="5"/>
  <c r="I26" i="6"/>
  <c r="E28" i="6"/>
  <c r="E18" i="4"/>
  <c r="E11" i="4"/>
  <c r="E24" i="4" s="1"/>
  <c r="E6" i="4"/>
  <c r="E13" i="4"/>
  <c r="E8" i="4"/>
  <c r="E26" i="4"/>
  <c r="E15" i="4"/>
  <c r="E19" i="4"/>
  <c r="E23" i="4"/>
  <c r="E16" i="4"/>
  <c r="E20" i="4"/>
  <c r="H29" i="4"/>
  <c r="G25" i="4"/>
  <c r="G23" i="4"/>
  <c r="G20" i="4"/>
  <c r="I20" i="4" s="1"/>
  <c r="G16" i="4"/>
  <c r="I16" i="4" s="1"/>
  <c r="G12" i="4"/>
  <c r="I12" i="4" s="1"/>
  <c r="G8" i="4"/>
  <c r="I8" i="4" s="1"/>
  <c r="G26" i="4"/>
  <c r="G19" i="4"/>
  <c r="I19" i="4" s="1"/>
  <c r="G15" i="4"/>
  <c r="I15" i="4" s="1"/>
  <c r="G11" i="4"/>
  <c r="I11" i="4" s="1"/>
  <c r="G7" i="4"/>
  <c r="I7" i="4" s="1"/>
  <c r="G22" i="4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G9" i="4"/>
  <c r="I9" i="4" s="1"/>
  <c r="I25" i="6"/>
  <c r="G27" i="6"/>
  <c r="I27" i="6" s="1"/>
  <c r="I24" i="5"/>
  <c r="I6" i="6"/>
  <c r="E28" i="4"/>
  <c r="I13" i="4" l="1"/>
  <c r="I26" i="4"/>
  <c r="I23" i="4"/>
  <c r="I24" i="6"/>
  <c r="G28" i="6"/>
  <c r="I28" i="6" s="1"/>
  <c r="I6" i="4"/>
  <c r="G24" i="4"/>
  <c r="G28" i="4"/>
  <c r="I28" i="4" s="1"/>
  <c r="I25" i="4"/>
  <c r="E29" i="4"/>
  <c r="I24" i="4" l="1"/>
  <c r="G29" i="4"/>
  <c r="I29" i="4" s="1"/>
</calcChain>
</file>

<file path=xl/sharedStrings.xml><?xml version="1.0" encoding="utf-8"?>
<sst xmlns="http://schemas.openxmlformats.org/spreadsheetml/2006/main" count="173" uniqueCount="54">
  <si>
    <t xml:space="preserve">(%)      </t>
  </si>
  <si>
    <t>-</t>
  </si>
  <si>
    <t>Vrsta osiguranja</t>
  </si>
  <si>
    <t>Udio (%)</t>
  </si>
  <si>
    <t>Promjena u iznosu premija</t>
  </si>
  <si>
    <t>Promjena u udjelu</t>
  </si>
  <si>
    <t>Zdravstveno osiguranje</t>
  </si>
  <si>
    <t>Osiguranje robe u prijevozu</t>
  </si>
  <si>
    <t>Osiguranje kredita</t>
  </si>
  <si>
    <t>Osiguranje od različitih financijskih gubitaka</t>
  </si>
  <si>
    <t>Životna osiguranja (osiguranje života i rentna osiguranja)</t>
  </si>
  <si>
    <t>Dodatna osiguranja uz osiguranje života</t>
  </si>
  <si>
    <t>Promjena u iznosu premije</t>
  </si>
  <si>
    <t>Druge vrste životnih osiguranja</t>
  </si>
  <si>
    <t>2010.</t>
  </si>
  <si>
    <t>2011.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</si>
  <si>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</si>
  <si>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</si>
  <si>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</si>
  <si>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</t>
  </si>
  <si>
    <t>Premije po skupinama/vrstama osiguranja u FBiH (u KM)</t>
  </si>
  <si>
    <t>Premije po skupinama/vrstama osiguranja u RS (u KM)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</si>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</sst>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6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9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0" fontId="28" fillId="0" borderId="0" xfId="197" applyFont="1"/>
    <xf numFmtId="0" fontId="32" fillId="0" borderId="12" xfId="197" applyFont="1" applyBorder="1" applyAlignment="1">
      <alignment horizontal="right" vertical="center"/>
    </xf>
    <xf numFmtId="0" fontId="34" fillId="0" borderId="10" xfId="197" applyFont="1" applyBorder="1" applyAlignment="1">
      <alignment horizontal="left" vertical="center" wrapText="1"/>
    </xf>
    <xf numFmtId="3" fontId="32" fillId="0" borderId="10" xfId="197" applyNumberFormat="1" applyFont="1" applyBorder="1" applyAlignment="1">
      <alignment horizontal="right" vertical="center"/>
    </xf>
    <xf numFmtId="10" fontId="32" fillId="0" borderId="10" xfId="197" applyNumberFormat="1" applyFont="1" applyBorder="1" applyAlignment="1">
      <alignment horizontal="right" vertical="center" wrapText="1"/>
    </xf>
    <xf numFmtId="10" fontId="33" fillId="0" borderId="10" xfId="197" applyNumberFormat="1" applyFont="1" applyBorder="1" applyAlignment="1">
      <alignment vertical="center" wrapText="1"/>
    </xf>
    <xf numFmtId="10" fontId="33" fillId="0" borderId="14" xfId="197" applyNumberFormat="1" applyFont="1" applyBorder="1" applyAlignment="1">
      <alignment vertical="center" wrapText="1"/>
    </xf>
    <xf numFmtId="0" fontId="32" fillId="0" borderId="10" xfId="197" applyFont="1" applyBorder="1" applyAlignment="1">
      <alignment horizontal="left" vertical="center" wrapText="1"/>
    </xf>
    <xf numFmtId="0" fontId="32" fillId="0" borderId="10" xfId="197" applyFont="1" applyFill="1" applyBorder="1" applyAlignment="1">
      <alignment horizontal="left" vertical="center" wrapText="1"/>
    </xf>
    <xf numFmtId="3" fontId="32" fillId="0" borderId="10" xfId="197" applyNumberFormat="1" applyFont="1" applyBorder="1" applyAlignment="1">
      <alignment vertical="center"/>
    </xf>
    <xf numFmtId="0" fontId="32" fillId="0" borderId="10" xfId="197" applyFont="1" applyBorder="1" applyAlignment="1">
      <alignment vertical="center"/>
    </xf>
    <xf numFmtId="10" fontId="33" fillId="0" borderId="10" xfId="197" applyNumberFormat="1" applyFont="1" applyBorder="1" applyAlignment="1">
      <alignment horizontal="right" vertical="center" wrapText="1"/>
    </xf>
    <xf numFmtId="10" fontId="33" fillId="0" borderId="14" xfId="197" applyNumberFormat="1" applyFont="1" applyBorder="1" applyAlignment="1">
      <alignment horizontal="right" vertical="center" wrapText="1"/>
    </xf>
    <xf numFmtId="0" fontId="32" fillId="0" borderId="10" xfId="197" applyFont="1" applyBorder="1" applyAlignment="1">
      <alignment horizontal="right" vertical="center"/>
    </xf>
    <xf numFmtId="0" fontId="29" fillId="25" borderId="12" xfId="197" applyFont="1" applyFill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 wrapText="1"/>
    </xf>
    <xf numFmtId="10" fontId="31" fillId="25" borderId="10" xfId="197" applyNumberFormat="1" applyFont="1" applyFill="1" applyBorder="1" applyAlignment="1">
      <alignment horizontal="right" vertical="center" wrapText="1"/>
    </xf>
    <xf numFmtId="10" fontId="31" fillId="25" borderId="14" xfId="197" applyNumberFormat="1" applyFont="1" applyFill="1" applyBorder="1" applyAlignment="1">
      <alignment horizontal="right" vertical="center" wrapText="1"/>
    </xf>
    <xf numFmtId="3" fontId="32" fillId="0" borderId="10" xfId="197" applyNumberFormat="1" applyFont="1" applyBorder="1" applyAlignment="1">
      <alignment vertical="center" wrapText="1"/>
    </xf>
    <xf numFmtId="3" fontId="35" fillId="0" borderId="10" xfId="197" applyNumberFormat="1" applyFont="1" applyBorder="1" applyAlignment="1">
      <alignment vertical="center" wrapText="1"/>
    </xf>
    <xf numFmtId="3" fontId="29" fillId="25" borderId="10" xfId="197" applyNumberFormat="1" applyFont="1" applyFill="1" applyBorder="1" applyAlignment="1">
      <alignment vertical="center" wrapText="1"/>
    </xf>
    <xf numFmtId="10" fontId="29" fillId="25" borderId="10" xfId="197" applyNumberFormat="1" applyFont="1" applyFill="1" applyBorder="1" applyAlignment="1">
      <alignment vertical="center" wrapText="1"/>
    </xf>
    <xf numFmtId="10" fontId="31" fillId="25" borderId="10" xfId="197" applyNumberFormat="1" applyFont="1" applyFill="1" applyBorder="1" applyAlignment="1">
      <alignment vertical="center" wrapText="1"/>
    </xf>
    <xf numFmtId="10" fontId="31" fillId="25" borderId="14" xfId="197" applyNumberFormat="1" applyFont="1" applyFill="1" applyBorder="1" applyAlignment="1">
      <alignment vertical="center" wrapText="1"/>
    </xf>
    <xf numFmtId="0" fontId="29" fillId="26" borderId="16" xfId="197" applyFont="1" applyFill="1" applyBorder="1" applyAlignment="1">
      <alignment horizontal="justify" vertical="center"/>
    </xf>
    <xf numFmtId="0" fontId="29" fillId="26" borderId="13" xfId="197" applyFont="1" applyFill="1" applyBorder="1" applyAlignment="1">
      <alignment horizontal="right" vertical="center" wrapText="1"/>
    </xf>
    <xf numFmtId="3" fontId="29" fillId="26" borderId="13" xfId="197" applyNumberFormat="1" applyFont="1" applyFill="1" applyBorder="1" applyAlignment="1">
      <alignment horizontal="right" vertical="center"/>
    </xf>
    <xf numFmtId="10" fontId="31" fillId="26" borderId="13" xfId="197" applyNumberFormat="1" applyFont="1" applyFill="1" applyBorder="1" applyAlignment="1">
      <alignment vertical="center" wrapText="1"/>
    </xf>
    <xf numFmtId="10" fontId="31" fillId="26" borderId="15" xfId="197" applyNumberFormat="1" applyFont="1" applyFill="1" applyBorder="1" applyAlignment="1">
      <alignment vertical="center" wrapText="1"/>
    </xf>
    <xf numFmtId="3" fontId="32" fillId="0" borderId="10" xfId="197" applyNumberFormat="1" applyFont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 wrapText="1"/>
    </xf>
    <xf numFmtId="0" fontId="29" fillId="26" borderId="16" xfId="197" applyFont="1" applyFill="1" applyBorder="1" applyAlignment="1">
      <alignment horizontal="right" vertical="center"/>
    </xf>
    <xf numFmtId="10" fontId="32" fillId="0" borderId="10" xfId="197" applyNumberFormat="1" applyFont="1" applyFill="1" applyBorder="1" applyAlignment="1">
      <alignment horizontal="right" vertical="center"/>
    </xf>
    <xf numFmtId="3" fontId="32" fillId="0" borderId="10" xfId="197" applyNumberFormat="1" applyFont="1" applyFill="1" applyBorder="1" applyAlignment="1">
      <alignment horizontal="right" vertical="center"/>
    </xf>
    <xf numFmtId="1" fontId="32" fillId="0" borderId="10" xfId="197" applyNumberFormat="1" applyFont="1" applyBorder="1" applyAlignment="1">
      <alignment vertical="center"/>
    </xf>
    <xf numFmtId="3" fontId="32" fillId="24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/>
    </xf>
    <xf numFmtId="0" fontId="32" fillId="0" borderId="11" xfId="197" applyFont="1" applyBorder="1" applyAlignment="1">
      <alignment horizontal="left" vertical="center" wrapText="1"/>
    </xf>
    <xf numFmtId="3" fontId="30" fillId="25" borderId="10" xfId="197" applyNumberFormat="1" applyFont="1" applyFill="1" applyBorder="1" applyAlignment="1">
      <alignment horizontal="right" vertical="center"/>
    </xf>
    <xf numFmtId="49" fontId="32" fillId="0" borderId="12" xfId="197" applyNumberFormat="1" applyFont="1" applyBorder="1" applyAlignment="1">
      <alignment horizontal="center" vertical="center"/>
    </xf>
    <xf numFmtId="0" fontId="32" fillId="0" borderId="12" xfId="197" applyFont="1" applyBorder="1" applyAlignment="1">
      <alignment horizontal="center" vertical="center"/>
    </xf>
    <xf numFmtId="9" fontId="29" fillId="26" borderId="13" xfId="197" applyNumberFormat="1" applyFont="1" applyFill="1" applyBorder="1" applyAlignment="1">
      <alignment vertical="center"/>
    </xf>
    <xf numFmtId="9" fontId="29" fillId="26" borderId="13" xfId="197" applyNumberFormat="1" applyFont="1" applyFill="1" applyBorder="1" applyAlignment="1">
      <alignment horizontal="right" vertical="center" wrapText="1"/>
    </xf>
    <xf numFmtId="9" fontId="29" fillId="26" borderId="13" xfId="197" applyNumberFormat="1" applyFont="1" applyFill="1" applyBorder="1" applyAlignment="1">
      <alignment horizontal="right" vertical="center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24" fillId="0" borderId="22" xfId="197" applyFont="1" applyBorder="1" applyAlignment="1">
      <alignment horizontal="center"/>
    </xf>
    <xf numFmtId="0" fontId="29" fillId="26" borderId="18" xfId="197" applyFont="1" applyFill="1" applyBorder="1" applyAlignment="1">
      <alignment horizontal="center" vertical="center" wrapText="1"/>
    </xf>
    <xf numFmtId="0" fontId="32" fillId="26" borderId="10" xfId="197" applyFont="1" applyFill="1" applyBorder="1" applyAlignment="1">
      <alignment horizontal="center" vertical="center" wrapText="1"/>
    </xf>
    <xf numFmtId="0" fontId="31" fillId="26" borderId="18" xfId="197" applyFont="1" applyFill="1" applyBorder="1" applyAlignment="1">
      <alignment horizontal="center" vertical="center" wrapText="1"/>
    </xf>
    <xf numFmtId="0" fontId="33" fillId="26" borderId="10" xfId="197" applyFont="1" applyFill="1" applyBorder="1" applyAlignment="1">
      <alignment horizontal="center" vertical="center" wrapText="1"/>
    </xf>
    <xf numFmtId="0" fontId="31" fillId="26" borderId="19" xfId="197" applyFont="1" applyFill="1" applyBorder="1" applyAlignment="1">
      <alignment horizontal="center" vertical="center" wrapText="1"/>
    </xf>
    <xf numFmtId="0" fontId="33" fillId="26" borderId="14" xfId="197" applyFont="1" applyFill="1" applyBorder="1" applyAlignment="1">
      <alignment horizontal="center" vertical="center" wrapText="1"/>
    </xf>
    <xf numFmtId="0" fontId="29" fillId="26" borderId="17" xfId="197" applyFont="1" applyFill="1" applyBorder="1" applyAlignment="1">
      <alignment horizontal="center" vertical="center" wrapText="1"/>
    </xf>
    <xf numFmtId="0" fontId="29" fillId="26" borderId="12" xfId="197" applyFont="1" applyFill="1" applyBorder="1" applyAlignment="1">
      <alignment horizontal="center" vertical="center" wrapText="1"/>
    </xf>
    <xf numFmtId="0" fontId="29" fillId="26" borderId="10" xfId="197" applyFont="1" applyFill="1" applyBorder="1" applyAlignment="1">
      <alignment horizontal="center" vertical="center" wrapText="1"/>
    </xf>
    <xf numFmtId="0" fontId="30" fillId="26" borderId="18" xfId="197" applyFont="1" applyFill="1" applyBorder="1" applyAlignment="1">
      <alignment horizontal="center" vertical="center"/>
    </xf>
    <xf numFmtId="0" fontId="30" fillId="26" borderId="10" xfId="197" applyFont="1" applyFill="1" applyBorder="1" applyAlignment="1">
      <alignment horizontal="center" vertical="center"/>
    </xf>
    <xf numFmtId="0" fontId="29" fillId="26" borderId="24" xfId="197" applyFont="1" applyFill="1" applyBorder="1" applyAlignment="1">
      <alignment horizontal="center" vertical="center" wrapText="1"/>
    </xf>
    <xf numFmtId="0" fontId="29" fillId="26" borderId="23" xfId="197" applyFont="1" applyFill="1" applyBorder="1" applyAlignment="1">
      <alignment horizontal="center" vertical="center" wrapText="1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63" t="s">
        <v>19</v>
      </c>
      <c r="C2" s="64"/>
      <c r="D2" s="64"/>
      <c r="E2" s="64"/>
      <c r="F2" s="64"/>
      <c r="G2" s="64"/>
      <c r="H2" s="64"/>
      <c r="I2" s="65"/>
    </row>
    <row r="3" spans="2:9" ht="16.5" thickBot="1" x14ac:dyDescent="0.3">
      <c r="B3" s="2"/>
      <c r="C3" s="3"/>
    </row>
    <row r="4" spans="2:9" x14ac:dyDescent="0.25">
      <c r="B4" s="72"/>
      <c r="C4" s="66" t="s">
        <v>2</v>
      </c>
      <c r="D4" s="75" t="s">
        <v>14</v>
      </c>
      <c r="E4" s="66" t="s">
        <v>3</v>
      </c>
      <c r="F4" s="75" t="s">
        <v>15</v>
      </c>
      <c r="G4" s="66" t="s">
        <v>3</v>
      </c>
      <c r="H4" s="68" t="s">
        <v>4</v>
      </c>
      <c r="I4" s="70" t="s">
        <v>5</v>
      </c>
    </row>
    <row r="5" spans="2:9" x14ac:dyDescent="0.25">
      <c r="B5" s="73"/>
      <c r="C5" s="74"/>
      <c r="D5" s="76"/>
      <c r="E5" s="67" t="s">
        <v>0</v>
      </c>
      <c r="F5" s="76"/>
      <c r="G5" s="67" t="s">
        <v>0</v>
      </c>
      <c r="H5" s="69"/>
      <c r="I5" s="71"/>
    </row>
    <row r="6" spans="2:9" x14ac:dyDescent="0.25">
      <c r="B6" s="58" t="s">
        <v>22</v>
      </c>
      <c r="C6" s="19" t="s">
        <v>40</v>
      </c>
      <c r="D6" s="20">
        <v>34247948.490000002</v>
      </c>
      <c r="E6" s="51">
        <f>D6/$D$29</f>
        <v>7.255790918756419E-2</v>
      </c>
      <c r="F6" s="52">
        <f>'FBiH '!F6+RS!F6</f>
        <v>36456156.989999995</v>
      </c>
      <c r="G6" s="51">
        <f>F6/$F$29</f>
        <v>7.4688122801452567E-2</v>
      </c>
      <c r="H6" s="22">
        <f>(F6-D6)/D6</f>
        <v>6.4477102932012503E-2</v>
      </c>
      <c r="I6" s="23">
        <f>(G6-E6)/E6</f>
        <v>2.9358806472519979E-2</v>
      </c>
    </row>
    <row r="7" spans="2:9" x14ac:dyDescent="0.25">
      <c r="B7" s="58" t="s">
        <v>23</v>
      </c>
      <c r="C7" s="24" t="s">
        <v>6</v>
      </c>
      <c r="D7" s="20">
        <v>7489551.3600000003</v>
      </c>
      <c r="E7" s="51">
        <f t="shared" ref="E7:E26" si="0">D7/$D$29</f>
        <v>1.5867408454937146E-2</v>
      </c>
      <c r="F7" s="52">
        <f>'FBiH '!F7+RS!F7</f>
        <v>5802477.29</v>
      </c>
      <c r="G7" s="51">
        <f t="shared" ref="G7:G27" si="1">F7/$F$29</f>
        <v>1.1887597930495958E-2</v>
      </c>
      <c r="H7" s="22">
        <f t="shared" ref="H7:H23" si="2">(F7-D7)/D7</f>
        <v>-0.22525702661046978</v>
      </c>
      <c r="I7" s="23">
        <f t="shared" ref="I7:I23" si="3">(G7-E7)/E7</f>
        <v>-0.25081666837679911</v>
      </c>
    </row>
    <row r="8" spans="2:9" x14ac:dyDescent="0.25">
      <c r="B8" s="58" t="s">
        <v>24</v>
      </c>
      <c r="C8" s="25" t="s">
        <v>41</v>
      </c>
      <c r="D8" s="26">
        <v>58607136.149999999</v>
      </c>
      <c r="E8" s="51">
        <f t="shared" si="0"/>
        <v>0.12416543033976368</v>
      </c>
      <c r="F8" s="52">
        <f>'FBiH '!F8+RS!F8</f>
        <v>59195958.600000001</v>
      </c>
      <c r="G8" s="51">
        <f t="shared" si="1"/>
        <v>0.12127540010537197</v>
      </c>
      <c r="H8" s="22">
        <f t="shared" si="2"/>
        <v>1.0046941186359317E-2</v>
      </c>
      <c r="I8" s="23">
        <f t="shared" si="3"/>
        <v>-2.3275643039157502E-2</v>
      </c>
    </row>
    <row r="9" spans="2:9" x14ac:dyDescent="0.25">
      <c r="B9" s="58" t="s">
        <v>25</v>
      </c>
      <c r="C9" s="25" t="s">
        <v>42</v>
      </c>
      <c r="D9" s="53">
        <v>222157.9</v>
      </c>
      <c r="E9" s="51">
        <f t="shared" si="0"/>
        <v>4.7066506007525141E-4</v>
      </c>
      <c r="F9" s="52">
        <f>'FBiH '!F9+RS!F9</f>
        <v>0</v>
      </c>
      <c r="G9" s="51">
        <f t="shared" si="1"/>
        <v>0</v>
      </c>
      <c r="H9" s="22">
        <f t="shared" si="2"/>
        <v>-1</v>
      </c>
      <c r="I9" s="23">
        <f t="shared" si="3"/>
        <v>-1</v>
      </c>
    </row>
    <row r="10" spans="2:9" x14ac:dyDescent="0.25">
      <c r="B10" s="58" t="s">
        <v>26</v>
      </c>
      <c r="C10" s="25" t="s">
        <v>43</v>
      </c>
      <c r="D10" s="26">
        <v>449375</v>
      </c>
      <c r="E10" s="51">
        <f t="shared" si="0"/>
        <v>9.520485716299807E-4</v>
      </c>
      <c r="F10" s="52">
        <f>'FBiH '!F10+RS!F10</f>
        <v>1288743</v>
      </c>
      <c r="G10" s="51">
        <f t="shared" si="1"/>
        <v>2.6402617113459054E-3</v>
      </c>
      <c r="H10" s="22">
        <f t="shared" si="2"/>
        <v>1.8678564673157163</v>
      </c>
      <c r="I10" s="23">
        <f t="shared" si="3"/>
        <v>1.773242658014363</v>
      </c>
    </row>
    <row r="11" spans="2:9" ht="15" customHeight="1" x14ac:dyDescent="0.25">
      <c r="B11" s="58" t="s">
        <v>27</v>
      </c>
      <c r="C11" s="25" t="s">
        <v>44</v>
      </c>
      <c r="D11" s="20">
        <v>30457.96</v>
      </c>
      <c r="E11" s="51">
        <f t="shared" si="0"/>
        <v>6.4528416829514525E-5</v>
      </c>
      <c r="F11" s="52">
        <f>'FBiH '!F11+RS!F11</f>
        <v>29012</v>
      </c>
      <c r="G11" s="51">
        <f t="shared" si="1"/>
        <v>5.9437197928188488E-5</v>
      </c>
      <c r="H11" s="22">
        <f t="shared" si="2"/>
        <v>-4.7473960829943936E-2</v>
      </c>
      <c r="I11" s="23">
        <f t="shared" si="3"/>
        <v>-7.8898865824914746E-2</v>
      </c>
    </row>
    <row r="12" spans="2:9" x14ac:dyDescent="0.25">
      <c r="B12" s="58" t="s">
        <v>28</v>
      </c>
      <c r="C12" s="25" t="s">
        <v>7</v>
      </c>
      <c r="D12" s="20">
        <v>4591878.22</v>
      </c>
      <c r="E12" s="51">
        <f t="shared" si="0"/>
        <v>9.7283807520441024E-3</v>
      </c>
      <c r="F12" s="52">
        <f>'FBiH '!F12+RS!F12</f>
        <v>5075379.6399999997</v>
      </c>
      <c r="G12" s="51">
        <f t="shared" si="1"/>
        <v>1.039798511730932E-2</v>
      </c>
      <c r="H12" s="22">
        <f t="shared" si="2"/>
        <v>0.10529491350491432</v>
      </c>
      <c r="I12" s="23">
        <f t="shared" si="3"/>
        <v>6.8829991581540698E-2</v>
      </c>
    </row>
    <row r="13" spans="2:9" ht="15" customHeight="1" x14ac:dyDescent="0.25">
      <c r="B13" s="58" t="s">
        <v>29</v>
      </c>
      <c r="C13" s="25" t="s">
        <v>45</v>
      </c>
      <c r="D13" s="20">
        <v>29169992.16</v>
      </c>
      <c r="E13" s="51">
        <f t="shared" si="0"/>
        <v>6.1799720434794404E-2</v>
      </c>
      <c r="F13" s="52">
        <f>'FBiH '!F13+RS!F13</f>
        <v>29679810.710000001</v>
      </c>
      <c r="G13" s="51">
        <f t="shared" si="1"/>
        <v>6.0805348946692352E-2</v>
      </c>
      <c r="H13" s="22">
        <f t="shared" si="2"/>
        <v>1.7477500412190743E-2</v>
      </c>
      <c r="I13" s="23">
        <f t="shared" si="3"/>
        <v>-1.6090226316658268E-2</v>
      </c>
    </row>
    <row r="14" spans="2:9" x14ac:dyDescent="0.25">
      <c r="B14" s="58" t="s">
        <v>30</v>
      </c>
      <c r="C14" s="25" t="s">
        <v>46</v>
      </c>
      <c r="D14" s="20">
        <v>25723466.41</v>
      </c>
      <c r="E14" s="51">
        <f t="shared" si="0"/>
        <v>5.4497890298775609E-2</v>
      </c>
      <c r="F14" s="52">
        <f>'FBiH '!F14+RS!F14</f>
        <v>25642872.82</v>
      </c>
      <c r="G14" s="51">
        <f t="shared" si="1"/>
        <v>5.2534830664887108E-2</v>
      </c>
      <c r="H14" s="22">
        <f t="shared" si="2"/>
        <v>-3.1330765735627718E-3</v>
      </c>
      <c r="I14" s="23">
        <f t="shared" si="3"/>
        <v>-3.6020837194363907E-2</v>
      </c>
    </row>
    <row r="15" spans="2:9" x14ac:dyDescent="0.25">
      <c r="B15" s="58" t="s">
        <v>31</v>
      </c>
      <c r="C15" s="25" t="s">
        <v>47</v>
      </c>
      <c r="D15" s="20">
        <v>230504355.49000001</v>
      </c>
      <c r="E15" s="51">
        <f t="shared" si="0"/>
        <v>0.48834791076215595</v>
      </c>
      <c r="F15" s="52">
        <f>'FBiH '!F15+RS!F15</f>
        <v>237364143.31</v>
      </c>
      <c r="G15" s="51">
        <f t="shared" si="1"/>
        <v>0.48629048555671334</v>
      </c>
      <c r="H15" s="22">
        <f t="shared" si="2"/>
        <v>2.975990542745988E-2</v>
      </c>
      <c r="I15" s="23">
        <f t="shared" si="3"/>
        <v>-4.213031652437341E-3</v>
      </c>
    </row>
    <row r="16" spans="2:9" x14ac:dyDescent="0.25">
      <c r="B16" s="58" t="s">
        <v>32</v>
      </c>
      <c r="C16" s="25" t="s">
        <v>48</v>
      </c>
      <c r="D16" s="54">
        <v>658813.44999999995</v>
      </c>
      <c r="E16" s="51">
        <f t="shared" si="0"/>
        <v>1.3957661286077767E-3</v>
      </c>
      <c r="F16" s="52">
        <f>'FBiH '!F16+RS!F16</f>
        <v>720342</v>
      </c>
      <c r="G16" s="51">
        <f t="shared" si="1"/>
        <v>1.4757724400243743E-3</v>
      </c>
      <c r="H16" s="22">
        <f t="shared" si="2"/>
        <v>9.3392977936318775E-2</v>
      </c>
      <c r="I16" s="23">
        <f t="shared" si="3"/>
        <v>5.7320714249170748E-2</v>
      </c>
    </row>
    <row r="17" spans="2:9" x14ac:dyDescent="0.25">
      <c r="B17" s="58" t="s">
        <v>33</v>
      </c>
      <c r="C17" s="25" t="s">
        <v>49</v>
      </c>
      <c r="D17" s="20">
        <v>33525.520000000004</v>
      </c>
      <c r="E17" s="51">
        <f t="shared" si="0"/>
        <v>7.1027367853468385E-5</v>
      </c>
      <c r="F17" s="52">
        <f>'FBiH '!F17+RS!F17</f>
        <v>25666</v>
      </c>
      <c r="G17" s="51">
        <f t="shared" si="1"/>
        <v>5.2582211568484959E-5</v>
      </c>
      <c r="H17" s="22">
        <f t="shared" si="2"/>
        <v>-0.23443394763153572</v>
      </c>
      <c r="I17" s="23">
        <f t="shared" si="3"/>
        <v>-0.25969083245540425</v>
      </c>
    </row>
    <row r="18" spans="2:9" x14ac:dyDescent="0.25">
      <c r="B18" s="58" t="s">
        <v>34</v>
      </c>
      <c r="C18" s="25" t="s">
        <v>50</v>
      </c>
      <c r="D18" s="20">
        <v>3997031.39</v>
      </c>
      <c r="E18" s="51">
        <f t="shared" si="0"/>
        <v>8.468134688422134E-3</v>
      </c>
      <c r="F18" s="52">
        <f>'FBiH '!F18+RS!F18</f>
        <v>5124168.47</v>
      </c>
      <c r="G18" s="51">
        <f t="shared" si="1"/>
        <v>1.0497939320583646E-2</v>
      </c>
      <c r="H18" s="22">
        <f t="shared" si="2"/>
        <v>0.28199355221976369</v>
      </c>
      <c r="I18" s="23">
        <f t="shared" si="3"/>
        <v>0.23969914353590957</v>
      </c>
    </row>
    <row r="19" spans="2:9" x14ac:dyDescent="0.25">
      <c r="B19" s="58" t="s">
        <v>35</v>
      </c>
      <c r="C19" s="25" t="s">
        <v>8</v>
      </c>
      <c r="D19" s="20">
        <v>239645.21</v>
      </c>
      <c r="E19" s="51">
        <f t="shared" si="0"/>
        <v>5.0771377997989818E-4</v>
      </c>
      <c r="F19" s="52">
        <f>'FBiH '!F19+RS!F19</f>
        <v>353619.63</v>
      </c>
      <c r="G19" s="51">
        <f t="shared" si="1"/>
        <v>7.2446435749354678E-4</v>
      </c>
      <c r="H19" s="22">
        <f t="shared" si="2"/>
        <v>0.47559648699008011</v>
      </c>
      <c r="I19" s="23">
        <f t="shared" si="3"/>
        <v>0.42691489981270619</v>
      </c>
    </row>
    <row r="20" spans="2:9" x14ac:dyDescent="0.25">
      <c r="B20" s="58" t="s">
        <v>36</v>
      </c>
      <c r="C20" s="25" t="s">
        <v>51</v>
      </c>
      <c r="D20" s="20">
        <v>149996</v>
      </c>
      <c r="E20" s="51">
        <f t="shared" si="0"/>
        <v>3.1778242570283303E-4</v>
      </c>
      <c r="F20" s="52">
        <f>'FBiH '!F20+RS!F20</f>
        <v>151604.4</v>
      </c>
      <c r="G20" s="51">
        <f t="shared" si="1"/>
        <v>3.1059357264525913E-4</v>
      </c>
      <c r="H20" s="22">
        <f t="shared" si="2"/>
        <v>1.0722952612069616E-2</v>
      </c>
      <c r="I20" s="23">
        <f t="shared" si="3"/>
        <v>-2.262193399044787E-2</v>
      </c>
    </row>
    <row r="21" spans="2:9" x14ac:dyDescent="0.25">
      <c r="B21" s="58" t="s">
        <v>37</v>
      </c>
      <c r="C21" s="25" t="s">
        <v>9</v>
      </c>
      <c r="D21" s="20">
        <v>1344491.4</v>
      </c>
      <c r="E21" s="51">
        <f t="shared" si="0"/>
        <v>2.8484475481252696E-3</v>
      </c>
      <c r="F21" s="52">
        <f>'FBiH '!F21+RS!F21</f>
        <v>1130112.32</v>
      </c>
      <c r="G21" s="51">
        <f t="shared" si="1"/>
        <v>2.3152733229327275E-3</v>
      </c>
      <c r="H21" s="22">
        <f t="shared" si="2"/>
        <v>-0.1594499451614193</v>
      </c>
      <c r="I21" s="23">
        <f t="shared" si="3"/>
        <v>-0.18718063653426067</v>
      </c>
    </row>
    <row r="22" spans="2:9" x14ac:dyDescent="0.25">
      <c r="B22" s="58" t="s">
        <v>38</v>
      </c>
      <c r="C22" s="25" t="s">
        <v>52</v>
      </c>
      <c r="D22" s="30">
        <v>0</v>
      </c>
      <c r="E22" s="51">
        <f t="shared" si="0"/>
        <v>0</v>
      </c>
      <c r="F22" s="52">
        <f>'FBiH '!F22+RS!F22</f>
        <v>5625</v>
      </c>
      <c r="G22" s="51">
        <f t="shared" si="1"/>
        <v>1.1523998288503386E-5</v>
      </c>
      <c r="H22" s="28" t="s">
        <v>1</v>
      </c>
      <c r="I22" s="29" t="s">
        <v>1</v>
      </c>
    </row>
    <row r="23" spans="2:9" x14ac:dyDescent="0.25">
      <c r="B23" s="58" t="s">
        <v>39</v>
      </c>
      <c r="C23" s="25" t="s">
        <v>53</v>
      </c>
      <c r="D23" s="20">
        <v>3426</v>
      </c>
      <c r="E23" s="51">
        <f t="shared" si="0"/>
        <v>7.2583441588969434E-6</v>
      </c>
      <c r="F23" s="52">
        <f>'FBiH '!F23+RS!F23</f>
        <v>6770</v>
      </c>
      <c r="G23" s="51">
        <f t="shared" si="1"/>
        <v>1.3869772162340965E-5</v>
      </c>
      <c r="H23" s="22">
        <f t="shared" si="2"/>
        <v>0.97606538237011087</v>
      </c>
      <c r="I23" s="23">
        <f t="shared" si="3"/>
        <v>0.91087276363714964</v>
      </c>
    </row>
    <row r="24" spans="2:9" s="3" customFormat="1" x14ac:dyDescent="0.25">
      <c r="B24" s="31"/>
      <c r="C24" s="32" t="s">
        <v>16</v>
      </c>
      <c r="D24" s="33">
        <f>SUM(D6:D23)</f>
        <v>397463248.1099999</v>
      </c>
      <c r="E24" s="55">
        <f>SUM(E6:E23)</f>
        <v>0.84206802256142022</v>
      </c>
      <c r="F24" s="33">
        <f>SUM(F6:F23)</f>
        <v>408052462.18000001</v>
      </c>
      <c r="G24" s="55">
        <f>SUM(G6:G23)</f>
        <v>0.83598148902789549</v>
      </c>
      <c r="H24" s="41">
        <f t="shared" ref="H24:I29" si="4">(F24-D24)/D24</f>
        <v>2.6641995506134181E-2</v>
      </c>
      <c r="I24" s="42">
        <f t="shared" si="4"/>
        <v>-7.2280782198694401E-3</v>
      </c>
    </row>
    <row r="25" spans="2:9" ht="15.75" customHeight="1" x14ac:dyDescent="0.25">
      <c r="B25" s="59">
        <v>19</v>
      </c>
      <c r="C25" s="24" t="s">
        <v>10</v>
      </c>
      <c r="D25" s="20">
        <v>73773668.489999995</v>
      </c>
      <c r="E25" s="51">
        <f t="shared" si="0"/>
        <v>0.15629733676730617</v>
      </c>
      <c r="F25" s="52">
        <f>'FBiH '!F25+RS!F25</f>
        <v>73859205.919999987</v>
      </c>
      <c r="G25" s="51">
        <f t="shared" si="1"/>
        <v>0.15131615335329759</v>
      </c>
      <c r="H25" s="22">
        <f t="shared" si="4"/>
        <v>1.1594574561733613E-3</v>
      </c>
      <c r="I25" s="23">
        <f t="shared" si="4"/>
        <v>-3.1869918688534733E-2</v>
      </c>
    </row>
    <row r="26" spans="2:9" x14ac:dyDescent="0.25">
      <c r="B26" s="18"/>
      <c r="C26" s="24" t="s">
        <v>11</v>
      </c>
      <c r="D26" s="20">
        <v>771564.26</v>
      </c>
      <c r="E26" s="51">
        <f t="shared" si="0"/>
        <v>1.6346406712739762E-3</v>
      </c>
      <c r="F26" s="52">
        <f>RS!F26+'FBiH '!F26</f>
        <v>6192704.4699999997</v>
      </c>
      <c r="G26" s="51">
        <f t="shared" si="1"/>
        <v>1.2687060571286626E-2</v>
      </c>
      <c r="H26" s="22">
        <f t="shared" si="4"/>
        <v>7.0261681249984287</v>
      </c>
      <c r="I26" s="23">
        <f t="shared" si="4"/>
        <v>6.7613758144160307</v>
      </c>
    </row>
    <row r="27" spans="2:9" x14ac:dyDescent="0.25">
      <c r="B27" s="18"/>
      <c r="C27" s="56" t="s">
        <v>13</v>
      </c>
      <c r="D27" s="20" t="s">
        <v>1</v>
      </c>
      <c r="E27" s="51" t="s">
        <v>1</v>
      </c>
      <c r="F27" s="52">
        <f>'FBiH '!F27</f>
        <v>7466.67</v>
      </c>
      <c r="G27" s="51">
        <f t="shared" si="1"/>
        <v>1.5297047520145702E-5</v>
      </c>
      <c r="H27" s="28" t="s">
        <v>1</v>
      </c>
      <c r="I27" s="29" t="s">
        <v>1</v>
      </c>
    </row>
    <row r="28" spans="2:9" s="3" customFormat="1" x14ac:dyDescent="0.25">
      <c r="B28" s="31"/>
      <c r="C28" s="32" t="s">
        <v>17</v>
      </c>
      <c r="D28" s="57">
        <f>SUM(D25:D26)</f>
        <v>74545232.75</v>
      </c>
      <c r="E28" s="55">
        <f>SUM(E25:E26)</f>
        <v>0.15793197743858015</v>
      </c>
      <c r="F28" s="57">
        <f>SUM(F25:F27)</f>
        <v>80059377.059999987</v>
      </c>
      <c r="G28" s="55">
        <f>SUM(G25:G26)</f>
        <v>0.16400321392458422</v>
      </c>
      <c r="H28" s="41">
        <f t="shared" si="4"/>
        <v>7.3970448633416966E-2</v>
      </c>
      <c r="I28" s="42">
        <f t="shared" si="4"/>
        <v>3.8442097569285398E-2</v>
      </c>
    </row>
    <row r="29" spans="2:9" s="3" customFormat="1" ht="16.5" thickBot="1" x14ac:dyDescent="0.3">
      <c r="B29" s="50"/>
      <c r="C29" s="44" t="s">
        <v>18</v>
      </c>
      <c r="D29" s="45">
        <f>D24+D28</f>
        <v>472008480.8599999</v>
      </c>
      <c r="E29" s="62">
        <f>E24+E28</f>
        <v>1.0000000000000004</v>
      </c>
      <c r="F29" s="45">
        <f>F24+F28</f>
        <v>488111839.24000001</v>
      </c>
      <c r="G29" s="62">
        <f>G24+G28</f>
        <v>0.99998470295247976</v>
      </c>
      <c r="H29" s="46">
        <f>(F29-D29)/D29</f>
        <v>3.4116671697635138E-2</v>
      </c>
      <c r="I29" s="47">
        <f t="shared" si="4"/>
        <v>-1.5297047520679279E-5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"/>
      <c r="C31" s="5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 &amp;RGodišnje izvješće</oddHeader>
    <oddFooter>&amp;CU izvješće su uključeni podaci zaključno s 31.12.2011. godine.</oddFooter>
  </headerFooter>
  <ignoredErrors>
    <ignoredError sqref="E24 G24 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63" t="s">
        <v>20</v>
      </c>
      <c r="C2" s="64"/>
      <c r="D2" s="64"/>
      <c r="E2" s="64"/>
      <c r="F2" s="64"/>
      <c r="G2" s="64"/>
      <c r="H2" s="64"/>
      <c r="I2" s="65"/>
    </row>
    <row r="3" spans="2:9" ht="16.5" thickBot="1" x14ac:dyDescent="0.3">
      <c r="B3" s="2"/>
      <c r="C3" s="3"/>
    </row>
    <row r="4" spans="2:9" x14ac:dyDescent="0.25">
      <c r="B4" s="77"/>
      <c r="C4" s="66" t="s">
        <v>2</v>
      </c>
      <c r="D4" s="75" t="s">
        <v>14</v>
      </c>
      <c r="E4" s="66" t="s">
        <v>3</v>
      </c>
      <c r="F4" s="75" t="s">
        <v>15</v>
      </c>
      <c r="G4" s="66" t="s">
        <v>3</v>
      </c>
      <c r="H4" s="68" t="s">
        <v>4</v>
      </c>
      <c r="I4" s="70" t="s">
        <v>5</v>
      </c>
    </row>
    <row r="5" spans="2:9" x14ac:dyDescent="0.25">
      <c r="B5" s="78"/>
      <c r="C5" s="74"/>
      <c r="D5" s="76"/>
      <c r="E5" s="67" t="s">
        <v>0</v>
      </c>
      <c r="F5" s="76"/>
      <c r="G5" s="67" t="s">
        <v>0</v>
      </c>
      <c r="H5" s="69"/>
      <c r="I5" s="71"/>
    </row>
    <row r="6" spans="2:9" x14ac:dyDescent="0.25">
      <c r="B6" s="58" t="s">
        <v>22</v>
      </c>
      <c r="C6" s="19" t="s">
        <v>40</v>
      </c>
      <c r="D6" s="20">
        <v>27255931</v>
      </c>
      <c r="E6" s="21">
        <f t="shared" ref="E6:E23" si="0">D6/$D$29</f>
        <v>7.8007724942302514E-2</v>
      </c>
      <c r="F6" s="20">
        <v>28556729.989999998</v>
      </c>
      <c r="G6" s="21">
        <f>F6/$F$29</f>
        <v>8.0041432044508296E-2</v>
      </c>
      <c r="H6" s="22">
        <f>(F6-D6)/D6</f>
        <v>4.7725355263043424E-2</v>
      </c>
      <c r="I6" s="23">
        <f>(G6-E6)/E6</f>
        <v>2.6070586005552506E-2</v>
      </c>
    </row>
    <row r="7" spans="2:9" x14ac:dyDescent="0.25">
      <c r="B7" s="58" t="s">
        <v>23</v>
      </c>
      <c r="C7" s="24" t="s">
        <v>6</v>
      </c>
      <c r="D7" s="20">
        <v>6532615</v>
      </c>
      <c r="E7" s="21">
        <f t="shared" si="0"/>
        <v>1.8696643826767816E-2</v>
      </c>
      <c r="F7" s="20">
        <v>4958269.29</v>
      </c>
      <c r="G7" s="21">
        <f t="shared" ref="G7:G23" si="1">F7/$F$29</f>
        <v>1.3897493675672331E-2</v>
      </c>
      <c r="H7" s="22">
        <f t="shared" ref="H7:H23" si="2">(F7-D7)/D7</f>
        <v>-0.24099777960280835</v>
      </c>
      <c r="I7" s="23">
        <f t="shared" ref="I7:I23" si="3">(G7-E7)/E7</f>
        <v>-0.25668511394673871</v>
      </c>
    </row>
    <row r="8" spans="2:9" x14ac:dyDescent="0.25">
      <c r="B8" s="58" t="s">
        <v>24</v>
      </c>
      <c r="C8" s="25" t="s">
        <v>41</v>
      </c>
      <c r="D8" s="26">
        <v>49958872</v>
      </c>
      <c r="E8" s="21">
        <f t="shared" si="0"/>
        <v>0.14298458362709016</v>
      </c>
      <c r="F8" s="26">
        <v>49865969.600000001</v>
      </c>
      <c r="G8" s="21">
        <f t="shared" si="1"/>
        <v>0.13976893077287231</v>
      </c>
      <c r="H8" s="22">
        <f t="shared" si="2"/>
        <v>-1.8595776141622756E-3</v>
      </c>
      <c r="I8" s="23">
        <f t="shared" si="3"/>
        <v>-2.2489507418536864E-2</v>
      </c>
    </row>
    <row r="9" spans="2:9" x14ac:dyDescent="0.25">
      <c r="B9" s="58" t="s">
        <v>25</v>
      </c>
      <c r="C9" s="25" t="s">
        <v>42</v>
      </c>
      <c r="D9" s="26">
        <v>214705</v>
      </c>
      <c r="E9" s="21">
        <f t="shared" si="0"/>
        <v>6.1449556002093864E-4</v>
      </c>
      <c r="F9" s="27">
        <v>0</v>
      </c>
      <c r="G9" s="21">
        <f t="shared" si="1"/>
        <v>0</v>
      </c>
      <c r="H9" s="22">
        <f t="shared" ref="H9:H10" si="4">(F9-D9)/D9</f>
        <v>-1</v>
      </c>
      <c r="I9" s="23">
        <f t="shared" ref="I9:I10" si="5">(G9-E9)/E9</f>
        <v>-1</v>
      </c>
    </row>
    <row r="10" spans="2:9" x14ac:dyDescent="0.25">
      <c r="B10" s="58" t="s">
        <v>26</v>
      </c>
      <c r="C10" s="25" t="s">
        <v>43</v>
      </c>
      <c r="D10" s="26">
        <v>449375</v>
      </c>
      <c r="E10" s="21">
        <f t="shared" si="0"/>
        <v>1.28613186597615E-3</v>
      </c>
      <c r="F10" s="26">
        <v>1277941</v>
      </c>
      <c r="G10" s="21">
        <f t="shared" si="1"/>
        <v>3.5819306952935537E-3</v>
      </c>
      <c r="H10" s="22">
        <f t="shared" si="4"/>
        <v>1.8438186369958276</v>
      </c>
      <c r="I10" s="23">
        <f t="shared" si="5"/>
        <v>1.7850415575971563</v>
      </c>
    </row>
    <row r="11" spans="2:9" x14ac:dyDescent="0.25">
      <c r="B11" s="58" t="s">
        <v>27</v>
      </c>
      <c r="C11" s="25" t="s">
        <v>44</v>
      </c>
      <c r="D11" s="20">
        <v>28272</v>
      </c>
      <c r="E11" s="21">
        <f t="shared" si="0"/>
        <v>8.0915761034498394E-5</v>
      </c>
      <c r="F11" s="20">
        <v>20389</v>
      </c>
      <c r="G11" s="21">
        <f t="shared" si="1"/>
        <v>5.7148166422659781E-5</v>
      </c>
      <c r="H11" s="22">
        <f t="shared" si="2"/>
        <v>-0.27882710809281269</v>
      </c>
      <c r="I11" s="23">
        <f t="shared" si="3"/>
        <v>-0.29373257209686643</v>
      </c>
    </row>
    <row r="12" spans="2:9" x14ac:dyDescent="0.25">
      <c r="B12" s="58" t="s">
        <v>28</v>
      </c>
      <c r="C12" s="25" t="s">
        <v>7</v>
      </c>
      <c r="D12" s="20">
        <v>4242196</v>
      </c>
      <c r="E12" s="21">
        <f t="shared" si="0"/>
        <v>1.2141359571219049E-2</v>
      </c>
      <c r="F12" s="20">
        <v>4707362.6399999997</v>
      </c>
      <c r="G12" s="21">
        <f t="shared" si="1"/>
        <v>1.3194229415985635E-2</v>
      </c>
      <c r="H12" s="22">
        <f t="shared" si="2"/>
        <v>0.10965232158061525</v>
      </c>
      <c r="I12" s="23">
        <f t="shared" si="3"/>
        <v>8.671762322750097E-2</v>
      </c>
    </row>
    <row r="13" spans="2:9" x14ac:dyDescent="0.25">
      <c r="B13" s="58" t="s">
        <v>29</v>
      </c>
      <c r="C13" s="25" t="s">
        <v>45</v>
      </c>
      <c r="D13" s="20">
        <v>23673472</v>
      </c>
      <c r="E13" s="21">
        <f t="shared" si="0"/>
        <v>6.7754562931836751E-2</v>
      </c>
      <c r="F13" s="20">
        <v>23893584.710000001</v>
      </c>
      <c r="G13" s="21">
        <f t="shared" si="1"/>
        <v>6.6971139116239115E-2</v>
      </c>
      <c r="H13" s="22">
        <f t="shared" si="2"/>
        <v>9.29786344816683E-3</v>
      </c>
      <c r="I13" s="23">
        <f t="shared" si="3"/>
        <v>-1.1562672411978892E-2</v>
      </c>
    </row>
    <row r="14" spans="2:9" x14ac:dyDescent="0.25">
      <c r="B14" s="58" t="s">
        <v>30</v>
      </c>
      <c r="C14" s="25" t="s">
        <v>46</v>
      </c>
      <c r="D14" s="20">
        <v>19461667</v>
      </c>
      <c r="E14" s="21">
        <f t="shared" si="0"/>
        <v>5.570018379686556E-2</v>
      </c>
      <c r="F14" s="20">
        <v>18672939.82</v>
      </c>
      <c r="G14" s="21">
        <f t="shared" si="1"/>
        <v>5.2338234951869678E-2</v>
      </c>
      <c r="H14" s="22">
        <f t="shared" si="2"/>
        <v>-4.0527215885463444E-2</v>
      </c>
      <c r="I14" s="23">
        <f t="shared" si="3"/>
        <v>-6.035794885806231E-2</v>
      </c>
    </row>
    <row r="15" spans="2:9" x14ac:dyDescent="0.25">
      <c r="B15" s="58" t="s">
        <v>31</v>
      </c>
      <c r="C15" s="25" t="s">
        <v>47</v>
      </c>
      <c r="D15" s="20">
        <v>145892381</v>
      </c>
      <c r="E15" s="21">
        <f t="shared" si="0"/>
        <v>0.41755068752652774</v>
      </c>
      <c r="F15" s="20">
        <v>148214777.31</v>
      </c>
      <c r="G15" s="21">
        <f t="shared" si="1"/>
        <v>0.41543002403302465</v>
      </c>
      <c r="H15" s="22">
        <f t="shared" si="2"/>
        <v>1.5918557871778118E-2</v>
      </c>
      <c r="I15" s="23">
        <f t="shared" si="3"/>
        <v>-5.0788169121823443E-3</v>
      </c>
    </row>
    <row r="16" spans="2:9" x14ac:dyDescent="0.25">
      <c r="B16" s="58" t="s">
        <v>32</v>
      </c>
      <c r="C16" s="25" t="s">
        <v>48</v>
      </c>
      <c r="D16" s="20">
        <v>633972</v>
      </c>
      <c r="E16" s="21">
        <f t="shared" si="0"/>
        <v>1.8144569487324213E-3</v>
      </c>
      <c r="F16" s="20">
        <v>685324</v>
      </c>
      <c r="G16" s="21">
        <f>F16/$F$29</f>
        <v>1.9208892052304132E-3</v>
      </c>
      <c r="H16" s="22">
        <f t="shared" si="2"/>
        <v>8.1000422731603294E-2</v>
      </c>
      <c r="I16" s="23">
        <f t="shared" si="3"/>
        <v>5.865791225983371E-2</v>
      </c>
    </row>
    <row r="17" spans="2:9" x14ac:dyDescent="0.25">
      <c r="B17" s="58" t="s">
        <v>33</v>
      </c>
      <c r="C17" s="25" t="s">
        <v>49</v>
      </c>
      <c r="D17" s="20">
        <v>27947</v>
      </c>
      <c r="E17" s="21">
        <f t="shared" si="0"/>
        <v>7.9985596124473908E-5</v>
      </c>
      <c r="F17" s="20">
        <v>20928</v>
      </c>
      <c r="G17" s="21">
        <f t="shared" si="1"/>
        <v>5.8658925248586196E-5</v>
      </c>
      <c r="H17" s="22">
        <f t="shared" si="2"/>
        <v>-0.2511539700146706</v>
      </c>
      <c r="I17" s="23">
        <f t="shared" si="3"/>
        <v>-0.26663139251596074</v>
      </c>
    </row>
    <row r="18" spans="2:9" x14ac:dyDescent="0.25">
      <c r="B18" s="58" t="s">
        <v>34</v>
      </c>
      <c r="C18" s="25" t="s">
        <v>50</v>
      </c>
      <c r="D18" s="20">
        <v>3704755</v>
      </c>
      <c r="E18" s="21">
        <f t="shared" si="0"/>
        <v>1.0603178773039158E-2</v>
      </c>
      <c r="F18" s="20">
        <v>4531889.47</v>
      </c>
      <c r="G18" s="21">
        <f t="shared" si="1"/>
        <v>1.270239705923093E-2</v>
      </c>
      <c r="H18" s="22">
        <f t="shared" si="2"/>
        <v>0.22326293371626457</v>
      </c>
      <c r="I18" s="23">
        <f t="shared" si="3"/>
        <v>0.19798008985093049</v>
      </c>
    </row>
    <row r="19" spans="2:9" x14ac:dyDescent="0.25">
      <c r="B19" s="58" t="s">
        <v>35</v>
      </c>
      <c r="C19" s="25" t="s">
        <v>8</v>
      </c>
      <c r="D19" s="20">
        <v>236768</v>
      </c>
      <c r="E19" s="21">
        <f t="shared" si="0"/>
        <v>6.7764087820515397E-4</v>
      </c>
      <c r="F19" s="20">
        <v>350648.63</v>
      </c>
      <c r="G19" s="21">
        <f t="shared" si="1"/>
        <v>9.8283026451114093E-4</v>
      </c>
      <c r="H19" s="22">
        <f t="shared" si="2"/>
        <v>0.48097981990809568</v>
      </c>
      <c r="I19" s="23">
        <f t="shared" si="3"/>
        <v>0.45037038957025805</v>
      </c>
    </row>
    <row r="20" spans="2:9" x14ac:dyDescent="0.25">
      <c r="B20" s="58" t="s">
        <v>36</v>
      </c>
      <c r="C20" s="25" t="s">
        <v>51</v>
      </c>
      <c r="D20" s="20">
        <v>149996</v>
      </c>
      <c r="E20" s="21">
        <f t="shared" si="0"/>
        <v>4.2929543336625001E-4</v>
      </c>
      <c r="F20" s="20">
        <v>150854.39999999999</v>
      </c>
      <c r="G20" s="21">
        <f t="shared" si="1"/>
        <v>4.2282860153957958E-4</v>
      </c>
      <c r="H20" s="22">
        <f t="shared" si="2"/>
        <v>5.7228192751806323E-3</v>
      </c>
      <c r="I20" s="23">
        <f t="shared" si="3"/>
        <v>-1.5063826269852957E-2</v>
      </c>
    </row>
    <row r="21" spans="2:9" x14ac:dyDescent="0.25">
      <c r="B21" s="58" t="s">
        <v>37</v>
      </c>
      <c r="C21" s="25" t="s">
        <v>9</v>
      </c>
      <c r="D21" s="20">
        <v>1302793</v>
      </c>
      <c r="E21" s="21">
        <f t="shared" si="0"/>
        <v>3.728653334232359E-3</v>
      </c>
      <c r="F21" s="20">
        <v>1083727.32</v>
      </c>
      <c r="G21" s="21">
        <f t="shared" si="1"/>
        <v>3.0375707116652643E-3</v>
      </c>
      <c r="H21" s="22">
        <f t="shared" si="2"/>
        <v>-0.16815079602054964</v>
      </c>
      <c r="I21" s="23">
        <f t="shared" si="3"/>
        <v>-0.18534375835434755</v>
      </c>
    </row>
    <row r="22" spans="2:9" x14ac:dyDescent="0.25">
      <c r="B22" s="58" t="s">
        <v>38</v>
      </c>
      <c r="C22" s="25" t="s">
        <v>52</v>
      </c>
      <c r="D22" s="30">
        <v>0</v>
      </c>
      <c r="E22" s="21">
        <f t="shared" si="0"/>
        <v>0</v>
      </c>
      <c r="F22" s="30">
        <v>5625</v>
      </c>
      <c r="G22" s="21">
        <f t="shared" si="1"/>
        <v>1.5766267895799759E-5</v>
      </c>
      <c r="H22" s="28" t="s">
        <v>1</v>
      </c>
      <c r="I22" s="29" t="s">
        <v>1</v>
      </c>
    </row>
    <row r="23" spans="2:9" x14ac:dyDescent="0.25">
      <c r="B23" s="58" t="s">
        <v>39</v>
      </c>
      <c r="C23" s="25" t="s">
        <v>53</v>
      </c>
      <c r="D23" s="20">
        <v>2586</v>
      </c>
      <c r="E23" s="21">
        <f t="shared" si="0"/>
        <v>7.4012506379178281E-6</v>
      </c>
      <c r="F23" s="20">
        <v>6380</v>
      </c>
      <c r="G23" s="21">
        <f t="shared" si="1"/>
        <v>1.7882451408924881E-5</v>
      </c>
      <c r="H23" s="22">
        <f t="shared" si="2"/>
        <v>1.4671307037896366</v>
      </c>
      <c r="I23" s="23">
        <f t="shared" si="3"/>
        <v>1.4161391477962022</v>
      </c>
    </row>
    <row r="24" spans="2:9" s="3" customFormat="1" x14ac:dyDescent="0.25">
      <c r="B24" s="31"/>
      <c r="C24" s="32" t="s">
        <v>16</v>
      </c>
      <c r="D24" s="33">
        <f>SUM(D6:D23)</f>
        <v>283768303</v>
      </c>
      <c r="E24" s="34">
        <f>SUM(E6:E23)</f>
        <v>0.81215790162397883</v>
      </c>
      <c r="F24" s="33">
        <f>SUM(F6:F23)</f>
        <v>287003340.18000001</v>
      </c>
      <c r="G24" s="34">
        <f>SUM(G6:G23)</f>
        <v>0.80443938635861867</v>
      </c>
      <c r="H24" s="35">
        <f>(F24-D24)/D24</f>
        <v>1.140027672505765E-2</v>
      </c>
      <c r="I24" s="36">
        <f>(G24-E24)/E24</f>
        <v>-9.5037125784608288E-3</v>
      </c>
    </row>
    <row r="25" spans="2:9" s="3" customFormat="1" x14ac:dyDescent="0.25">
      <c r="B25" s="59">
        <v>19</v>
      </c>
      <c r="C25" s="24" t="s">
        <v>10</v>
      </c>
      <c r="D25" s="37">
        <v>65632106</v>
      </c>
      <c r="E25" s="21">
        <f t="shared" ref="E25:E27" si="6">D25/$D$29</f>
        <v>0.18784209837602109</v>
      </c>
      <c r="F25" s="38">
        <f>64415991.69+34685.23</f>
        <v>64450676.919999994</v>
      </c>
      <c r="G25" s="21">
        <f>F25/$F$29</f>
        <v>0.18064829126868595</v>
      </c>
      <c r="H25" s="22">
        <f>(F25-D25)/D25</f>
        <v>-1.8000779679384443E-2</v>
      </c>
      <c r="I25" s="23">
        <f>(G25-E25)/E25</f>
        <v>-3.8297097240335448E-2</v>
      </c>
    </row>
    <row r="26" spans="2:9" s="3" customFormat="1" x14ac:dyDescent="0.25">
      <c r="B26" s="18"/>
      <c r="C26" s="24" t="s">
        <v>11</v>
      </c>
      <c r="D26" s="37">
        <v>0</v>
      </c>
      <c r="E26" s="21">
        <f t="shared" si="6"/>
        <v>0</v>
      </c>
      <c r="F26" s="38">
        <v>5312867.47</v>
      </c>
      <c r="G26" s="21">
        <f t="shared" ref="G26:G27" si="7">F26/$F$29</f>
        <v>1.489139410255998E-2</v>
      </c>
      <c r="H26" s="28" t="s">
        <v>1</v>
      </c>
      <c r="I26" s="29" t="s">
        <v>1</v>
      </c>
    </row>
    <row r="27" spans="2:9" s="3" customFormat="1" x14ac:dyDescent="0.25">
      <c r="B27" s="18"/>
      <c r="C27" s="24" t="s">
        <v>13</v>
      </c>
      <c r="D27" s="37">
        <v>0</v>
      </c>
      <c r="E27" s="21">
        <f t="shared" si="6"/>
        <v>0</v>
      </c>
      <c r="F27" s="38">
        <v>7466.67</v>
      </c>
      <c r="G27" s="21">
        <f t="shared" si="7"/>
        <v>2.0928270135027767E-5</v>
      </c>
      <c r="H27" s="28" t="s">
        <v>1</v>
      </c>
      <c r="I27" s="29" t="s">
        <v>1</v>
      </c>
    </row>
    <row r="28" spans="2:9" s="17" customFormat="1" x14ac:dyDescent="0.25">
      <c r="B28" s="31"/>
      <c r="C28" s="32" t="s">
        <v>17</v>
      </c>
      <c r="D28" s="39">
        <f>D25+D26+D27</f>
        <v>65632106</v>
      </c>
      <c r="E28" s="40">
        <f>E25+E26+E27</f>
        <v>0.18784209837602109</v>
      </c>
      <c r="F28" s="39">
        <f>F25+F26+F27</f>
        <v>69771011.060000002</v>
      </c>
      <c r="G28" s="40">
        <f>SUM(G25:G27)</f>
        <v>0.19556061364138097</v>
      </c>
      <c r="H28" s="41">
        <f t="shared" ref="H28" si="8">(F28-D28)/D28</f>
        <v>6.3062200990472592E-2</v>
      </c>
      <c r="I28" s="42">
        <f t="shared" ref="I28" si="9">(G28-E28)/E28</f>
        <v>4.109044421931983E-2</v>
      </c>
    </row>
    <row r="29" spans="2:9" s="3" customFormat="1" ht="16.5" thickBot="1" x14ac:dyDescent="0.3">
      <c r="B29" s="43"/>
      <c r="C29" s="44" t="s">
        <v>18</v>
      </c>
      <c r="D29" s="45">
        <f>D24+D25</f>
        <v>349400409</v>
      </c>
      <c r="E29" s="61">
        <f>E24+E25</f>
        <v>0.99999999999999989</v>
      </c>
      <c r="F29" s="45">
        <f>SUM(F24:F27)</f>
        <v>356774351.24000007</v>
      </c>
      <c r="G29" s="61">
        <f>G24+G28</f>
        <v>0.99999999999999967</v>
      </c>
      <c r="H29" s="46">
        <f t="shared" ref="H29" si="10">(F29-D29)/D29</f>
        <v>2.1104560985216445E-2</v>
      </c>
      <c r="I29" s="47">
        <f t="shared" ref="I29" si="11">(G29-E29)/E29</f>
        <v>-2.2204460492503131E-16</v>
      </c>
    </row>
    <row r="30" spans="2:9" x14ac:dyDescent="0.25">
      <c r="B30" s="10"/>
      <c r="C30" s="11"/>
      <c r="D30" s="6"/>
      <c r="E30" s="12"/>
      <c r="F30" s="6"/>
      <c r="G30" s="12"/>
      <c r="H30" s="13"/>
    </row>
    <row r="31" spans="2:9" x14ac:dyDescent="0.25">
      <c r="B31" s="10"/>
      <c r="C31" s="11"/>
      <c r="D31" s="6"/>
      <c r="E31" s="12"/>
      <c r="F31" s="6"/>
      <c r="G31" s="12"/>
      <c r="H31" s="13"/>
    </row>
    <row r="32" spans="2:9" x14ac:dyDescent="0.25">
      <c r="F32" s="9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podaci zaključno s 31.12.2011. godine.</oddFooter>
  </headerFooter>
  <ignoredErrors>
    <ignoredError sqref="G24 E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1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63" t="s">
        <v>21</v>
      </c>
      <c r="C2" s="64"/>
      <c r="D2" s="64"/>
      <c r="E2" s="64"/>
      <c r="F2" s="64"/>
      <c r="G2" s="64"/>
      <c r="H2" s="64"/>
      <c r="I2" s="65"/>
    </row>
    <row r="3" spans="2:9" ht="16.5" thickBot="1" x14ac:dyDescent="0.3">
      <c r="B3" s="2"/>
      <c r="C3" s="3"/>
    </row>
    <row r="4" spans="2:9" x14ac:dyDescent="0.25">
      <c r="B4" s="77"/>
      <c r="C4" s="66" t="s">
        <v>2</v>
      </c>
      <c r="D4" s="75" t="s">
        <v>14</v>
      </c>
      <c r="E4" s="66" t="s">
        <v>3</v>
      </c>
      <c r="F4" s="75" t="s">
        <v>15</v>
      </c>
      <c r="G4" s="66" t="s">
        <v>3</v>
      </c>
      <c r="H4" s="68" t="s">
        <v>12</v>
      </c>
      <c r="I4" s="70" t="s">
        <v>5</v>
      </c>
    </row>
    <row r="5" spans="2:9" x14ac:dyDescent="0.25">
      <c r="B5" s="78"/>
      <c r="C5" s="74"/>
      <c r="D5" s="76"/>
      <c r="E5" s="67" t="s">
        <v>0</v>
      </c>
      <c r="F5" s="76"/>
      <c r="G5" s="67" t="s">
        <v>0</v>
      </c>
      <c r="H5" s="69"/>
      <c r="I5" s="71"/>
    </row>
    <row r="6" spans="2:9" x14ac:dyDescent="0.25">
      <c r="B6" s="58" t="s">
        <v>22</v>
      </c>
      <c r="C6" s="24" t="s">
        <v>40</v>
      </c>
      <c r="D6" s="48">
        <v>6992017.4900000002</v>
      </c>
      <c r="E6" s="21">
        <f t="shared" ref="E6:E23" si="0">D6/$D$28</f>
        <v>5.7027383228235057E-2</v>
      </c>
      <c r="F6" s="48">
        <v>7899427</v>
      </c>
      <c r="G6" s="21">
        <f t="shared" ref="G6:G23" si="1">F6/$F$28</f>
        <v>6.0146018629502036E-2</v>
      </c>
      <c r="H6" s="22">
        <f>(F6-D6)/D6</f>
        <v>0.12977792336729405</v>
      </c>
      <c r="I6" s="23">
        <f>(G6-E6)/E6</f>
        <v>5.4686629908750561E-2</v>
      </c>
    </row>
    <row r="7" spans="2:9" x14ac:dyDescent="0.25">
      <c r="B7" s="58" t="s">
        <v>23</v>
      </c>
      <c r="C7" s="24" t="s">
        <v>6</v>
      </c>
      <c r="D7" s="48">
        <v>956936.36</v>
      </c>
      <c r="E7" s="21">
        <f t="shared" si="0"/>
        <v>7.804839819808904E-3</v>
      </c>
      <c r="F7" s="48">
        <v>844208</v>
      </c>
      <c r="G7" s="21">
        <f t="shared" si="1"/>
        <v>6.4277763558261442E-3</v>
      </c>
      <c r="H7" s="22">
        <f>(F7-D7)/D7</f>
        <v>-0.11780131334961501</v>
      </c>
      <c r="I7" s="23">
        <f t="shared" ref="I7:I28" si="2">(G7-E7)/E7</f>
        <v>-0.17643712052715468</v>
      </c>
    </row>
    <row r="8" spans="2:9" x14ac:dyDescent="0.25">
      <c r="B8" s="58" t="s">
        <v>24</v>
      </c>
      <c r="C8" s="25" t="s">
        <v>41</v>
      </c>
      <c r="D8" s="37">
        <v>8648264.1500000004</v>
      </c>
      <c r="E8" s="21">
        <f t="shared" si="0"/>
        <v>7.0535846720408663E-2</v>
      </c>
      <c r="F8" s="37">
        <v>9329989</v>
      </c>
      <c r="G8" s="21">
        <f t="shared" si="1"/>
        <v>7.10382781190394E-2</v>
      </c>
      <c r="H8" s="22">
        <f>(F8-D8)/D8</f>
        <v>7.8827940286722117E-2</v>
      </c>
      <c r="I8" s="23">
        <f t="shared" si="2"/>
        <v>7.1230646825901781E-3</v>
      </c>
    </row>
    <row r="9" spans="2:9" x14ac:dyDescent="0.25">
      <c r="B9" s="58" t="s">
        <v>25</v>
      </c>
      <c r="C9" s="25" t="s">
        <v>42</v>
      </c>
      <c r="D9" s="37">
        <v>7452.9</v>
      </c>
      <c r="E9" s="21">
        <f t="shared" si="0"/>
        <v>6.0786373184789193E-5</v>
      </c>
      <c r="F9" s="37">
        <v>0</v>
      </c>
      <c r="G9" s="21">
        <f t="shared" si="1"/>
        <v>0</v>
      </c>
      <c r="H9" s="22">
        <f>(F9-D9)/D9</f>
        <v>-1</v>
      </c>
      <c r="I9" s="23">
        <f t="shared" si="2"/>
        <v>-1</v>
      </c>
    </row>
    <row r="10" spans="2:9" x14ac:dyDescent="0.25">
      <c r="B10" s="58" t="s">
        <v>26</v>
      </c>
      <c r="C10" s="25" t="s">
        <v>43</v>
      </c>
      <c r="D10" s="37">
        <v>0</v>
      </c>
      <c r="E10" s="21">
        <f t="shared" si="0"/>
        <v>0</v>
      </c>
      <c r="F10" s="37">
        <v>10802</v>
      </c>
      <c r="G10" s="21">
        <f t="shared" si="1"/>
        <v>8.2246129147833254E-5</v>
      </c>
      <c r="H10" s="28" t="s">
        <v>1</v>
      </c>
      <c r="I10" s="29" t="s">
        <v>1</v>
      </c>
    </row>
    <row r="11" spans="2:9" x14ac:dyDescent="0.25">
      <c r="B11" s="58" t="s">
        <v>27</v>
      </c>
      <c r="C11" s="25" t="s">
        <v>44</v>
      </c>
      <c r="D11" s="48">
        <v>2185.96</v>
      </c>
      <c r="E11" s="21">
        <f t="shared" si="0"/>
        <v>1.7828842507885762E-5</v>
      </c>
      <c r="F11" s="48">
        <v>8623</v>
      </c>
      <c r="G11" s="21">
        <f t="shared" si="1"/>
        <v>6.5655283432861146E-5</v>
      </c>
      <c r="H11" s="22">
        <f t="shared" ref="H11:H16" si="3">(F11-D11)/D11</f>
        <v>2.9447199399806032</v>
      </c>
      <c r="I11" s="23">
        <f t="shared" si="2"/>
        <v>2.6825320210115478</v>
      </c>
    </row>
    <row r="12" spans="2:9" x14ac:dyDescent="0.25">
      <c r="B12" s="58" t="s">
        <v>28</v>
      </c>
      <c r="C12" s="25" t="s">
        <v>7</v>
      </c>
      <c r="D12" s="48">
        <v>349682.22</v>
      </c>
      <c r="E12" s="21">
        <f t="shared" si="0"/>
        <v>2.8520326209939156E-3</v>
      </c>
      <c r="F12" s="48">
        <v>368017</v>
      </c>
      <c r="G12" s="21">
        <f t="shared" si="1"/>
        <v>2.8020712563042167E-3</v>
      </c>
      <c r="H12" s="22">
        <f t="shared" si="3"/>
        <v>5.2432691602106708E-2</v>
      </c>
      <c r="I12" s="23">
        <f t="shared" si="2"/>
        <v>-1.7517809691912863E-2</v>
      </c>
    </row>
    <row r="13" spans="2:9" x14ac:dyDescent="0.25">
      <c r="B13" s="58" t="s">
        <v>29</v>
      </c>
      <c r="C13" s="25" t="s">
        <v>45</v>
      </c>
      <c r="D13" s="48">
        <v>5496520.1600000001</v>
      </c>
      <c r="E13" s="21">
        <f t="shared" si="0"/>
        <v>4.4830002504189941E-2</v>
      </c>
      <c r="F13" s="48">
        <v>5786226</v>
      </c>
      <c r="G13" s="21">
        <f t="shared" si="1"/>
        <v>4.405616468011022E-2</v>
      </c>
      <c r="H13" s="22">
        <f t="shared" si="3"/>
        <v>5.2707136800531601E-2</v>
      </c>
      <c r="I13" s="23">
        <f t="shared" si="2"/>
        <v>-1.7261605640271724E-2</v>
      </c>
    </row>
    <row r="14" spans="2:9" x14ac:dyDescent="0.25">
      <c r="B14" s="58" t="s">
        <v>30</v>
      </c>
      <c r="C14" s="25" t="s">
        <v>46</v>
      </c>
      <c r="D14" s="48">
        <v>6261799.4100000001</v>
      </c>
      <c r="E14" s="21">
        <f t="shared" si="0"/>
        <v>5.1071673542453649E-2</v>
      </c>
      <c r="F14" s="48">
        <v>6969933</v>
      </c>
      <c r="G14" s="21">
        <f t="shared" si="1"/>
        <v>5.3068877029230223E-2</v>
      </c>
      <c r="H14" s="22">
        <f t="shared" si="3"/>
        <v>0.11308787516717976</v>
      </c>
      <c r="I14" s="23">
        <f t="shared" si="2"/>
        <v>3.9105894681841301E-2</v>
      </c>
    </row>
    <row r="15" spans="2:9" x14ac:dyDescent="0.25">
      <c r="B15" s="58" t="s">
        <v>31</v>
      </c>
      <c r="C15" s="25" t="s">
        <v>47</v>
      </c>
      <c r="D15" s="48">
        <v>84611974.489999995</v>
      </c>
      <c r="E15" s="21">
        <f t="shared" si="0"/>
        <v>0.69010117635430546</v>
      </c>
      <c r="F15" s="48">
        <v>89149366</v>
      </c>
      <c r="G15" s="21">
        <f t="shared" si="1"/>
        <v>0.67878080628434134</v>
      </c>
      <c r="H15" s="22">
        <f t="shared" si="3"/>
        <v>5.3625879047844043E-2</v>
      </c>
      <c r="I15" s="23">
        <f t="shared" si="2"/>
        <v>-1.6403928087425999E-2</v>
      </c>
    </row>
    <row r="16" spans="2:9" x14ac:dyDescent="0.25">
      <c r="B16" s="58" t="s">
        <v>32</v>
      </c>
      <c r="C16" s="25" t="s">
        <v>48</v>
      </c>
      <c r="D16" s="48">
        <v>24841.45</v>
      </c>
      <c r="E16" s="21">
        <f t="shared" si="0"/>
        <v>2.0260860204098828E-4</v>
      </c>
      <c r="F16" s="48">
        <v>35018</v>
      </c>
      <c r="G16" s="21">
        <f t="shared" si="1"/>
        <v>2.6662608317893212E-4</v>
      </c>
      <c r="H16" s="22">
        <f t="shared" si="3"/>
        <v>0.40966006412669143</v>
      </c>
      <c r="I16" s="23">
        <f t="shared" si="2"/>
        <v>0.31596625460646988</v>
      </c>
    </row>
    <row r="17" spans="2:9" x14ac:dyDescent="0.25">
      <c r="B17" s="58" t="s">
        <v>33</v>
      </c>
      <c r="C17" s="25" t="s">
        <v>49</v>
      </c>
      <c r="D17" s="48">
        <v>5578.52</v>
      </c>
      <c r="E17" s="21">
        <f t="shared" si="0"/>
        <v>4.549879892911622E-5</v>
      </c>
      <c r="F17" s="48">
        <v>4738</v>
      </c>
      <c r="G17" s="21">
        <f t="shared" si="1"/>
        <v>3.6075000916722267E-5</v>
      </c>
      <c r="H17" s="22">
        <f t="shared" ref="H17:H18" si="4">(F17-D17)/D17</f>
        <v>-0.15067078723389005</v>
      </c>
      <c r="I17" s="23">
        <f t="shared" ref="I17:I18" si="5">(G17-E17)/E17</f>
        <v>-0.20712190726343208</v>
      </c>
    </row>
    <row r="18" spans="2:9" x14ac:dyDescent="0.25">
      <c r="B18" s="58" t="s">
        <v>34</v>
      </c>
      <c r="C18" s="25" t="s">
        <v>50</v>
      </c>
      <c r="D18" s="48">
        <v>292276.39</v>
      </c>
      <c r="E18" s="21">
        <f t="shared" si="0"/>
        <v>2.3838266601783186E-3</v>
      </c>
      <c r="F18" s="48">
        <v>592279</v>
      </c>
      <c r="G18" s="21">
        <f t="shared" si="1"/>
        <v>4.5095959197879584E-3</v>
      </c>
      <c r="H18" s="22">
        <f t="shared" si="4"/>
        <v>1.0264346360648562</v>
      </c>
      <c r="I18" s="23">
        <f t="shared" si="5"/>
        <v>0.89174657500081178</v>
      </c>
    </row>
    <row r="19" spans="2:9" x14ac:dyDescent="0.25">
      <c r="B19" s="58" t="s">
        <v>35</v>
      </c>
      <c r="C19" s="25" t="s">
        <v>8</v>
      </c>
      <c r="D19" s="48">
        <v>2877.21</v>
      </c>
      <c r="E19" s="21">
        <f t="shared" si="0"/>
        <v>2.3466725810222507E-5</v>
      </c>
      <c r="F19" s="48">
        <v>2971</v>
      </c>
      <c r="G19" s="21">
        <f t="shared" si="1"/>
        <v>2.2621111803204277E-5</v>
      </c>
      <c r="H19" s="22">
        <f>(F19-D19)/D19</f>
        <v>3.2597551099850186E-2</v>
      </c>
      <c r="I19" s="23">
        <f t="shared" si="2"/>
        <v>-3.6034596980285404E-2</v>
      </c>
    </row>
    <row r="20" spans="2:9" x14ac:dyDescent="0.25">
      <c r="B20" s="58" t="s">
        <v>36</v>
      </c>
      <c r="C20" s="25" t="s">
        <v>51</v>
      </c>
      <c r="D20" s="48">
        <v>0</v>
      </c>
      <c r="E20" s="21">
        <f t="shared" si="0"/>
        <v>0</v>
      </c>
      <c r="F20" s="48">
        <v>750</v>
      </c>
      <c r="G20" s="21">
        <f t="shared" si="1"/>
        <v>5.7104792502198606E-6</v>
      </c>
      <c r="H20" s="28" t="s">
        <v>1</v>
      </c>
      <c r="I20" s="29" t="s">
        <v>1</v>
      </c>
    </row>
    <row r="21" spans="2:9" x14ac:dyDescent="0.25">
      <c r="B21" s="58" t="s">
        <v>37</v>
      </c>
      <c r="C21" s="25" t="s">
        <v>9</v>
      </c>
      <c r="D21" s="48">
        <v>41698.400000000001</v>
      </c>
      <c r="E21" s="21">
        <f t="shared" si="0"/>
        <v>3.4009506415068146E-4</v>
      </c>
      <c r="F21" s="48">
        <v>46385</v>
      </c>
      <c r="G21" s="21">
        <f t="shared" si="1"/>
        <v>3.5317410669526432E-4</v>
      </c>
      <c r="H21" s="22">
        <f>(F21-D21)/D21</f>
        <v>0.11239280164226921</v>
      </c>
      <c r="I21" s="23">
        <f t="shared" si="2"/>
        <v>3.8457019590228757E-2</v>
      </c>
    </row>
    <row r="22" spans="2:9" x14ac:dyDescent="0.25">
      <c r="B22" s="58" t="s">
        <v>38</v>
      </c>
      <c r="C22" s="25" t="s">
        <v>52</v>
      </c>
      <c r="D22" s="48">
        <v>0</v>
      </c>
      <c r="E22" s="21">
        <f t="shared" si="0"/>
        <v>0</v>
      </c>
      <c r="F22" s="48">
        <v>0</v>
      </c>
      <c r="G22" s="21">
        <f t="shared" si="1"/>
        <v>0</v>
      </c>
      <c r="H22" s="28" t="s">
        <v>1</v>
      </c>
      <c r="I22" s="29" t="s">
        <v>1</v>
      </c>
    </row>
    <row r="23" spans="2:9" x14ac:dyDescent="0.25">
      <c r="B23" s="58" t="s">
        <v>39</v>
      </c>
      <c r="C23" s="25" t="s">
        <v>53</v>
      </c>
      <c r="D23" s="48">
        <v>840</v>
      </c>
      <c r="E23" s="21">
        <f t="shared" si="0"/>
        <v>6.8510986965104761E-6</v>
      </c>
      <c r="F23" s="48">
        <v>390</v>
      </c>
      <c r="G23" s="21">
        <f t="shared" si="1"/>
        <v>2.9694492101143277E-6</v>
      </c>
      <c r="H23" s="22">
        <f>(F23-D23)/D23</f>
        <v>-0.5357142857142857</v>
      </c>
      <c r="I23" s="23">
        <f t="shared" si="2"/>
        <v>-0.56657328384033057</v>
      </c>
    </row>
    <row r="24" spans="2:9" s="3" customFormat="1" x14ac:dyDescent="0.25">
      <c r="B24" s="31"/>
      <c r="C24" s="32" t="s">
        <v>16</v>
      </c>
      <c r="D24" s="49">
        <f>SUM(D6:D23)</f>
        <v>113694945.11</v>
      </c>
      <c r="E24" s="34">
        <f>SUM(E6:E23)</f>
        <v>0.92730391695589409</v>
      </c>
      <c r="F24" s="49">
        <f>SUM(F6:F23)</f>
        <v>121049122</v>
      </c>
      <c r="G24" s="34">
        <f>SUM(G6:G23)</f>
        <v>0.92166466591777663</v>
      </c>
      <c r="H24" s="41">
        <f t="shared" ref="H24:H28" si="6">(F24-D24)/D24</f>
        <v>6.4683411235959748E-2</v>
      </c>
      <c r="I24" s="42">
        <f t="shared" si="2"/>
        <v>-6.0813406856187026E-3</v>
      </c>
    </row>
    <row r="25" spans="2:9" x14ac:dyDescent="0.25">
      <c r="B25" s="59">
        <v>19</v>
      </c>
      <c r="C25" s="24" t="s">
        <v>10</v>
      </c>
      <c r="D25" s="20">
        <v>8141562.2999999998</v>
      </c>
      <c r="E25" s="21">
        <f>D25/$D$28</f>
        <v>6.6403151025105744E-2</v>
      </c>
      <c r="F25" s="20">
        <v>9408529</v>
      </c>
      <c r="G25" s="21">
        <f>F25/$F$28</f>
        <v>7.1636279506122419E-2</v>
      </c>
      <c r="H25" s="22">
        <f t="shared" si="6"/>
        <v>0.15561714733792559</v>
      </c>
      <c r="I25" s="23">
        <f t="shared" si="2"/>
        <v>7.8808436049038241E-2</v>
      </c>
    </row>
    <row r="26" spans="2:9" x14ac:dyDescent="0.25">
      <c r="B26" s="18"/>
      <c r="C26" s="24" t="s">
        <v>11</v>
      </c>
      <c r="D26" s="20">
        <v>771564.26</v>
      </c>
      <c r="E26" s="21">
        <f t="shared" ref="E26" si="7">D26/$D$28</f>
        <v>6.292932019000083E-3</v>
      </c>
      <c r="F26" s="20">
        <v>879837</v>
      </c>
      <c r="G26" s="21">
        <f t="shared" ref="G26" si="8">F26/$F$28</f>
        <v>6.6990545761009225E-3</v>
      </c>
      <c r="H26" s="22">
        <f t="shared" si="6"/>
        <v>0.14032886904326022</v>
      </c>
      <c r="I26" s="23">
        <f t="shared" si="2"/>
        <v>6.4536301341671001E-2</v>
      </c>
    </row>
    <row r="27" spans="2:9" s="3" customFormat="1" x14ac:dyDescent="0.25">
      <c r="B27" s="31"/>
      <c r="C27" s="32" t="s">
        <v>17</v>
      </c>
      <c r="D27" s="33">
        <f>D25+D26</f>
        <v>8913126.5600000005</v>
      </c>
      <c r="E27" s="34">
        <f>E25+E26</f>
        <v>7.2696083044105825E-2</v>
      </c>
      <c r="F27" s="33">
        <f>F25+F26</f>
        <v>10288366</v>
      </c>
      <c r="G27" s="34">
        <f>G25+G26</f>
        <v>7.8335334082223346E-2</v>
      </c>
      <c r="H27" s="41">
        <f t="shared" si="6"/>
        <v>0.15429371845472811</v>
      </c>
      <c r="I27" s="42">
        <f t="shared" si="2"/>
        <v>7.7572969573836609E-2</v>
      </c>
    </row>
    <row r="28" spans="2:9" s="3" customFormat="1" ht="16.5" thickBot="1" x14ac:dyDescent="0.3">
      <c r="B28" s="50"/>
      <c r="C28" s="44" t="s">
        <v>18</v>
      </c>
      <c r="D28" s="45">
        <f>D24+D27</f>
        <v>122608071.67</v>
      </c>
      <c r="E28" s="60">
        <f>E24+E27</f>
        <v>0.99999999999999989</v>
      </c>
      <c r="F28" s="45">
        <f>F24+F27</f>
        <v>131337488</v>
      </c>
      <c r="G28" s="60">
        <f>G24+G27</f>
        <v>1</v>
      </c>
      <c r="H28" s="46">
        <f t="shared" si="6"/>
        <v>7.1197729571143148E-2</v>
      </c>
      <c r="I28" s="47">
        <f t="shared" si="2"/>
        <v>1.1102230246251565E-16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F31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podaci zaključno s 31.12.2011. godine.</oddFooter>
  </headerFooter>
  <ignoredErrors>
    <ignoredError sqref="E2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2018-03-02T12:11:15Z</cp:lastPrinted>
  <dcterms:created xsi:type="dcterms:W3CDTF">2011-07-19T08:09:31Z</dcterms:created>
  <dcterms:modified xsi:type="dcterms:W3CDTF">2020-01-14T15:49:42Z</dcterms:modified>
</cp:coreProperties>
</file>