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5180" windowHeight="8835"/>
  </bookViews>
  <sheets>
    <sheet name="BiH" sheetId="4" r:id="rId1"/>
    <sheet name="FBiH " sheetId="5" r:id="rId2"/>
    <sheet name="RS" sheetId="6" r:id="rId3"/>
  </sheets>
  <calcPr calcId="145621"/>
</workbook>
</file>

<file path=xl/calcChain.xml><?xml version="1.0" encoding="utf-8"?>
<calcChain xmlns="http://schemas.openxmlformats.org/spreadsheetml/2006/main">
  <c r="H7" i="6" l="1"/>
  <c r="H8" i="6"/>
  <c r="H9" i="6"/>
  <c r="H11" i="6"/>
  <c r="H12" i="6"/>
  <c r="H13" i="6"/>
  <c r="H14" i="6"/>
  <c r="H15" i="6"/>
  <c r="H16" i="6"/>
  <c r="H18" i="6"/>
  <c r="H19" i="6"/>
  <c r="H21" i="6"/>
  <c r="H23" i="6"/>
  <c r="H25" i="6"/>
  <c r="H26" i="6"/>
  <c r="H6" i="6"/>
  <c r="F27" i="6"/>
  <c r="H27" i="6" s="1"/>
  <c r="D27" i="6"/>
  <c r="F24" i="6"/>
  <c r="H24" i="6" s="1"/>
  <c r="D28" i="6"/>
  <c r="E6" i="6" s="1"/>
  <c r="E7" i="6"/>
  <c r="E9" i="6"/>
  <c r="E11" i="6"/>
  <c r="E13" i="6"/>
  <c r="E15" i="6"/>
  <c r="E17" i="6"/>
  <c r="E19" i="6"/>
  <c r="E21" i="6"/>
  <c r="E23" i="6"/>
  <c r="E25" i="6"/>
  <c r="E26" i="6"/>
  <c r="F24" i="5"/>
  <c r="F26" i="5" s="1"/>
  <c r="D24" i="5"/>
  <c r="D26" i="5" s="1"/>
  <c r="H25" i="5"/>
  <c r="H7" i="5"/>
  <c r="H8" i="5"/>
  <c r="H10" i="5"/>
  <c r="H11" i="5"/>
  <c r="H12" i="5"/>
  <c r="H13" i="5"/>
  <c r="H14" i="5"/>
  <c r="H15" i="5"/>
  <c r="H16" i="5"/>
  <c r="H17" i="5"/>
  <c r="H18" i="5"/>
  <c r="H19" i="5"/>
  <c r="H20" i="5"/>
  <c r="H21" i="5"/>
  <c r="H23" i="5"/>
  <c r="H6" i="5"/>
  <c r="H14" i="4"/>
  <c r="H15" i="4"/>
  <c r="H16" i="4"/>
  <c r="H17" i="4"/>
  <c r="H18" i="4"/>
  <c r="H19" i="4"/>
  <c r="H20" i="4"/>
  <c r="H21" i="4"/>
  <c r="D6" i="4"/>
  <c r="D7" i="4"/>
  <c r="D8" i="4"/>
  <c r="D13" i="4"/>
  <c r="D25" i="4"/>
  <c r="D26" i="4"/>
  <c r="D9" i="4"/>
  <c r="D10" i="4"/>
  <c r="D11" i="4"/>
  <c r="D12" i="4"/>
  <c r="H26" i="4"/>
  <c r="H13" i="4" l="1"/>
  <c r="H11" i="4"/>
  <c r="H9" i="4"/>
  <c r="H7" i="4"/>
  <c r="E27" i="6"/>
  <c r="H12" i="4"/>
  <c r="H10" i="4"/>
  <c r="H8" i="4"/>
  <c r="H6" i="4"/>
  <c r="E7" i="5"/>
  <c r="E8" i="5"/>
  <c r="E10" i="5"/>
  <c r="E11" i="5"/>
  <c r="E12" i="5"/>
  <c r="E13" i="5"/>
  <c r="E14" i="5"/>
  <c r="E15" i="5"/>
  <c r="E16" i="5"/>
  <c r="E17" i="5"/>
  <c r="E18" i="5"/>
  <c r="E19" i="5"/>
  <c r="E20" i="5"/>
  <c r="E21" i="5"/>
  <c r="E23" i="5"/>
  <c r="E22" i="5"/>
  <c r="E6" i="5"/>
  <c r="E25" i="5"/>
  <c r="E9" i="5"/>
  <c r="H26" i="5"/>
  <c r="G16" i="5"/>
  <c r="I16" i="5" s="1"/>
  <c r="G18" i="5"/>
  <c r="G20" i="5"/>
  <c r="I20" i="5" s="1"/>
  <c r="G22" i="5"/>
  <c r="G7" i="5"/>
  <c r="I7" i="5" s="1"/>
  <c r="G9" i="5"/>
  <c r="G11" i="5"/>
  <c r="I11" i="5" s="1"/>
  <c r="G13" i="5"/>
  <c r="I13" i="5" s="1"/>
  <c r="G15" i="5"/>
  <c r="I15" i="5" s="1"/>
  <c r="G25" i="5"/>
  <c r="I25" i="5" s="1"/>
  <c r="G17" i="5"/>
  <c r="I17" i="5" s="1"/>
  <c r="G19" i="5"/>
  <c r="I19" i="5" s="1"/>
  <c r="G21" i="5"/>
  <c r="I21" i="5" s="1"/>
  <c r="G23" i="5"/>
  <c r="G8" i="5"/>
  <c r="I8" i="5" s="1"/>
  <c r="G10" i="5"/>
  <c r="G12" i="5"/>
  <c r="I12" i="5" s="1"/>
  <c r="G14" i="5"/>
  <c r="G6" i="5"/>
  <c r="H24" i="5"/>
  <c r="E22" i="6"/>
  <c r="E20" i="6"/>
  <c r="E18" i="6"/>
  <c r="E16" i="6"/>
  <c r="E14" i="6"/>
  <c r="E12" i="6"/>
  <c r="E10" i="6"/>
  <c r="E24" i="6" s="1"/>
  <c r="E28" i="6" s="1"/>
  <c r="E8" i="6"/>
  <c r="D24" i="4"/>
  <c r="F27" i="4"/>
  <c r="F24" i="4"/>
  <c r="H23" i="4"/>
  <c r="H25" i="4"/>
  <c r="F28" i="6"/>
  <c r="D27" i="4"/>
  <c r="D28" i="4" l="1"/>
  <c r="H28" i="6"/>
  <c r="G7" i="6"/>
  <c r="I7" i="6" s="1"/>
  <c r="G9" i="6"/>
  <c r="I9" i="6" s="1"/>
  <c r="G11" i="6"/>
  <c r="I11" i="6" s="1"/>
  <c r="G13" i="6"/>
  <c r="I13" i="6" s="1"/>
  <c r="G15" i="6"/>
  <c r="I15" i="6" s="1"/>
  <c r="G17" i="6"/>
  <c r="G19" i="6"/>
  <c r="I19" i="6" s="1"/>
  <c r="G21" i="6"/>
  <c r="I21" i="6" s="1"/>
  <c r="G23" i="6"/>
  <c r="I23" i="6" s="1"/>
  <c r="G26" i="6"/>
  <c r="I26" i="6" s="1"/>
  <c r="G6" i="6"/>
  <c r="G8" i="6"/>
  <c r="I8" i="6" s="1"/>
  <c r="G10" i="6"/>
  <c r="G12" i="6"/>
  <c r="I12" i="6" s="1"/>
  <c r="G14" i="6"/>
  <c r="I14" i="6" s="1"/>
  <c r="G16" i="6"/>
  <c r="I16" i="6" s="1"/>
  <c r="G18" i="6"/>
  <c r="I18" i="6" s="1"/>
  <c r="G20" i="6"/>
  <c r="G22" i="6"/>
  <c r="G25" i="6"/>
  <c r="H24" i="4"/>
  <c r="F28" i="4"/>
  <c r="E22" i="4"/>
  <c r="E20" i="4"/>
  <c r="E18" i="4"/>
  <c r="E16" i="4"/>
  <c r="E14" i="4"/>
  <c r="E23" i="4"/>
  <c r="E21" i="4"/>
  <c r="E19" i="4"/>
  <c r="E17" i="4"/>
  <c r="E15" i="4"/>
  <c r="G24" i="5"/>
  <c r="I6" i="5"/>
  <c r="E7" i="4"/>
  <c r="E26" i="4"/>
  <c r="E12" i="4"/>
  <c r="E8" i="4"/>
  <c r="E9" i="4"/>
  <c r="E24" i="5"/>
  <c r="E26" i="5" s="1"/>
  <c r="H27" i="4"/>
  <c r="E13" i="4"/>
  <c r="E10" i="4"/>
  <c r="E6" i="4"/>
  <c r="E25" i="4"/>
  <c r="E11" i="4"/>
  <c r="I14" i="5"/>
  <c r="I10" i="5"/>
  <c r="I23" i="5"/>
  <c r="I18" i="5"/>
  <c r="H28" i="4" l="1"/>
  <c r="G25" i="4"/>
  <c r="G23" i="4"/>
  <c r="I23" i="4" s="1"/>
  <c r="G20" i="4"/>
  <c r="I20" i="4" s="1"/>
  <c r="G16" i="4"/>
  <c r="I16" i="4" s="1"/>
  <c r="G12" i="4"/>
  <c r="I12" i="4" s="1"/>
  <c r="G8" i="4"/>
  <c r="I8" i="4" s="1"/>
  <c r="G26" i="4"/>
  <c r="I26" i="4" s="1"/>
  <c r="G19" i="4"/>
  <c r="I19" i="4" s="1"/>
  <c r="G15" i="4"/>
  <c r="I15" i="4" s="1"/>
  <c r="G11" i="4"/>
  <c r="I11" i="4" s="1"/>
  <c r="G7" i="4"/>
  <c r="I7" i="4" s="1"/>
  <c r="G22" i="4"/>
  <c r="G6" i="4"/>
  <c r="G18" i="4"/>
  <c r="I18" i="4" s="1"/>
  <c r="G14" i="4"/>
  <c r="I14" i="4" s="1"/>
  <c r="G10" i="4"/>
  <c r="I10" i="4" s="1"/>
  <c r="G21" i="4"/>
  <c r="I21" i="4" s="1"/>
  <c r="G17" i="4"/>
  <c r="I17" i="4" s="1"/>
  <c r="G13" i="4"/>
  <c r="I13" i="4" s="1"/>
  <c r="G9" i="4"/>
  <c r="I9" i="4" s="1"/>
  <c r="I25" i="6"/>
  <c r="G27" i="6"/>
  <c r="I27" i="6" s="1"/>
  <c r="G26" i="5"/>
  <c r="I24" i="5"/>
  <c r="G24" i="6"/>
  <c r="I6" i="6"/>
  <c r="E24" i="4"/>
  <c r="E27" i="4"/>
  <c r="I24" i="6" l="1"/>
  <c r="G28" i="6"/>
  <c r="I6" i="4"/>
  <c r="G24" i="4"/>
  <c r="G27" i="4"/>
  <c r="I27" i="4" s="1"/>
  <c r="I25" i="4"/>
  <c r="E28" i="4"/>
  <c r="I24" i="4" l="1"/>
  <c r="G28" i="4"/>
</calcChain>
</file>

<file path=xl/sharedStrings.xml><?xml version="1.0" encoding="utf-8"?>
<sst xmlns="http://schemas.openxmlformats.org/spreadsheetml/2006/main" count="168" uniqueCount="52">
  <si>
    <t xml:space="preserve">(%)      </t>
  </si>
  <si>
    <t>-</t>
  </si>
  <si>
    <t>Vrsta osiguranja</t>
  </si>
  <si>
    <t>Udio (%)</t>
  </si>
  <si>
    <t>Promjena u iznosu premija</t>
  </si>
  <si>
    <t>Promjena u udjelu</t>
  </si>
  <si>
    <t>Zdravstveno osiguranje</t>
  </si>
  <si>
    <t>Osiguranje robe u prijevozu</t>
  </si>
  <si>
    <t>Osiguranje kredita</t>
  </si>
  <si>
    <t>Osiguranje od različitih financijskih gubitaka</t>
  </si>
  <si>
    <t>Životna osiguranja (osiguranje života i rentna osiguranja)</t>
  </si>
  <si>
    <t>Dodatna osiguranja uz osiguranje života</t>
  </si>
  <si>
    <t>2009.</t>
  </si>
  <si>
    <t>2010.</t>
  </si>
  <si>
    <t>Premije po skupinama/vrstama osiguranja u BiH (u KM)</t>
  </si>
  <si>
    <t>Premije po skupinama/vrstama osiguranja u FBiH (u KM)</t>
  </si>
  <si>
    <t>Premije po skupinama/vrstama osiguranja u RS (u KM)</t>
  </si>
  <si>
    <t>Ukupno (neživotna osiguranja - skupine osiguranja)</t>
  </si>
  <si>
    <t>Ukupno (životna osiguranja - skupine osiguranja)</t>
  </si>
  <si>
    <t>Sveukupno (skupine osiguranja 1-19)</t>
  </si>
  <si>
    <t>01</t>
  </si>
  <si>
    <t>Osiguranje nezgoda</t>
  </si>
  <si>
    <t>02</t>
  </si>
  <si>
    <t>03</t>
  </si>
  <si>
    <t>Osiguranje cestovnih vozila</t>
  </si>
  <si>
    <t>04</t>
  </si>
  <si>
    <t>Osiguranje tračnih vozila</t>
  </si>
  <si>
    <t>05</t>
  </si>
  <si>
    <t>Osiguranje zračnih letjelica</t>
  </si>
  <si>
    <t>06</t>
  </si>
  <si>
    <t>Osiguranje plovila</t>
  </si>
  <si>
    <t>07</t>
  </si>
  <si>
    <t>08</t>
  </si>
  <si>
    <t>Osiguranje imovine od požara i prirodnih sila</t>
  </si>
  <si>
    <t>09</t>
  </si>
  <si>
    <t>Osiguranja od ostalih šteta na imovini</t>
  </si>
  <si>
    <t>10</t>
  </si>
  <si>
    <t>Osiguranje od odgovornosti za motorna vozila</t>
  </si>
  <si>
    <t>11</t>
  </si>
  <si>
    <t>Osiguranje od civilne odgovornosti za zračne letjelice</t>
  </si>
  <si>
    <t>12</t>
  </si>
  <si>
    <t>Osiguranje od civilne odgovornosti za plovila</t>
  </si>
  <si>
    <t>13</t>
  </si>
  <si>
    <t>Osiguranje od opće civilne odgovornosti</t>
  </si>
  <si>
    <t>14</t>
  </si>
  <si>
    <t>15</t>
  </si>
  <si>
    <t>16</t>
  </si>
  <si>
    <t>17</t>
  </si>
  <si>
    <t>Osiguranje troškova pravne zaštite</t>
  </si>
  <si>
    <t>18</t>
  </si>
  <si>
    <t>Osiguranje pomoći</t>
  </si>
  <si>
    <t>Osiguranje jamstva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</si>
</sst>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35" x14ac:knownFonts="1">
    <font>
      <sz val="10"/>
      <name val="Arial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indexed="9"/>
      <name val="Calibri"/>
      <family val="2"/>
      <charset val="204"/>
      <scheme val="minor"/>
    </font>
    <font>
      <b/>
      <sz val="12"/>
      <color indexed="10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0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165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8" fillId="0" borderId="0"/>
    <xf numFmtId="0" fontId="16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17" fillId="0" borderId="0"/>
    <xf numFmtId="0" fontId="6" fillId="23" borderId="7" applyNumberFormat="0" applyFont="0" applyAlignment="0" applyProtection="0"/>
    <xf numFmtId="0" fontId="18" fillId="20" borderId="8" applyNumberFormat="0" applyAlignment="0" applyProtection="0"/>
    <xf numFmtId="0" fontId="8" fillId="0" borderId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79">
    <xf numFmtId="0" fontId="0" fillId="0" borderId="0" xfId="0"/>
    <xf numFmtId="0" fontId="23" fillId="0" borderId="0" xfId="197" applyFont="1"/>
    <xf numFmtId="0" fontId="25" fillId="0" borderId="0" xfId="197" applyFont="1"/>
    <xf numFmtId="0" fontId="24" fillId="0" borderId="0" xfId="197" applyFont="1"/>
    <xf numFmtId="0" fontId="23" fillId="0" borderId="0" xfId="197" applyFont="1" applyBorder="1"/>
    <xf numFmtId="0" fontId="26" fillId="0" borderId="0" xfId="197" applyFont="1" applyFill="1" applyBorder="1"/>
    <xf numFmtId="3" fontId="24" fillId="0" borderId="0" xfId="197" applyNumberFormat="1" applyFont="1" applyBorder="1" applyAlignment="1">
      <alignment horizontal="right"/>
    </xf>
    <xf numFmtId="3" fontId="23" fillId="0" borderId="0" xfId="197" applyNumberFormat="1" applyFont="1" applyBorder="1"/>
    <xf numFmtId="3" fontId="27" fillId="0" borderId="0" xfId="197" applyNumberFormat="1" applyFont="1" applyBorder="1" applyAlignment="1">
      <alignment horizontal="right"/>
    </xf>
    <xf numFmtId="3" fontId="23" fillId="0" borderId="0" xfId="197" applyNumberFormat="1" applyFont="1"/>
    <xf numFmtId="0" fontId="23" fillId="0" borderId="0" xfId="197" applyFont="1" applyBorder="1" applyAlignment="1">
      <alignment horizontal="justify"/>
    </xf>
    <xf numFmtId="0" fontId="24" fillId="0" borderId="0" xfId="197" applyFont="1" applyBorder="1" applyAlignment="1">
      <alignment horizontal="left" wrapText="1"/>
    </xf>
    <xf numFmtId="0" fontId="24" fillId="0" borderId="0" xfId="197" applyFont="1" applyBorder="1" applyAlignment="1">
      <alignment horizontal="right" wrapText="1"/>
    </xf>
    <xf numFmtId="0" fontId="23" fillId="0" borderId="0" xfId="197" applyFont="1" applyAlignment="1">
      <alignment wrapText="1"/>
    </xf>
    <xf numFmtId="0" fontId="23" fillId="0" borderId="0" xfId="197" applyFont="1" applyBorder="1" applyAlignment="1"/>
    <xf numFmtId="0" fontId="24" fillId="0" borderId="0" xfId="197" applyFont="1" applyBorder="1" applyAlignment="1">
      <alignment wrapText="1"/>
    </xf>
    <xf numFmtId="0" fontId="24" fillId="0" borderId="0" xfId="197" applyFont="1" applyBorder="1" applyAlignment="1"/>
    <xf numFmtId="0" fontId="30" fillId="0" borderId="10" xfId="197" applyFont="1" applyBorder="1" applyAlignment="1">
      <alignment horizontal="left" vertical="center" wrapText="1"/>
    </xf>
    <xf numFmtId="0" fontId="31" fillId="26" borderId="10" xfId="197" applyFont="1" applyFill="1" applyBorder="1" applyAlignment="1">
      <alignment horizontal="right" vertical="center" wrapText="1"/>
    </xf>
    <xf numFmtId="0" fontId="31" fillId="25" borderId="13" xfId="197" applyFont="1" applyFill="1" applyBorder="1" applyAlignment="1">
      <alignment horizontal="right" vertical="center" wrapText="1"/>
    </xf>
    <xf numFmtId="0" fontId="30" fillId="0" borderId="12" xfId="197" applyFont="1" applyBorder="1" applyAlignment="1">
      <alignment horizontal="right"/>
    </xf>
    <xf numFmtId="3" fontId="30" fillId="0" borderId="10" xfId="197" applyNumberFormat="1" applyFont="1" applyBorder="1" applyAlignment="1">
      <alignment horizontal="right"/>
    </xf>
    <xf numFmtId="10" fontId="30" fillId="0" borderId="10" xfId="197" applyNumberFormat="1" applyFont="1" applyBorder="1" applyAlignment="1">
      <alignment horizontal="right" wrapText="1"/>
    </xf>
    <xf numFmtId="10" fontId="29" fillId="0" borderId="10" xfId="197" applyNumberFormat="1" applyFont="1" applyBorder="1" applyAlignment="1">
      <alignment wrapText="1"/>
    </xf>
    <xf numFmtId="10" fontId="29" fillId="0" borderId="14" xfId="197" applyNumberFormat="1" applyFont="1" applyBorder="1" applyAlignment="1">
      <alignment wrapText="1"/>
    </xf>
    <xf numFmtId="3" fontId="30" fillId="0" borderId="11" xfId="197" applyNumberFormat="1" applyFont="1" applyBorder="1" applyAlignment="1"/>
    <xf numFmtId="0" fontId="30" fillId="0" borderId="11" xfId="197" applyFont="1" applyBorder="1" applyAlignment="1"/>
    <xf numFmtId="10" fontId="29" fillId="0" borderId="10" xfId="197" applyNumberFormat="1" applyFont="1" applyBorder="1" applyAlignment="1">
      <alignment horizontal="right" wrapText="1"/>
    </xf>
    <xf numFmtId="10" fontId="29" fillId="0" borderId="14" xfId="197" applyNumberFormat="1" applyFont="1" applyBorder="1" applyAlignment="1">
      <alignment horizontal="right" wrapText="1"/>
    </xf>
    <xf numFmtId="0" fontId="30" fillId="0" borderId="10" xfId="197" applyFont="1" applyBorder="1" applyAlignment="1">
      <alignment horizontal="right"/>
    </xf>
    <xf numFmtId="0" fontId="31" fillId="26" borderId="12" xfId="197" applyFont="1" applyFill="1" applyBorder="1" applyAlignment="1">
      <alignment horizontal="right"/>
    </xf>
    <xf numFmtId="3" fontId="31" fillId="26" borderId="10" xfId="197" applyNumberFormat="1" applyFont="1" applyFill="1" applyBorder="1" applyAlignment="1">
      <alignment horizontal="right"/>
    </xf>
    <xf numFmtId="10" fontId="31" fillId="26" borderId="10" xfId="197" applyNumberFormat="1" applyFont="1" applyFill="1" applyBorder="1" applyAlignment="1">
      <alignment horizontal="right" wrapText="1"/>
    </xf>
    <xf numFmtId="10" fontId="28" fillId="26" borderId="10" xfId="197" applyNumberFormat="1" applyFont="1" applyFill="1" applyBorder="1" applyAlignment="1">
      <alignment horizontal="right" wrapText="1"/>
    </xf>
    <xf numFmtId="10" fontId="28" fillId="26" borderId="14" xfId="197" applyNumberFormat="1" applyFont="1" applyFill="1" applyBorder="1" applyAlignment="1">
      <alignment horizontal="right" wrapText="1"/>
    </xf>
    <xf numFmtId="3" fontId="30" fillId="0" borderId="11" xfId="197" applyNumberFormat="1" applyFont="1" applyBorder="1" applyAlignment="1">
      <alignment wrapText="1"/>
    </xf>
    <xf numFmtId="0" fontId="31" fillId="25" borderId="16" xfId="197" applyFont="1" applyFill="1" applyBorder="1" applyAlignment="1">
      <alignment horizontal="justify"/>
    </xf>
    <xf numFmtId="3" fontId="31" fillId="25" borderId="13" xfId="197" applyNumberFormat="1" applyFont="1" applyFill="1" applyBorder="1" applyAlignment="1">
      <alignment horizontal="right"/>
    </xf>
    <xf numFmtId="10" fontId="31" fillId="25" borderId="13" xfId="197" applyNumberFormat="1" applyFont="1" applyFill="1" applyBorder="1" applyAlignment="1">
      <alignment horizontal="right" wrapText="1"/>
    </xf>
    <xf numFmtId="10" fontId="28" fillId="25" borderId="13" xfId="197" applyNumberFormat="1" applyFont="1" applyFill="1" applyBorder="1" applyAlignment="1">
      <alignment horizontal="right" wrapText="1"/>
    </xf>
    <xf numFmtId="10" fontId="28" fillId="25" borderId="15" xfId="197" applyNumberFormat="1" applyFont="1" applyFill="1" applyBorder="1" applyAlignment="1">
      <alignment horizontal="right" wrapText="1"/>
    </xf>
    <xf numFmtId="3" fontId="30" fillId="0" borderId="10" xfId="197" applyNumberFormat="1" applyFont="1" applyBorder="1" applyAlignment="1">
      <alignment horizontal="right" wrapText="1"/>
    </xf>
    <xf numFmtId="3" fontId="30" fillId="0" borderId="10" xfId="197" applyNumberFormat="1" applyFont="1" applyBorder="1" applyAlignment="1">
      <alignment wrapText="1"/>
    </xf>
    <xf numFmtId="0" fontId="30" fillId="0" borderId="10" xfId="197" applyFont="1" applyBorder="1" applyAlignment="1">
      <alignment wrapText="1"/>
    </xf>
    <xf numFmtId="0" fontId="30" fillId="0" borderId="10" xfId="197" applyFont="1" applyBorder="1" applyAlignment="1">
      <alignment horizontal="right" wrapText="1"/>
    </xf>
    <xf numFmtId="3" fontId="31" fillId="26" borderId="10" xfId="197" applyNumberFormat="1" applyFont="1" applyFill="1" applyBorder="1" applyAlignment="1">
      <alignment horizontal="right" wrapText="1"/>
    </xf>
    <xf numFmtId="10" fontId="28" fillId="26" borderId="10" xfId="197" applyNumberFormat="1" applyFont="1" applyFill="1" applyBorder="1" applyAlignment="1">
      <alignment wrapText="1"/>
    </xf>
    <xf numFmtId="10" fontId="28" fillId="26" borderId="14" xfId="197" applyNumberFormat="1" applyFont="1" applyFill="1" applyBorder="1" applyAlignment="1">
      <alignment wrapText="1"/>
    </xf>
    <xf numFmtId="0" fontId="31" fillId="25" borderId="16" xfId="197" applyFont="1" applyFill="1" applyBorder="1" applyAlignment="1">
      <alignment horizontal="right"/>
    </xf>
    <xf numFmtId="10" fontId="31" fillId="25" borderId="13" xfId="197" applyNumberFormat="1" applyFont="1" applyFill="1" applyBorder="1" applyAlignment="1"/>
    <xf numFmtId="10" fontId="28" fillId="25" borderId="13" xfId="197" applyNumberFormat="1" applyFont="1" applyFill="1" applyBorder="1" applyAlignment="1">
      <alignment wrapText="1"/>
    </xf>
    <xf numFmtId="10" fontId="30" fillId="0" borderId="10" xfId="197" applyNumberFormat="1" applyFont="1" applyFill="1" applyBorder="1" applyAlignment="1">
      <alignment horizontal="right"/>
    </xf>
    <xf numFmtId="3" fontId="30" fillId="0" borderId="10" xfId="197" applyNumberFormat="1" applyFont="1" applyFill="1" applyBorder="1" applyAlignment="1">
      <alignment horizontal="right"/>
    </xf>
    <xf numFmtId="3" fontId="30" fillId="0" borderId="10" xfId="197" applyNumberFormat="1" applyFont="1" applyBorder="1" applyAlignment="1"/>
    <xf numFmtId="1" fontId="30" fillId="0" borderId="10" xfId="197" applyNumberFormat="1" applyFont="1" applyBorder="1" applyAlignment="1"/>
    <xf numFmtId="3" fontId="30" fillId="24" borderId="10" xfId="197" applyNumberFormat="1" applyFont="1" applyFill="1" applyBorder="1" applyAlignment="1">
      <alignment horizontal="right"/>
    </xf>
    <xf numFmtId="10" fontId="31" fillId="26" borderId="10" xfId="197" applyNumberFormat="1" applyFont="1" applyFill="1" applyBorder="1" applyAlignment="1">
      <alignment horizontal="right"/>
    </xf>
    <xf numFmtId="3" fontId="32" fillId="26" borderId="10" xfId="197" applyNumberFormat="1" applyFont="1" applyFill="1" applyBorder="1" applyAlignment="1">
      <alignment horizontal="right"/>
    </xf>
    <xf numFmtId="10" fontId="31" fillId="25" borderId="13" xfId="197" applyNumberFormat="1" applyFont="1" applyFill="1" applyBorder="1" applyAlignment="1">
      <alignment horizontal="right"/>
    </xf>
    <xf numFmtId="49" fontId="30" fillId="0" borderId="12" xfId="197" applyNumberFormat="1" applyFont="1" applyBorder="1" applyAlignment="1">
      <alignment horizontal="center" vertical="center"/>
    </xf>
    <xf numFmtId="0" fontId="31" fillId="26" borderId="12" xfId="197" applyFont="1" applyFill="1" applyBorder="1" applyAlignment="1">
      <alignment horizontal="center" vertical="center"/>
    </xf>
    <xf numFmtId="0" fontId="30" fillId="0" borderId="12" xfId="197" applyFont="1" applyBorder="1" applyAlignment="1">
      <alignment horizontal="center" vertical="center"/>
    </xf>
    <xf numFmtId="0" fontId="33" fillId="0" borderId="10" xfId="197" applyFont="1" applyBorder="1" applyAlignment="1">
      <alignment horizontal="left" vertical="center" wrapText="1"/>
    </xf>
    <xf numFmtId="0" fontId="33" fillId="0" borderId="10" xfId="197" applyFont="1" applyFill="1" applyBorder="1" applyAlignment="1">
      <alignment horizontal="left" vertical="center" wrapText="1"/>
    </xf>
    <xf numFmtId="0" fontId="34" fillId="26" borderId="10" xfId="197" applyFont="1" applyFill="1" applyBorder="1" applyAlignment="1">
      <alignment horizontal="right" vertical="center" wrapText="1"/>
    </xf>
    <xf numFmtId="0" fontId="24" fillId="0" borderId="19" xfId="197" applyFont="1" applyBorder="1" applyAlignment="1">
      <alignment horizontal="center"/>
    </xf>
    <xf numFmtId="0" fontId="24" fillId="0" borderId="20" xfId="197" applyFont="1" applyBorder="1" applyAlignment="1">
      <alignment horizontal="center"/>
    </xf>
    <xf numFmtId="0" fontId="24" fillId="0" borderId="21" xfId="197" applyFont="1" applyBorder="1" applyAlignment="1">
      <alignment horizontal="center"/>
    </xf>
    <xf numFmtId="0" fontId="31" fillId="25" borderId="17" xfId="197" applyFont="1" applyFill="1" applyBorder="1" applyAlignment="1">
      <alignment horizontal="center" vertical="center" wrapText="1"/>
    </xf>
    <xf numFmtId="0" fontId="30" fillId="25" borderId="10" xfId="197" applyFont="1" applyFill="1" applyBorder="1" applyAlignment="1">
      <alignment horizontal="center" vertical="center" wrapText="1"/>
    </xf>
    <xf numFmtId="0" fontId="28" fillId="25" borderId="17" xfId="197" applyFont="1" applyFill="1" applyBorder="1" applyAlignment="1">
      <alignment horizontal="center" vertical="center" wrapText="1"/>
    </xf>
    <xf numFmtId="0" fontId="29" fillId="25" borderId="10" xfId="197" applyFont="1" applyFill="1" applyBorder="1" applyAlignment="1">
      <alignment horizontal="center" vertical="center" wrapText="1"/>
    </xf>
    <xf numFmtId="0" fontId="28" fillId="25" borderId="18" xfId="197" applyFont="1" applyFill="1" applyBorder="1" applyAlignment="1">
      <alignment horizontal="center" vertical="center" wrapText="1"/>
    </xf>
    <xf numFmtId="0" fontId="29" fillId="25" borderId="14" xfId="197" applyFont="1" applyFill="1" applyBorder="1" applyAlignment="1">
      <alignment horizontal="center" vertical="center" wrapText="1"/>
    </xf>
    <xf numFmtId="0" fontId="31" fillId="25" borderId="22" xfId="197" applyFont="1" applyFill="1" applyBorder="1" applyAlignment="1">
      <alignment horizontal="center" wrapText="1"/>
    </xf>
    <xf numFmtId="0" fontId="31" fillId="25" borderId="12" xfId="197" applyFont="1" applyFill="1" applyBorder="1" applyAlignment="1">
      <alignment horizontal="center" wrapText="1"/>
    </xf>
    <xf numFmtId="0" fontId="31" fillId="25" borderId="10" xfId="197" applyFont="1" applyFill="1" applyBorder="1" applyAlignment="1">
      <alignment horizontal="center" vertical="center" wrapText="1"/>
    </xf>
    <xf numFmtId="0" fontId="31" fillId="25" borderId="17" xfId="197" applyFont="1" applyFill="1" applyBorder="1" applyAlignment="1">
      <alignment horizontal="center" vertical="center"/>
    </xf>
    <xf numFmtId="0" fontId="31" fillId="25" borderId="10" xfId="197" applyFont="1" applyFill="1" applyBorder="1" applyAlignment="1">
      <alignment horizontal="center" vertical="center"/>
    </xf>
  </cellXfs>
  <cellStyles count="20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al_Pregled SP za SO u BiH" xfId="197"/>
    <cellStyle name="normální_Rezervy_prez_1_12_03" xfId="198"/>
    <cellStyle name="Note" xfId="199" builtinId="10" customBuiltin="1"/>
    <cellStyle name="Output" xfId="200" builtinId="21" customBuiltin="1"/>
    <cellStyle name="Standard_0103_s Versicherung" xfId="201"/>
    <cellStyle name="Title" xfId="202" builtinId="15" customBuiltin="1"/>
    <cellStyle name="Total" xfId="203" builtinId="25" customBuiltin="1"/>
    <cellStyle name="Warning Text" xfId="20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2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" style="1" customWidth="1"/>
    <col min="2" max="2" width="4" style="1" customWidth="1"/>
    <col min="3" max="3" width="53.7109375" style="1" customWidth="1"/>
    <col min="4" max="4" width="12.7109375" style="1" customWidth="1"/>
    <col min="5" max="5" width="10.7109375" style="1" customWidth="1"/>
    <col min="6" max="6" width="12.7109375" style="1" customWidth="1"/>
    <col min="7" max="7" width="10.7109375" style="1" customWidth="1"/>
    <col min="8" max="8" width="18.7109375" style="1" customWidth="1"/>
    <col min="9" max="9" width="12.7109375" style="1" customWidth="1"/>
    <col min="10" max="16384" width="10.28515625" style="1"/>
  </cols>
  <sheetData>
    <row r="2" spans="2:9" x14ac:dyDescent="0.25">
      <c r="B2" s="65" t="s">
        <v>14</v>
      </c>
      <c r="C2" s="66"/>
      <c r="D2" s="66"/>
      <c r="E2" s="66"/>
      <c r="F2" s="66"/>
      <c r="G2" s="66"/>
      <c r="H2" s="66"/>
      <c r="I2" s="67"/>
    </row>
    <row r="3" spans="2:9" ht="16.5" thickBot="1" x14ac:dyDescent="0.3">
      <c r="B3" s="2"/>
      <c r="C3" s="3"/>
    </row>
    <row r="4" spans="2:9" ht="22.5" customHeight="1" x14ac:dyDescent="0.25">
      <c r="B4" s="74"/>
      <c r="C4" s="68" t="s">
        <v>2</v>
      </c>
      <c r="D4" s="77" t="s">
        <v>12</v>
      </c>
      <c r="E4" s="68" t="s">
        <v>3</v>
      </c>
      <c r="F4" s="77" t="s">
        <v>13</v>
      </c>
      <c r="G4" s="68" t="s">
        <v>3</v>
      </c>
      <c r="H4" s="70" t="s">
        <v>4</v>
      </c>
      <c r="I4" s="72" t="s">
        <v>5</v>
      </c>
    </row>
    <row r="5" spans="2:9" ht="21" customHeight="1" x14ac:dyDescent="0.25">
      <c r="B5" s="75"/>
      <c r="C5" s="76"/>
      <c r="D5" s="78"/>
      <c r="E5" s="69" t="s">
        <v>0</v>
      </c>
      <c r="F5" s="78"/>
      <c r="G5" s="69" t="s">
        <v>0</v>
      </c>
      <c r="H5" s="71"/>
      <c r="I5" s="73"/>
    </row>
    <row r="6" spans="2:9" x14ac:dyDescent="0.25">
      <c r="B6" s="59" t="s">
        <v>20</v>
      </c>
      <c r="C6" s="62" t="s">
        <v>21</v>
      </c>
      <c r="D6" s="21">
        <f>33093026-0.4</f>
        <v>33093025.600000001</v>
      </c>
      <c r="E6" s="51">
        <f>D6/$D$28</f>
        <v>7.2155695576108972E-2</v>
      </c>
      <c r="F6" s="52">
        <v>34247948.490000002</v>
      </c>
      <c r="G6" s="51">
        <f>F6/$F$28</f>
        <v>7.255790918756419E-2</v>
      </c>
      <c r="H6" s="23">
        <f>(F6-D6)/D6</f>
        <v>3.4899283733065514E-2</v>
      </c>
      <c r="I6" s="24">
        <f>(G6-E6)/E6</f>
        <v>5.5742461942033129E-3</v>
      </c>
    </row>
    <row r="7" spans="2:9" x14ac:dyDescent="0.25">
      <c r="B7" s="59" t="s">
        <v>22</v>
      </c>
      <c r="C7" s="62" t="s">
        <v>6</v>
      </c>
      <c r="D7" s="21">
        <f>8408396-0.4</f>
        <v>8408395.5999999996</v>
      </c>
      <c r="E7" s="51">
        <f t="shared" ref="E7:E26" si="0">D7/$D$28</f>
        <v>1.8333580027723246E-2</v>
      </c>
      <c r="F7" s="52">
        <v>7489551.3600000003</v>
      </c>
      <c r="G7" s="51">
        <f t="shared" ref="G7:G26" si="1">F7/$F$28</f>
        <v>1.5867408454937146E-2</v>
      </c>
      <c r="H7" s="23">
        <f t="shared" ref="H7:H23" si="2">(F7-D7)/D7</f>
        <v>-0.10927699928866326</v>
      </c>
      <c r="I7" s="24">
        <f t="shared" ref="I7:I23" si="3">(G7-E7)/E7</f>
        <v>-0.13451663936104469</v>
      </c>
    </row>
    <row r="8" spans="2:9" x14ac:dyDescent="0.25">
      <c r="B8" s="59" t="s">
        <v>23</v>
      </c>
      <c r="C8" s="63" t="s">
        <v>24</v>
      </c>
      <c r="D8" s="53">
        <f>60062215-0.4</f>
        <v>60062214.600000001</v>
      </c>
      <c r="E8" s="51">
        <f t="shared" si="0"/>
        <v>0.13095904027296096</v>
      </c>
      <c r="F8" s="52">
        <v>58607136.149999999</v>
      </c>
      <c r="G8" s="51">
        <f t="shared" si="1"/>
        <v>0.12416543033976368</v>
      </c>
      <c r="H8" s="23">
        <f t="shared" si="2"/>
        <v>-2.4226187124308983E-2</v>
      </c>
      <c r="I8" s="24">
        <f t="shared" si="3"/>
        <v>-5.1875837811862377E-2</v>
      </c>
    </row>
    <row r="9" spans="2:9" x14ac:dyDescent="0.25">
      <c r="B9" s="59" t="s">
        <v>25</v>
      </c>
      <c r="C9" s="63" t="s">
        <v>26</v>
      </c>
      <c r="D9" s="54">
        <f>353-0.4</f>
        <v>352.6</v>
      </c>
      <c r="E9" s="51">
        <f t="shared" si="0"/>
        <v>7.6880544461718918E-7</v>
      </c>
      <c r="F9" s="52">
        <v>222157.9</v>
      </c>
      <c r="G9" s="51">
        <f t="shared" si="1"/>
        <v>4.7066506007525141E-4</v>
      </c>
      <c r="H9" s="23">
        <f t="shared" si="2"/>
        <v>629.05643788996019</v>
      </c>
      <c r="I9" s="24">
        <f t="shared" si="3"/>
        <v>611.20307864704228</v>
      </c>
    </row>
    <row r="10" spans="2:9" x14ac:dyDescent="0.25">
      <c r="B10" s="59" t="s">
        <v>27</v>
      </c>
      <c r="C10" s="63" t="s">
        <v>28</v>
      </c>
      <c r="D10" s="53">
        <f>371334-0.4</f>
        <v>371333.6</v>
      </c>
      <c r="E10" s="51">
        <f t="shared" si="0"/>
        <v>8.0965199503488792E-4</v>
      </c>
      <c r="F10" s="52">
        <v>449375</v>
      </c>
      <c r="G10" s="51">
        <f t="shared" si="1"/>
        <v>9.520485716299807E-4</v>
      </c>
      <c r="H10" s="23">
        <f t="shared" si="2"/>
        <v>0.21016519916323229</v>
      </c>
      <c r="I10" s="24">
        <f t="shared" si="3"/>
        <v>0.17587380438549641</v>
      </c>
    </row>
    <row r="11" spans="2:9" ht="15" customHeight="1" x14ac:dyDescent="0.25">
      <c r="B11" s="59" t="s">
        <v>29</v>
      </c>
      <c r="C11" s="63" t="s">
        <v>30</v>
      </c>
      <c r="D11" s="21">
        <f>26445-0.4</f>
        <v>26444.6</v>
      </c>
      <c r="E11" s="51">
        <f t="shared" si="0"/>
        <v>5.7659536190367895E-5</v>
      </c>
      <c r="F11" s="52">
        <v>30457.96</v>
      </c>
      <c r="G11" s="51">
        <f t="shared" si="1"/>
        <v>6.4528416829514525E-5</v>
      </c>
      <c r="H11" s="23">
        <f t="shared" si="2"/>
        <v>0.15176482155146989</v>
      </c>
      <c r="I11" s="24">
        <f t="shared" si="3"/>
        <v>0.11912826729074671</v>
      </c>
    </row>
    <row r="12" spans="2:9" x14ac:dyDescent="0.25">
      <c r="B12" s="59" t="s">
        <v>31</v>
      </c>
      <c r="C12" s="63" t="s">
        <v>7</v>
      </c>
      <c r="D12" s="21">
        <f>5092558-0.4</f>
        <v>5092557.5999999996</v>
      </c>
      <c r="E12" s="51">
        <f t="shared" si="0"/>
        <v>1.110376066337676E-2</v>
      </c>
      <c r="F12" s="52">
        <v>4591878.22</v>
      </c>
      <c r="G12" s="51">
        <f t="shared" si="1"/>
        <v>9.7283807520441024E-3</v>
      </c>
      <c r="H12" s="23">
        <f t="shared" si="2"/>
        <v>-9.831589926444817E-2</v>
      </c>
      <c r="I12" s="24">
        <f t="shared" si="3"/>
        <v>-0.12386613445920509</v>
      </c>
    </row>
    <row r="13" spans="2:9" ht="15" customHeight="1" x14ac:dyDescent="0.25">
      <c r="B13" s="59" t="s">
        <v>32</v>
      </c>
      <c r="C13" s="63" t="s">
        <v>33</v>
      </c>
      <c r="D13" s="21">
        <f>26958591-0.4</f>
        <v>26958590.600000001</v>
      </c>
      <c r="E13" s="51">
        <f t="shared" si="0"/>
        <v>5.8780236053561481E-2</v>
      </c>
      <c r="F13" s="52">
        <v>29169992.16</v>
      </c>
      <c r="G13" s="51">
        <f t="shared" si="1"/>
        <v>6.1799720434794404E-2</v>
      </c>
      <c r="H13" s="23">
        <f t="shared" si="2"/>
        <v>8.2029568711948858E-2</v>
      </c>
      <c r="I13" s="24">
        <f t="shared" si="3"/>
        <v>5.1369041432251496E-2</v>
      </c>
    </row>
    <row r="14" spans="2:9" x14ac:dyDescent="0.25">
      <c r="B14" s="59" t="s">
        <v>34</v>
      </c>
      <c r="C14" s="63" t="s">
        <v>35</v>
      </c>
      <c r="D14" s="21">
        <v>22465990</v>
      </c>
      <c r="E14" s="51">
        <f t="shared" si="0"/>
        <v>4.8984615515358272E-2</v>
      </c>
      <c r="F14" s="52">
        <v>25723466.41</v>
      </c>
      <c r="G14" s="51">
        <f t="shared" si="1"/>
        <v>5.4497890298775609E-2</v>
      </c>
      <c r="H14" s="23">
        <f t="shared" si="2"/>
        <v>0.14499589868953028</v>
      </c>
      <c r="I14" s="24">
        <f t="shared" si="3"/>
        <v>0.11255114948669435</v>
      </c>
    </row>
    <row r="15" spans="2:9" x14ac:dyDescent="0.25">
      <c r="B15" s="59" t="s">
        <v>36</v>
      </c>
      <c r="C15" s="63" t="s">
        <v>37</v>
      </c>
      <c r="D15" s="21">
        <v>226291255</v>
      </c>
      <c r="E15" s="51">
        <f t="shared" si="0"/>
        <v>0.49340314496102305</v>
      </c>
      <c r="F15" s="52">
        <v>230504355.49000001</v>
      </c>
      <c r="G15" s="51">
        <f t="shared" si="1"/>
        <v>0.48834791076215595</v>
      </c>
      <c r="H15" s="23">
        <f t="shared" si="2"/>
        <v>1.8618043768416987E-2</v>
      </c>
      <c r="I15" s="24">
        <f t="shared" si="3"/>
        <v>-1.0245646487045504E-2</v>
      </c>
    </row>
    <row r="16" spans="2:9" x14ac:dyDescent="0.25">
      <c r="B16" s="59" t="s">
        <v>38</v>
      </c>
      <c r="C16" s="63" t="s">
        <v>39</v>
      </c>
      <c r="D16" s="55">
        <v>496187</v>
      </c>
      <c r="E16" s="51">
        <f t="shared" si="0"/>
        <v>1.0818810752928794E-3</v>
      </c>
      <c r="F16" s="52">
        <v>658813.44999999995</v>
      </c>
      <c r="G16" s="51">
        <f t="shared" si="1"/>
        <v>1.3957661286077767E-3</v>
      </c>
      <c r="H16" s="23">
        <f t="shared" si="2"/>
        <v>0.32775233933980524</v>
      </c>
      <c r="I16" s="24">
        <f t="shared" si="3"/>
        <v>0.29012898042414181</v>
      </c>
    </row>
    <row r="17" spans="2:9" x14ac:dyDescent="0.25">
      <c r="B17" s="59" t="s">
        <v>40</v>
      </c>
      <c r="C17" s="63" t="s">
        <v>41</v>
      </c>
      <c r="D17" s="21">
        <v>16896</v>
      </c>
      <c r="E17" s="51">
        <f t="shared" si="0"/>
        <v>3.6839866115292195E-5</v>
      </c>
      <c r="F17" s="52">
        <v>33525.520000000004</v>
      </c>
      <c r="G17" s="51">
        <f t="shared" si="1"/>
        <v>7.1027367853468385E-5</v>
      </c>
      <c r="H17" s="23">
        <f t="shared" si="2"/>
        <v>0.98422821969696994</v>
      </c>
      <c r="I17" s="24">
        <f t="shared" si="3"/>
        <v>0.92800287686129757</v>
      </c>
    </row>
    <row r="18" spans="2:9" x14ac:dyDescent="0.25">
      <c r="B18" s="59" t="s">
        <v>42</v>
      </c>
      <c r="C18" s="63" t="s">
        <v>43</v>
      </c>
      <c r="D18" s="21">
        <v>4000531</v>
      </c>
      <c r="E18" s="51">
        <f t="shared" si="0"/>
        <v>8.7227169998861272E-3</v>
      </c>
      <c r="F18" s="52">
        <v>3997031.39</v>
      </c>
      <c r="G18" s="51">
        <f t="shared" si="1"/>
        <v>8.468134688422134E-3</v>
      </c>
      <c r="H18" s="23">
        <f t="shared" si="2"/>
        <v>-8.7478637210906991E-4</v>
      </c>
      <c r="I18" s="24">
        <f t="shared" si="3"/>
        <v>-2.9186125317067688E-2</v>
      </c>
    </row>
    <row r="19" spans="2:9" x14ac:dyDescent="0.25">
      <c r="B19" s="59" t="s">
        <v>44</v>
      </c>
      <c r="C19" s="63" t="s">
        <v>8</v>
      </c>
      <c r="D19" s="21">
        <v>278091</v>
      </c>
      <c r="E19" s="51">
        <f t="shared" si="0"/>
        <v>6.0634678076868626E-4</v>
      </c>
      <c r="F19" s="52">
        <v>239645.21</v>
      </c>
      <c r="G19" s="51">
        <f t="shared" si="1"/>
        <v>5.0771377997989818E-4</v>
      </c>
      <c r="H19" s="23">
        <f t="shared" si="2"/>
        <v>-0.1382489544789296</v>
      </c>
      <c r="I19" s="24">
        <f t="shared" si="3"/>
        <v>-0.16266764154952335</v>
      </c>
    </row>
    <row r="20" spans="2:9" x14ac:dyDescent="0.25">
      <c r="B20" s="59" t="s">
        <v>45</v>
      </c>
      <c r="C20" s="63" t="s">
        <v>51</v>
      </c>
      <c r="D20" s="21">
        <v>99208</v>
      </c>
      <c r="E20" s="51">
        <f t="shared" si="0"/>
        <v>2.1631211159836106E-4</v>
      </c>
      <c r="F20" s="52">
        <v>149996</v>
      </c>
      <c r="G20" s="51">
        <f t="shared" si="1"/>
        <v>3.1778242570283303E-4</v>
      </c>
      <c r="H20" s="23">
        <f t="shared" si="2"/>
        <v>0.51193452140956375</v>
      </c>
      <c r="I20" s="24">
        <f t="shared" si="3"/>
        <v>0.46909215279113747</v>
      </c>
    </row>
    <row r="21" spans="2:9" x14ac:dyDescent="0.25">
      <c r="B21" s="59" t="s">
        <v>46</v>
      </c>
      <c r="C21" s="63" t="s">
        <v>9</v>
      </c>
      <c r="D21" s="21">
        <v>1525876</v>
      </c>
      <c r="E21" s="51">
        <f t="shared" si="0"/>
        <v>3.3270044713859847E-3</v>
      </c>
      <c r="F21" s="52">
        <v>1344491.4</v>
      </c>
      <c r="G21" s="51">
        <f t="shared" si="1"/>
        <v>2.8484475481252696E-3</v>
      </c>
      <c r="H21" s="23">
        <f t="shared" si="2"/>
        <v>-0.11887243786520012</v>
      </c>
      <c r="I21" s="24">
        <f t="shared" si="3"/>
        <v>-0.14384018037143026</v>
      </c>
    </row>
    <row r="22" spans="2:9" x14ac:dyDescent="0.25">
      <c r="B22" s="59" t="s">
        <v>47</v>
      </c>
      <c r="C22" s="63" t="s">
        <v>48</v>
      </c>
      <c r="D22" s="29">
        <v>0</v>
      </c>
      <c r="E22" s="51">
        <f t="shared" si="0"/>
        <v>0</v>
      </c>
      <c r="F22" s="52">
        <v>0</v>
      </c>
      <c r="G22" s="51">
        <f t="shared" si="1"/>
        <v>0</v>
      </c>
      <c r="H22" s="27" t="s">
        <v>1</v>
      </c>
      <c r="I22" s="28" t="s">
        <v>1</v>
      </c>
    </row>
    <row r="23" spans="2:9" x14ac:dyDescent="0.25">
      <c r="B23" s="59" t="s">
        <v>49</v>
      </c>
      <c r="C23" s="63" t="s">
        <v>50</v>
      </c>
      <c r="D23" s="21">
        <v>4537</v>
      </c>
      <c r="E23" s="51">
        <f t="shared" si="0"/>
        <v>9.8924285372325224E-6</v>
      </c>
      <c r="F23" s="52">
        <v>3426</v>
      </c>
      <c r="G23" s="51">
        <f t="shared" si="1"/>
        <v>7.2583441588969434E-6</v>
      </c>
      <c r="H23" s="23">
        <f t="shared" si="2"/>
        <v>-0.24487546837117039</v>
      </c>
      <c r="I23" s="24">
        <f t="shared" si="3"/>
        <v>-0.26627277300225843</v>
      </c>
    </row>
    <row r="24" spans="2:9" s="3" customFormat="1" x14ac:dyDescent="0.25">
      <c r="B24" s="60"/>
      <c r="C24" s="64" t="s">
        <v>17</v>
      </c>
      <c r="D24" s="31">
        <f>SUM(D6:D23)</f>
        <v>389191485.79999995</v>
      </c>
      <c r="E24" s="56">
        <f>SUM(E6:E23)</f>
        <v>0.84858914714036704</v>
      </c>
      <c r="F24" s="31">
        <f>SUM(F6:F23)</f>
        <v>397463248.1099999</v>
      </c>
      <c r="G24" s="56">
        <f>SUM(G6:G23)</f>
        <v>0.84206802256142022</v>
      </c>
      <c r="H24" s="46">
        <f t="shared" ref="H24:I27" si="4">(F24-D24)/D24</f>
        <v>2.1253708294766461E-2</v>
      </c>
      <c r="I24" s="47">
        <f t="shared" si="4"/>
        <v>-7.6846664854507626E-3</v>
      </c>
    </row>
    <row r="25" spans="2:9" x14ac:dyDescent="0.25">
      <c r="B25" s="61">
        <v>19</v>
      </c>
      <c r="C25" s="62" t="s">
        <v>10</v>
      </c>
      <c r="D25" s="21">
        <f>68754531+0.4</f>
        <v>68754531.400000006</v>
      </c>
      <c r="E25" s="51">
        <f t="shared" si="0"/>
        <v>0.14991167919008366</v>
      </c>
      <c r="F25" s="52">
        <v>73773668.489999995</v>
      </c>
      <c r="G25" s="51">
        <f t="shared" si="1"/>
        <v>0.15629733676730617</v>
      </c>
      <c r="H25" s="23">
        <f t="shared" si="4"/>
        <v>7.3000818823121066E-2</v>
      </c>
      <c r="I25" s="24">
        <f t="shared" si="4"/>
        <v>4.2596131346949159E-2</v>
      </c>
    </row>
    <row r="26" spans="2:9" x14ac:dyDescent="0.25">
      <c r="B26" s="20"/>
      <c r="C26" s="17" t="s">
        <v>11</v>
      </c>
      <c r="D26" s="21">
        <f>687571+0.4</f>
        <v>687571.4</v>
      </c>
      <c r="E26" s="51">
        <f t="shared" si="0"/>
        <v>1.4991736695492434E-3</v>
      </c>
      <c r="F26" s="52">
        <v>771564.26</v>
      </c>
      <c r="G26" s="51">
        <f t="shared" si="1"/>
        <v>1.6346406712739762E-3</v>
      </c>
      <c r="H26" s="23">
        <f t="shared" si="4"/>
        <v>0.12215874598623501</v>
      </c>
      <c r="I26" s="24">
        <f t="shared" si="4"/>
        <v>9.0361113242779706E-2</v>
      </c>
    </row>
    <row r="27" spans="2:9" s="3" customFormat="1" x14ac:dyDescent="0.25">
      <c r="B27" s="30"/>
      <c r="C27" s="18" t="s">
        <v>18</v>
      </c>
      <c r="D27" s="57">
        <f>SUM(D25:D26)</f>
        <v>69442102.800000012</v>
      </c>
      <c r="E27" s="56">
        <f>SUM(E25:E26)</f>
        <v>0.15141085285963291</v>
      </c>
      <c r="F27" s="57">
        <f>SUM(F25:F26)</f>
        <v>74545232.75</v>
      </c>
      <c r="G27" s="56">
        <f>SUM(G25:G26)</f>
        <v>0.15793197743858015</v>
      </c>
      <c r="H27" s="46">
        <f t="shared" si="4"/>
        <v>7.3487549256644732E-2</v>
      </c>
      <c r="I27" s="47">
        <f t="shared" si="4"/>
        <v>4.3069069725092432E-2</v>
      </c>
    </row>
    <row r="28" spans="2:9" s="3" customFormat="1" ht="16.5" thickBot="1" x14ac:dyDescent="0.3">
      <c r="B28" s="48"/>
      <c r="C28" s="19" t="s">
        <v>19</v>
      </c>
      <c r="D28" s="37">
        <f>D24+D27</f>
        <v>458633588.59999996</v>
      </c>
      <c r="E28" s="58">
        <f>E24+E27</f>
        <v>1</v>
      </c>
      <c r="F28" s="37">
        <f>F24+F27</f>
        <v>472008480.8599999</v>
      </c>
      <c r="G28" s="58">
        <f>G24+G27</f>
        <v>1.0000000000000004</v>
      </c>
      <c r="H28" s="50">
        <f>(F28-D28)/D28</f>
        <v>2.9162478702938879E-2</v>
      </c>
      <c r="I28" s="40" t="s">
        <v>1</v>
      </c>
    </row>
    <row r="29" spans="2:9" x14ac:dyDescent="0.25">
      <c r="B29" s="4"/>
      <c r="C29" s="5"/>
      <c r="D29" s="6"/>
      <c r="E29" s="7"/>
      <c r="F29" s="8"/>
      <c r="G29" s="4"/>
    </row>
    <row r="30" spans="2:9" x14ac:dyDescent="0.25">
      <c r="B30" s="4"/>
      <c r="C30" s="5"/>
      <c r="D30" s="7"/>
      <c r="E30" s="7"/>
      <c r="F30" s="7"/>
      <c r="G30" s="4"/>
    </row>
    <row r="31" spans="2:9" x14ac:dyDescent="0.25">
      <c r="F31" s="7"/>
    </row>
    <row r="32" spans="2:9" x14ac:dyDescent="0.25">
      <c r="F32" s="9"/>
    </row>
  </sheetData>
  <mergeCells count="9">
    <mergeCell ref="B2:I2"/>
    <mergeCell ref="E4:E5"/>
    <mergeCell ref="G4:G5"/>
    <mergeCell ref="H4:H5"/>
    <mergeCell ref="I4:I5"/>
    <mergeCell ref="B4:B5"/>
    <mergeCell ref="C4:C5"/>
    <mergeCell ref="D4:D5"/>
    <mergeCell ref="F4:F5"/>
  </mergeCells>
  <phoneticPr fontId="22" type="noConversion"/>
  <pageMargins left="0.39370078740157483" right="0.39370078740157483" top="0.39370078740157483" bottom="0.39370078740157483" header="0.19685039370078741" footer="0.19685039370078741"/>
  <pageSetup paperSize="9" scale="95" orientation="landscape" r:id="rId1"/>
  <headerFooter>
    <oddHeader>&amp;LAgencija za osiguranje u BiH&amp;CStatistika tržišta osiguranja&amp;RGodišnje izvješće</oddHeader>
    <oddFooter>&amp;CU izvješće su uključeni podatci zaključno s 31.12.2010. godine.</oddFooter>
  </headerFooter>
  <ignoredErrors>
    <ignoredError sqref="E24 G2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8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" style="1" customWidth="1"/>
    <col min="2" max="2" width="4" style="1" customWidth="1"/>
    <col min="3" max="3" width="53.7109375" style="1" customWidth="1"/>
    <col min="4" max="4" width="12.7109375" style="1" customWidth="1"/>
    <col min="5" max="5" width="10.7109375" style="1" customWidth="1"/>
    <col min="6" max="6" width="12.7109375" style="1" customWidth="1"/>
    <col min="7" max="7" width="10.7109375" style="1" customWidth="1"/>
    <col min="8" max="8" width="18.7109375" style="1" customWidth="1"/>
    <col min="9" max="9" width="12.7109375" style="1" customWidth="1"/>
    <col min="10" max="16384" width="10.28515625" style="1"/>
  </cols>
  <sheetData>
    <row r="2" spans="2:9" x14ac:dyDescent="0.25">
      <c r="B2" s="65" t="s">
        <v>15</v>
      </c>
      <c r="C2" s="66"/>
      <c r="D2" s="66"/>
      <c r="E2" s="66"/>
      <c r="F2" s="66"/>
      <c r="G2" s="66"/>
      <c r="H2" s="66"/>
      <c r="I2" s="67"/>
    </row>
    <row r="3" spans="2:9" ht="16.5" thickBot="1" x14ac:dyDescent="0.3">
      <c r="B3" s="2"/>
      <c r="C3" s="3"/>
    </row>
    <row r="4" spans="2:9" ht="22.5" customHeight="1" x14ac:dyDescent="0.25">
      <c r="B4" s="74"/>
      <c r="C4" s="68" t="s">
        <v>2</v>
      </c>
      <c r="D4" s="77" t="s">
        <v>12</v>
      </c>
      <c r="E4" s="68" t="s">
        <v>3</v>
      </c>
      <c r="F4" s="77" t="s">
        <v>13</v>
      </c>
      <c r="G4" s="68" t="s">
        <v>3</v>
      </c>
      <c r="H4" s="70" t="s">
        <v>4</v>
      </c>
      <c r="I4" s="72" t="s">
        <v>5</v>
      </c>
    </row>
    <row r="5" spans="2:9" ht="21" customHeight="1" x14ac:dyDescent="0.25">
      <c r="B5" s="75"/>
      <c r="C5" s="76"/>
      <c r="D5" s="78"/>
      <c r="E5" s="69" t="s">
        <v>0</v>
      </c>
      <c r="F5" s="78"/>
      <c r="G5" s="69" t="s">
        <v>0</v>
      </c>
      <c r="H5" s="71"/>
      <c r="I5" s="73"/>
    </row>
    <row r="6" spans="2:9" x14ac:dyDescent="0.25">
      <c r="B6" s="59" t="s">
        <v>20</v>
      </c>
      <c r="C6" s="62" t="s">
        <v>21</v>
      </c>
      <c r="D6" s="21">
        <v>26203191</v>
      </c>
      <c r="E6" s="22">
        <f>D6/$D$26</f>
        <v>7.7374695910921082E-2</v>
      </c>
      <c r="F6" s="21">
        <v>27255931</v>
      </c>
      <c r="G6" s="22">
        <f>F6/$F$26</f>
        <v>7.8007724942302514E-2</v>
      </c>
      <c r="H6" s="23">
        <f>(F6-D6)/D6</f>
        <v>4.0176022836302644E-2</v>
      </c>
      <c r="I6" s="24">
        <f>(G6-E6)/E6</f>
        <v>8.1813443520374896E-3</v>
      </c>
    </row>
    <row r="7" spans="2:9" x14ac:dyDescent="0.25">
      <c r="B7" s="59" t="s">
        <v>22</v>
      </c>
      <c r="C7" s="62" t="s">
        <v>6</v>
      </c>
      <c r="D7" s="21">
        <v>7745711</v>
      </c>
      <c r="E7" s="22">
        <f t="shared" ref="E7:E25" si="0">D7/$D$26</f>
        <v>2.2872101082607704E-2</v>
      </c>
      <c r="F7" s="21">
        <v>6532615</v>
      </c>
      <c r="G7" s="22">
        <f t="shared" ref="G7:G23" si="1">F7/$F$26</f>
        <v>1.8696643826767816E-2</v>
      </c>
      <c r="H7" s="23">
        <f t="shared" ref="H7:H23" si="2">(F7-D7)/D7</f>
        <v>-0.15661519000644356</v>
      </c>
      <c r="I7" s="24">
        <f t="shared" ref="I7:I23" si="3">(G7-E7)/E7</f>
        <v>-0.18255678569971737</v>
      </c>
    </row>
    <row r="8" spans="2:9" x14ac:dyDescent="0.25">
      <c r="B8" s="59" t="s">
        <v>23</v>
      </c>
      <c r="C8" s="63" t="s">
        <v>24</v>
      </c>
      <c r="D8" s="25">
        <v>51903016</v>
      </c>
      <c r="E8" s="22">
        <f t="shared" si="0"/>
        <v>0.15326301593800815</v>
      </c>
      <c r="F8" s="25">
        <v>49958872</v>
      </c>
      <c r="G8" s="22">
        <f t="shared" si="1"/>
        <v>0.14298458362709016</v>
      </c>
      <c r="H8" s="23">
        <f t="shared" si="2"/>
        <v>-3.7457245259119434E-2</v>
      </c>
      <c r="I8" s="24">
        <f t="shared" si="3"/>
        <v>-6.7064009200206609E-2</v>
      </c>
    </row>
    <row r="9" spans="2:9" x14ac:dyDescent="0.25">
      <c r="B9" s="59" t="s">
        <v>25</v>
      </c>
      <c r="C9" s="63" t="s">
        <v>26</v>
      </c>
      <c r="D9" s="26">
        <v>0</v>
      </c>
      <c r="E9" s="22">
        <f t="shared" si="0"/>
        <v>0</v>
      </c>
      <c r="F9" s="25">
        <v>214705</v>
      </c>
      <c r="G9" s="22">
        <f t="shared" si="1"/>
        <v>6.1449556002093864E-4</v>
      </c>
      <c r="H9" s="27" t="s">
        <v>1</v>
      </c>
      <c r="I9" s="28" t="s">
        <v>1</v>
      </c>
    </row>
    <row r="10" spans="2:9" x14ac:dyDescent="0.25">
      <c r="B10" s="59" t="s">
        <v>27</v>
      </c>
      <c r="C10" s="63" t="s">
        <v>28</v>
      </c>
      <c r="D10" s="25">
        <v>371334</v>
      </c>
      <c r="E10" s="22">
        <f t="shared" si="0"/>
        <v>1.0965021524052536E-3</v>
      </c>
      <c r="F10" s="25">
        <v>449375</v>
      </c>
      <c r="G10" s="22">
        <f t="shared" si="1"/>
        <v>1.28613186597615E-3</v>
      </c>
      <c r="H10" s="23">
        <f t="shared" si="2"/>
        <v>0.2101638955764891</v>
      </c>
      <c r="I10" s="24">
        <f t="shared" si="3"/>
        <v>0.1729405757708094</v>
      </c>
    </row>
    <row r="11" spans="2:9" x14ac:dyDescent="0.25">
      <c r="B11" s="59" t="s">
        <v>29</v>
      </c>
      <c r="C11" s="63" t="s">
        <v>30</v>
      </c>
      <c r="D11" s="21">
        <v>24810</v>
      </c>
      <c r="E11" s="22">
        <f t="shared" si="0"/>
        <v>7.3260779786322671E-5</v>
      </c>
      <c r="F11" s="21">
        <v>28272</v>
      </c>
      <c r="G11" s="22">
        <f t="shared" si="1"/>
        <v>8.0915761034498394E-5</v>
      </c>
      <c r="H11" s="23">
        <f t="shared" si="2"/>
        <v>0.13954050785973399</v>
      </c>
      <c r="I11" s="24">
        <f t="shared" si="3"/>
        <v>0.10448948633228798</v>
      </c>
    </row>
    <row r="12" spans="2:9" x14ac:dyDescent="0.25">
      <c r="B12" s="59" t="s">
        <v>31</v>
      </c>
      <c r="C12" s="63" t="s">
        <v>7</v>
      </c>
      <c r="D12" s="21">
        <v>4654403</v>
      </c>
      <c r="E12" s="22">
        <f t="shared" si="0"/>
        <v>1.3743861072946376E-2</v>
      </c>
      <c r="F12" s="21">
        <v>4242196</v>
      </c>
      <c r="G12" s="22">
        <f t="shared" si="1"/>
        <v>1.2141359571219049E-2</v>
      </c>
      <c r="H12" s="23">
        <f t="shared" si="2"/>
        <v>-8.8562808162507625E-2</v>
      </c>
      <c r="I12" s="24">
        <f t="shared" si="3"/>
        <v>-0.11659762080116741</v>
      </c>
    </row>
    <row r="13" spans="2:9" x14ac:dyDescent="0.25">
      <c r="B13" s="59" t="s">
        <v>32</v>
      </c>
      <c r="C13" s="63" t="s">
        <v>33</v>
      </c>
      <c r="D13" s="21">
        <v>21272031</v>
      </c>
      <c r="E13" s="22">
        <f t="shared" si="0"/>
        <v>6.281360655779239E-2</v>
      </c>
      <c r="F13" s="21">
        <v>23673472</v>
      </c>
      <c r="G13" s="22">
        <f t="shared" si="1"/>
        <v>6.7754562931836751E-2</v>
      </c>
      <c r="H13" s="23">
        <f t="shared" si="2"/>
        <v>0.11289194717702319</v>
      </c>
      <c r="I13" s="24">
        <f t="shared" si="3"/>
        <v>7.8660606273234401E-2</v>
      </c>
    </row>
    <row r="14" spans="2:9" x14ac:dyDescent="0.25">
      <c r="B14" s="59" t="s">
        <v>34</v>
      </c>
      <c r="C14" s="63" t="s">
        <v>35</v>
      </c>
      <c r="D14" s="21">
        <v>18066424</v>
      </c>
      <c r="E14" s="22">
        <f t="shared" si="0"/>
        <v>5.3347856114080397E-2</v>
      </c>
      <c r="F14" s="21">
        <v>19461667</v>
      </c>
      <c r="G14" s="22">
        <f t="shared" si="1"/>
        <v>5.570018379686556E-2</v>
      </c>
      <c r="H14" s="23">
        <f t="shared" si="2"/>
        <v>7.7228509637546419E-2</v>
      </c>
      <c r="I14" s="24">
        <f t="shared" si="3"/>
        <v>4.4094137124365156E-2</v>
      </c>
    </row>
    <row r="15" spans="2:9" x14ac:dyDescent="0.25">
      <c r="B15" s="59" t="s">
        <v>36</v>
      </c>
      <c r="C15" s="63" t="s">
        <v>37</v>
      </c>
      <c r="D15" s="21">
        <v>140762012</v>
      </c>
      <c r="E15" s="22">
        <f t="shared" si="0"/>
        <v>0.41565234838418819</v>
      </c>
      <c r="F15" s="21">
        <v>145892381</v>
      </c>
      <c r="G15" s="22">
        <f t="shared" si="1"/>
        <v>0.41755068752652774</v>
      </c>
      <c r="H15" s="23">
        <f t="shared" si="2"/>
        <v>3.6447113302131545E-2</v>
      </c>
      <c r="I15" s="24">
        <f t="shared" si="3"/>
        <v>4.5671320027883431E-3</v>
      </c>
    </row>
    <row r="16" spans="2:9" x14ac:dyDescent="0.25">
      <c r="B16" s="59" t="s">
        <v>38</v>
      </c>
      <c r="C16" s="63" t="s">
        <v>39</v>
      </c>
      <c r="D16" s="21">
        <v>491193</v>
      </c>
      <c r="E16" s="22">
        <f t="shared" si="0"/>
        <v>1.4504305604829983E-3</v>
      </c>
      <c r="F16" s="21">
        <v>633972</v>
      </c>
      <c r="G16" s="22">
        <f>F16/$F$26</f>
        <v>1.8144569487324213E-3</v>
      </c>
      <c r="H16" s="23">
        <f t="shared" si="2"/>
        <v>0.29067800233309515</v>
      </c>
      <c r="I16" s="24">
        <f t="shared" si="3"/>
        <v>0.250978156533189</v>
      </c>
    </row>
    <row r="17" spans="2:9" x14ac:dyDescent="0.25">
      <c r="B17" s="59" t="s">
        <v>40</v>
      </c>
      <c r="C17" s="63" t="s">
        <v>41</v>
      </c>
      <c r="D17" s="21">
        <v>16896</v>
      </c>
      <c r="E17" s="22">
        <f t="shared" si="0"/>
        <v>4.9891742654966055E-5</v>
      </c>
      <c r="F17" s="21">
        <v>27947</v>
      </c>
      <c r="G17" s="22">
        <f t="shared" si="1"/>
        <v>7.9985596124473908E-5</v>
      </c>
      <c r="H17" s="23">
        <f t="shared" si="2"/>
        <v>0.65406013257575757</v>
      </c>
      <c r="I17" s="24">
        <f t="shared" si="3"/>
        <v>0.60318304929989075</v>
      </c>
    </row>
    <row r="18" spans="2:9" x14ac:dyDescent="0.25">
      <c r="B18" s="59" t="s">
        <v>42</v>
      </c>
      <c r="C18" s="63" t="s">
        <v>43</v>
      </c>
      <c r="D18" s="21">
        <v>3784399</v>
      </c>
      <c r="E18" s="22">
        <f t="shared" si="0"/>
        <v>1.1174849728439327E-2</v>
      </c>
      <c r="F18" s="21">
        <v>3704755</v>
      </c>
      <c r="G18" s="22">
        <f t="shared" si="1"/>
        <v>1.0603178773039158E-2</v>
      </c>
      <c r="H18" s="23">
        <f t="shared" si="2"/>
        <v>-2.1045349605049574E-2</v>
      </c>
      <c r="I18" s="24">
        <f t="shared" si="3"/>
        <v>-5.1156925532993967E-2</v>
      </c>
    </row>
    <row r="19" spans="2:9" x14ac:dyDescent="0.25">
      <c r="B19" s="59" t="s">
        <v>44</v>
      </c>
      <c r="C19" s="63" t="s">
        <v>8</v>
      </c>
      <c r="D19" s="21">
        <v>272202</v>
      </c>
      <c r="E19" s="22">
        <f t="shared" si="0"/>
        <v>8.0377794354681998E-4</v>
      </c>
      <c r="F19" s="21">
        <v>236768</v>
      </c>
      <c r="G19" s="22">
        <f t="shared" si="1"/>
        <v>6.7764087820515397E-4</v>
      </c>
      <c r="H19" s="23">
        <f t="shared" si="2"/>
        <v>-0.13017538445713109</v>
      </c>
      <c r="I19" s="24">
        <f t="shared" si="3"/>
        <v>-0.15693023969414077</v>
      </c>
    </row>
    <row r="20" spans="2:9" x14ac:dyDescent="0.25">
      <c r="B20" s="59" t="s">
        <v>45</v>
      </c>
      <c r="C20" s="63" t="s">
        <v>51</v>
      </c>
      <c r="D20" s="21">
        <v>99208</v>
      </c>
      <c r="E20" s="22">
        <f t="shared" si="0"/>
        <v>2.9294862720844416E-4</v>
      </c>
      <c r="F20" s="21">
        <v>149996</v>
      </c>
      <c r="G20" s="22">
        <f t="shared" si="1"/>
        <v>4.2929543336625001E-4</v>
      </c>
      <c r="H20" s="23">
        <f t="shared" si="2"/>
        <v>0.51193452140956375</v>
      </c>
      <c r="I20" s="24">
        <f t="shared" si="3"/>
        <v>0.46542906671752338</v>
      </c>
    </row>
    <row r="21" spans="2:9" x14ac:dyDescent="0.25">
      <c r="B21" s="59" t="s">
        <v>46</v>
      </c>
      <c r="C21" s="63" t="s">
        <v>9</v>
      </c>
      <c r="D21" s="21">
        <v>1472868</v>
      </c>
      <c r="E21" s="22">
        <f t="shared" si="0"/>
        <v>4.3491921887271866E-3</v>
      </c>
      <c r="F21" s="21">
        <v>1302793</v>
      </c>
      <c r="G21" s="22">
        <f t="shared" si="1"/>
        <v>3.728653334232359E-3</v>
      </c>
      <c r="H21" s="23">
        <f t="shared" si="2"/>
        <v>-0.11547199070113547</v>
      </c>
      <c r="I21" s="24">
        <f t="shared" si="3"/>
        <v>-0.14267910627247574</v>
      </c>
    </row>
    <row r="22" spans="2:9" x14ac:dyDescent="0.25">
      <c r="B22" s="59" t="s">
        <v>47</v>
      </c>
      <c r="C22" s="63" t="s">
        <v>48</v>
      </c>
      <c r="D22" s="29">
        <v>0</v>
      </c>
      <c r="E22" s="22">
        <f t="shared" si="0"/>
        <v>0</v>
      </c>
      <c r="F22" s="29">
        <v>0</v>
      </c>
      <c r="G22" s="22">
        <f t="shared" si="1"/>
        <v>0</v>
      </c>
      <c r="H22" s="27" t="s">
        <v>1</v>
      </c>
      <c r="I22" s="28" t="s">
        <v>1</v>
      </c>
    </row>
    <row r="23" spans="2:9" x14ac:dyDescent="0.25">
      <c r="B23" s="59" t="s">
        <v>49</v>
      </c>
      <c r="C23" s="63" t="s">
        <v>50</v>
      </c>
      <c r="D23" s="21">
        <v>1177</v>
      </c>
      <c r="E23" s="22">
        <f t="shared" si="0"/>
        <v>3.4755315521363072E-6</v>
      </c>
      <c r="F23" s="21">
        <v>2586</v>
      </c>
      <c r="G23" s="22">
        <f t="shared" si="1"/>
        <v>7.4012506379178281E-6</v>
      </c>
      <c r="H23" s="23">
        <f t="shared" si="2"/>
        <v>1.1971112999150382</v>
      </c>
      <c r="I23" s="24">
        <f t="shared" si="3"/>
        <v>1.1295305557990105</v>
      </c>
    </row>
    <row r="24" spans="2:9" s="3" customFormat="1" x14ac:dyDescent="0.25">
      <c r="B24" s="60"/>
      <c r="C24" s="64" t="s">
        <v>17</v>
      </c>
      <c r="D24" s="31">
        <f>SUM(D6:D23)</f>
        <v>277140875</v>
      </c>
      <c r="E24" s="32">
        <f>SUM(E6:E23)</f>
        <v>0.81836181431534771</v>
      </c>
      <c r="F24" s="31">
        <f>SUM(F6:F23)</f>
        <v>283768303</v>
      </c>
      <c r="G24" s="32">
        <f>SUM(G6:G23)</f>
        <v>0.81215790162397883</v>
      </c>
      <c r="H24" s="33">
        <f>(F24-D24)/D24</f>
        <v>2.3913571031339207E-2</v>
      </c>
      <c r="I24" s="34">
        <f>(G24-E24)/E24</f>
        <v>-7.5808921956593981E-3</v>
      </c>
    </row>
    <row r="25" spans="2:9" x14ac:dyDescent="0.25">
      <c r="B25" s="61">
        <v>19</v>
      </c>
      <c r="C25" s="62" t="s">
        <v>10</v>
      </c>
      <c r="D25" s="35">
        <v>61512359</v>
      </c>
      <c r="E25" s="22">
        <f t="shared" si="0"/>
        <v>0.18163818568465229</v>
      </c>
      <c r="F25" s="35">
        <v>65632106</v>
      </c>
      <c r="G25" s="22">
        <f>F25/$F$26</f>
        <v>0.18784209837602109</v>
      </c>
      <c r="H25" s="23">
        <f>(F25-D25)/D25</f>
        <v>6.6974296986399104E-2</v>
      </c>
      <c r="I25" s="24">
        <f>(G25-E25)/E25</f>
        <v>3.4155332855722351E-2</v>
      </c>
    </row>
    <row r="26" spans="2:9" s="3" customFormat="1" ht="16.5" thickBot="1" x14ac:dyDescent="0.3">
      <c r="B26" s="36"/>
      <c r="C26" s="19" t="s">
        <v>19</v>
      </c>
      <c r="D26" s="37">
        <f>D24+D25</f>
        <v>338653234</v>
      </c>
      <c r="E26" s="38">
        <f>E24+E25</f>
        <v>1</v>
      </c>
      <c r="F26" s="37">
        <f>SUM(F24:F25)</f>
        <v>349400409</v>
      </c>
      <c r="G26" s="38">
        <f>G24+G25</f>
        <v>0.99999999999999989</v>
      </c>
      <c r="H26" s="39">
        <f>(F26-D26)/D26</f>
        <v>3.1735043168080304E-2</v>
      </c>
      <c r="I26" s="40" t="s">
        <v>1</v>
      </c>
    </row>
    <row r="27" spans="2:9" x14ac:dyDescent="0.25">
      <c r="B27" s="10"/>
      <c r="C27" s="11"/>
      <c r="D27" s="6"/>
      <c r="E27" s="12"/>
      <c r="F27" s="6"/>
      <c r="G27" s="12"/>
      <c r="H27" s="13"/>
    </row>
    <row r="28" spans="2:9" x14ac:dyDescent="0.25">
      <c r="B28" s="10"/>
      <c r="C28" s="11"/>
      <c r="D28" s="6"/>
      <c r="E28" s="12"/>
      <c r="F28" s="6"/>
      <c r="G28" s="12"/>
      <c r="H28" s="13"/>
    </row>
  </sheetData>
  <mergeCells count="9">
    <mergeCell ref="B2:I2"/>
    <mergeCell ref="H4:H5"/>
    <mergeCell ref="I4:I5"/>
    <mergeCell ref="E4:E5"/>
    <mergeCell ref="G4:G5"/>
    <mergeCell ref="B4:B5"/>
    <mergeCell ref="C4:C5"/>
    <mergeCell ref="D4:D5"/>
    <mergeCell ref="F4:F5"/>
  </mergeCells>
  <phoneticPr fontId="22" type="noConversion"/>
  <pageMargins left="0.39370078740157483" right="0.39370078740157483" top="0.39370078740157483" bottom="0.39370078740157483" header="0.19685039370078741" footer="0.19685039370078741"/>
  <pageSetup paperSize="9" scale="95" orientation="landscape" horizontalDpi="4294967293" r:id="rId1"/>
  <headerFooter>
    <oddHeader>&amp;LAgencija za osiguranje u BiH&amp;CStatistika tržišta osiguranja&amp;RGodišnje izvješće</oddHeader>
    <oddFooter>&amp;CU izvješće su uključeni podatci zaključno s 31.12.2010. godine.</oddFooter>
  </headerFooter>
  <ignoredErrors>
    <ignoredError sqref="E24 G2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1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" style="1" customWidth="1"/>
    <col min="2" max="2" width="4" style="1" customWidth="1"/>
    <col min="3" max="3" width="53.7109375" style="1" customWidth="1"/>
    <col min="4" max="4" width="12.7109375" style="1" customWidth="1"/>
    <col min="5" max="5" width="10.7109375" style="1" customWidth="1"/>
    <col min="6" max="6" width="12.7109375" style="1" customWidth="1"/>
    <col min="7" max="7" width="10.7109375" style="1" customWidth="1"/>
    <col min="8" max="8" width="18.7109375" style="1" customWidth="1"/>
    <col min="9" max="9" width="12.7109375" style="1" customWidth="1"/>
    <col min="10" max="16384" width="10.28515625" style="1"/>
  </cols>
  <sheetData>
    <row r="2" spans="2:9" x14ac:dyDescent="0.25">
      <c r="B2" s="65" t="s">
        <v>16</v>
      </c>
      <c r="C2" s="66"/>
      <c r="D2" s="66"/>
      <c r="E2" s="66"/>
      <c r="F2" s="66"/>
      <c r="G2" s="66"/>
      <c r="H2" s="66"/>
      <c r="I2" s="67"/>
    </row>
    <row r="3" spans="2:9" ht="16.5" thickBot="1" x14ac:dyDescent="0.3">
      <c r="B3" s="2"/>
      <c r="C3" s="3"/>
    </row>
    <row r="4" spans="2:9" ht="22.5" customHeight="1" x14ac:dyDescent="0.25">
      <c r="B4" s="74"/>
      <c r="C4" s="68" t="s">
        <v>2</v>
      </c>
      <c r="D4" s="77" t="s">
        <v>12</v>
      </c>
      <c r="E4" s="68" t="s">
        <v>3</v>
      </c>
      <c r="F4" s="77" t="s">
        <v>13</v>
      </c>
      <c r="G4" s="68" t="s">
        <v>3</v>
      </c>
      <c r="H4" s="70" t="s">
        <v>4</v>
      </c>
      <c r="I4" s="72" t="s">
        <v>5</v>
      </c>
    </row>
    <row r="5" spans="2:9" ht="21" customHeight="1" x14ac:dyDescent="0.25">
      <c r="B5" s="75"/>
      <c r="C5" s="76"/>
      <c r="D5" s="78"/>
      <c r="E5" s="69" t="s">
        <v>0</v>
      </c>
      <c r="F5" s="78"/>
      <c r="G5" s="69" t="s">
        <v>0</v>
      </c>
      <c r="H5" s="71"/>
      <c r="I5" s="73"/>
    </row>
    <row r="6" spans="2:9" x14ac:dyDescent="0.25">
      <c r="B6" s="59" t="s">
        <v>20</v>
      </c>
      <c r="C6" s="62" t="s">
        <v>21</v>
      </c>
      <c r="D6" s="41">
        <v>6889835</v>
      </c>
      <c r="E6" s="22">
        <f>D6/$D$28</f>
        <v>5.7424692567379053E-2</v>
      </c>
      <c r="F6" s="41">
        <v>6992017.4900000002</v>
      </c>
      <c r="G6" s="22">
        <f>F6/$F$28</f>
        <v>5.7027383139862386E-2</v>
      </c>
      <c r="H6" s="23">
        <f>(F6-D6)/D6</f>
        <v>1.48309052393853E-2</v>
      </c>
      <c r="I6" s="24">
        <f>(G6-E6)/E6</f>
        <v>-6.9187906761622592E-3</v>
      </c>
    </row>
    <row r="7" spans="2:9" x14ac:dyDescent="0.25">
      <c r="B7" s="59" t="s">
        <v>22</v>
      </c>
      <c r="C7" s="62" t="s">
        <v>6</v>
      </c>
      <c r="D7" s="41">
        <v>662685</v>
      </c>
      <c r="E7" s="22">
        <f t="shared" ref="E7:E26" si="0">D7/$D$28</f>
        <v>5.5232792068334851E-3</v>
      </c>
      <c r="F7" s="41">
        <v>956936.36</v>
      </c>
      <c r="G7" s="22">
        <f>F7/$F$28</f>
        <v>7.8048398077141083E-3</v>
      </c>
      <c r="H7" s="23">
        <f t="shared" ref="H7:H28" si="1">(F7-D7)/D7</f>
        <v>0.44402900322174182</v>
      </c>
      <c r="I7" s="24">
        <f t="shared" ref="I7:I27" si="2">(G7-E7)/E7</f>
        <v>0.4130808013576141</v>
      </c>
    </row>
    <row r="8" spans="2:9" x14ac:dyDescent="0.25">
      <c r="B8" s="59" t="s">
        <v>23</v>
      </c>
      <c r="C8" s="63" t="s">
        <v>24</v>
      </c>
      <c r="D8" s="42">
        <v>8159199</v>
      </c>
      <c r="E8" s="22">
        <f t="shared" si="0"/>
        <v>6.8004457896461465E-2</v>
      </c>
      <c r="F8" s="42">
        <v>8648264.1500000004</v>
      </c>
      <c r="G8" s="22">
        <f t="shared" ref="G8:G26" si="3">F8/$F$28</f>
        <v>7.0535846611102557E-2</v>
      </c>
      <c r="H8" s="23">
        <f t="shared" si="1"/>
        <v>5.9940338506267635E-2</v>
      </c>
      <c r="I8" s="24">
        <f t="shared" si="2"/>
        <v>3.7223864331000125E-2</v>
      </c>
    </row>
    <row r="9" spans="2:9" x14ac:dyDescent="0.25">
      <c r="B9" s="59" t="s">
        <v>25</v>
      </c>
      <c r="C9" s="63" t="s">
        <v>26</v>
      </c>
      <c r="D9" s="43">
        <v>353</v>
      </c>
      <c r="E9" s="22">
        <f t="shared" si="0"/>
        <v>2.942148320864695E-6</v>
      </c>
      <c r="F9" s="42">
        <v>7452.9</v>
      </c>
      <c r="G9" s="22">
        <f>F9/$F$28</f>
        <v>6.0786373090591391E-5</v>
      </c>
      <c r="H9" s="23">
        <f t="shared" si="1"/>
        <v>20.113031161473089</v>
      </c>
      <c r="I9" s="24">
        <f t="shared" si="2"/>
        <v>19.66054000728499</v>
      </c>
    </row>
    <row r="10" spans="2:9" x14ac:dyDescent="0.25">
      <c r="B10" s="59" t="s">
        <v>27</v>
      </c>
      <c r="C10" s="63" t="s">
        <v>28</v>
      </c>
      <c r="D10" s="43">
        <v>0</v>
      </c>
      <c r="E10" s="22">
        <f t="shared" si="0"/>
        <v>0</v>
      </c>
      <c r="F10" s="42">
        <v>0</v>
      </c>
      <c r="G10" s="22">
        <f t="shared" si="3"/>
        <v>0</v>
      </c>
      <c r="H10" s="27" t="s">
        <v>1</v>
      </c>
      <c r="I10" s="28" t="s">
        <v>1</v>
      </c>
    </row>
    <row r="11" spans="2:9" x14ac:dyDescent="0.25">
      <c r="B11" s="59" t="s">
        <v>29</v>
      </c>
      <c r="C11" s="63" t="s">
        <v>30</v>
      </c>
      <c r="D11" s="41">
        <v>1635</v>
      </c>
      <c r="E11" s="22">
        <f t="shared" si="0"/>
        <v>1.3627230891257157E-5</v>
      </c>
      <c r="F11" s="41">
        <v>2185.96</v>
      </c>
      <c r="G11" s="22">
        <f t="shared" si="3"/>
        <v>1.7828842480257238E-5</v>
      </c>
      <c r="H11" s="23">
        <f t="shared" si="1"/>
        <v>0.33697859327217128</v>
      </c>
      <c r="I11" s="24">
        <f t="shared" si="2"/>
        <v>0.30832467891152526</v>
      </c>
    </row>
    <row r="12" spans="2:9" x14ac:dyDescent="0.25">
      <c r="B12" s="59" t="s">
        <v>31</v>
      </c>
      <c r="C12" s="63" t="s">
        <v>7</v>
      </c>
      <c r="D12" s="41">
        <v>438155</v>
      </c>
      <c r="E12" s="22">
        <f t="shared" si="0"/>
        <v>3.6518895114120973E-3</v>
      </c>
      <c r="F12" s="41">
        <v>349682.22</v>
      </c>
      <c r="G12" s="22">
        <f>F12/$F$28</f>
        <v>2.8520326165742539E-3</v>
      </c>
      <c r="H12" s="23">
        <f t="shared" si="1"/>
        <v>-0.2019211922721412</v>
      </c>
      <c r="I12" s="24">
        <f t="shared" si="2"/>
        <v>-0.21902549141706046</v>
      </c>
    </row>
    <row r="13" spans="2:9" x14ac:dyDescent="0.25">
      <c r="B13" s="59" t="s">
        <v>32</v>
      </c>
      <c r="C13" s="63" t="s">
        <v>33</v>
      </c>
      <c r="D13" s="41">
        <v>5686560</v>
      </c>
      <c r="E13" s="22">
        <f t="shared" si="0"/>
        <v>4.7395759080726171E-2</v>
      </c>
      <c r="F13" s="41">
        <v>5496520.1600000001</v>
      </c>
      <c r="G13" s="22">
        <f t="shared" si="3"/>
        <v>4.4830002434718984E-2</v>
      </c>
      <c r="H13" s="23">
        <f t="shared" si="1"/>
        <v>-3.3419121577895922E-2</v>
      </c>
      <c r="I13" s="24">
        <f t="shared" si="2"/>
        <v>-5.4134730528043622E-2</v>
      </c>
    </row>
    <row r="14" spans="2:9" x14ac:dyDescent="0.25">
      <c r="B14" s="59" t="s">
        <v>34</v>
      </c>
      <c r="C14" s="63" t="s">
        <v>35</v>
      </c>
      <c r="D14" s="41">
        <v>4399566</v>
      </c>
      <c r="E14" s="22">
        <f t="shared" si="0"/>
        <v>3.6669053029556378E-2</v>
      </c>
      <c r="F14" s="41">
        <v>6261799.4100000001</v>
      </c>
      <c r="G14" s="22">
        <f>F14/$F$28</f>
        <v>5.1071673463310263E-2</v>
      </c>
      <c r="H14" s="23">
        <f t="shared" si="1"/>
        <v>0.42327661637534253</v>
      </c>
      <c r="I14" s="24">
        <f t="shared" si="2"/>
        <v>0.39277317639331816</v>
      </c>
    </row>
    <row r="15" spans="2:9" x14ac:dyDescent="0.25">
      <c r="B15" s="59" t="s">
        <v>36</v>
      </c>
      <c r="C15" s="63" t="s">
        <v>37</v>
      </c>
      <c r="D15" s="41">
        <v>85529243</v>
      </c>
      <c r="E15" s="22">
        <f t="shared" si="0"/>
        <v>0.71286039285348002</v>
      </c>
      <c r="F15" s="41">
        <v>84611974.489999995</v>
      </c>
      <c r="G15" s="22">
        <f t="shared" si="3"/>
        <v>0.6901011752848879</v>
      </c>
      <c r="H15" s="23">
        <f t="shared" si="1"/>
        <v>-1.0724618596238545E-2</v>
      </c>
      <c r="I15" s="24">
        <f t="shared" si="2"/>
        <v>-3.1926612555215984E-2</v>
      </c>
    </row>
    <row r="16" spans="2:9" x14ac:dyDescent="0.25">
      <c r="B16" s="59" t="s">
        <v>38</v>
      </c>
      <c r="C16" s="63" t="s">
        <v>39</v>
      </c>
      <c r="D16" s="41">
        <v>4994</v>
      </c>
      <c r="E16" s="22">
        <f t="shared" si="0"/>
        <v>4.1623480777332257E-5</v>
      </c>
      <c r="F16" s="41">
        <v>24841.45</v>
      </c>
      <c r="G16" s="22">
        <f t="shared" si="3"/>
        <v>2.026086017270152E-4</v>
      </c>
      <c r="H16" s="23">
        <f t="shared" si="1"/>
        <v>3.97425911093312</v>
      </c>
      <c r="I16" s="24">
        <f t="shared" si="2"/>
        <v>3.8676515741411484</v>
      </c>
    </row>
    <row r="17" spans="2:9" x14ac:dyDescent="0.25">
      <c r="B17" s="59" t="s">
        <v>40</v>
      </c>
      <c r="C17" s="63" t="s">
        <v>41</v>
      </c>
      <c r="D17" s="44">
        <v>0</v>
      </c>
      <c r="E17" s="22">
        <f t="shared" si="0"/>
        <v>0</v>
      </c>
      <c r="F17" s="41">
        <v>5578.52</v>
      </c>
      <c r="G17" s="22">
        <f>F17/$F$28</f>
        <v>4.5498798858608852E-5</v>
      </c>
      <c r="H17" s="27" t="s">
        <v>1</v>
      </c>
      <c r="I17" s="28" t="s">
        <v>1</v>
      </c>
    </row>
    <row r="18" spans="2:9" x14ac:dyDescent="0.25">
      <c r="B18" s="59" t="s">
        <v>42</v>
      </c>
      <c r="C18" s="63" t="s">
        <v>43</v>
      </c>
      <c r="D18" s="41">
        <v>216132</v>
      </c>
      <c r="E18" s="22">
        <f t="shared" si="0"/>
        <v>1.8013949033573039E-3</v>
      </c>
      <c r="F18" s="41">
        <v>292276.39</v>
      </c>
      <c r="G18" s="22">
        <f t="shared" si="3"/>
        <v>2.3838266564842137E-3</v>
      </c>
      <c r="H18" s="23">
        <f t="shared" si="1"/>
        <v>0.35230502655784435</v>
      </c>
      <c r="I18" s="24">
        <f t="shared" si="2"/>
        <v>0.3233226384960996</v>
      </c>
    </row>
    <row r="19" spans="2:9" x14ac:dyDescent="0.25">
      <c r="B19" s="59" t="s">
        <v>44</v>
      </c>
      <c r="C19" s="63" t="s">
        <v>8</v>
      </c>
      <c r="D19" s="41">
        <v>5889</v>
      </c>
      <c r="E19" s="22">
        <f t="shared" si="0"/>
        <v>4.9083035301904213E-5</v>
      </c>
      <c r="F19" s="41">
        <v>2877.21</v>
      </c>
      <c r="G19" s="22">
        <f t="shared" si="3"/>
        <v>2.3466725773857221E-5</v>
      </c>
      <c r="H19" s="23">
        <f t="shared" si="1"/>
        <v>-0.51142638818135511</v>
      </c>
      <c r="I19" s="24">
        <f t="shared" si="2"/>
        <v>-0.5218974207785636</v>
      </c>
    </row>
    <row r="20" spans="2:9" x14ac:dyDescent="0.25">
      <c r="B20" s="59" t="s">
        <v>45</v>
      </c>
      <c r="C20" s="63" t="s">
        <v>51</v>
      </c>
      <c r="D20" s="44">
        <v>0</v>
      </c>
      <c r="E20" s="22">
        <f t="shared" si="0"/>
        <v>0</v>
      </c>
      <c r="F20" s="41">
        <v>0</v>
      </c>
      <c r="G20" s="22">
        <f t="shared" si="3"/>
        <v>0</v>
      </c>
      <c r="H20" s="27" t="s">
        <v>1</v>
      </c>
      <c r="I20" s="28" t="s">
        <v>1</v>
      </c>
    </row>
    <row r="21" spans="2:9" x14ac:dyDescent="0.25">
      <c r="B21" s="59" t="s">
        <v>46</v>
      </c>
      <c r="C21" s="63" t="s">
        <v>9</v>
      </c>
      <c r="D21" s="41">
        <v>53008</v>
      </c>
      <c r="E21" s="22">
        <f t="shared" si="0"/>
        <v>4.4180566060168769E-4</v>
      </c>
      <c r="F21" s="41">
        <v>41698.400000000001</v>
      </c>
      <c r="G21" s="22">
        <f t="shared" si="3"/>
        <v>3.4009506362365203E-4</v>
      </c>
      <c r="H21" s="23">
        <f t="shared" si="1"/>
        <v>-0.21335647449441592</v>
      </c>
      <c r="I21" s="24">
        <f t="shared" si="2"/>
        <v>-0.23021569447416701</v>
      </c>
    </row>
    <row r="22" spans="2:9" x14ac:dyDescent="0.25">
      <c r="B22" s="59" t="s">
        <v>47</v>
      </c>
      <c r="C22" s="63" t="s">
        <v>48</v>
      </c>
      <c r="D22" s="44">
        <v>0</v>
      </c>
      <c r="E22" s="22">
        <f t="shared" si="0"/>
        <v>0</v>
      </c>
      <c r="F22" s="41">
        <v>0</v>
      </c>
      <c r="G22" s="22">
        <f t="shared" si="3"/>
        <v>0</v>
      </c>
      <c r="H22" s="27" t="s">
        <v>1</v>
      </c>
      <c r="I22" s="28" t="s">
        <v>1</v>
      </c>
    </row>
    <row r="23" spans="2:9" x14ac:dyDescent="0.25">
      <c r="B23" s="59" t="s">
        <v>49</v>
      </c>
      <c r="C23" s="63" t="s">
        <v>50</v>
      </c>
      <c r="D23" s="41">
        <v>3360</v>
      </c>
      <c r="E23" s="22">
        <f t="shared" si="0"/>
        <v>2.8004584583867917E-5</v>
      </c>
      <c r="F23" s="41">
        <v>840</v>
      </c>
      <c r="G23" s="22">
        <f t="shared" si="3"/>
        <v>6.8510986858936483E-6</v>
      </c>
      <c r="H23" s="23">
        <f t="shared" si="1"/>
        <v>-0.75</v>
      </c>
      <c r="I23" s="24">
        <f t="shared" si="2"/>
        <v>-0.75535796057334725</v>
      </c>
    </row>
    <row r="24" spans="2:9" s="3" customFormat="1" x14ac:dyDescent="0.25">
      <c r="B24" s="60"/>
      <c r="C24" s="64" t="s">
        <v>17</v>
      </c>
      <c r="D24" s="45">
        <v>112050611</v>
      </c>
      <c r="E24" s="32">
        <f>SUM(E6:E23)</f>
        <v>0.93390800518968287</v>
      </c>
      <c r="F24" s="45">
        <f>SUM(F6:F23)</f>
        <v>113694945.11</v>
      </c>
      <c r="G24" s="32">
        <f>SUM(G6:G23)</f>
        <v>0.92730391551889446</v>
      </c>
      <c r="H24" s="46">
        <f t="shared" si="1"/>
        <v>1.4674923191628107E-2</v>
      </c>
      <c r="I24" s="47">
        <f t="shared" si="2"/>
        <v>-7.0714563255586081E-3</v>
      </c>
    </row>
    <row r="25" spans="2:9" ht="15" customHeight="1" x14ac:dyDescent="0.25">
      <c r="B25" s="61">
        <v>19</v>
      </c>
      <c r="C25" s="62" t="s">
        <v>10</v>
      </c>
      <c r="D25" s="21">
        <v>7242172</v>
      </c>
      <c r="E25" s="22">
        <f t="shared" si="0"/>
        <v>6.0361314983607105E-2</v>
      </c>
      <c r="F25" s="21">
        <v>8141562.4900000002</v>
      </c>
      <c r="G25" s="22">
        <f t="shared" si="3"/>
        <v>6.6403152471857171E-2</v>
      </c>
      <c r="H25" s="23">
        <f t="shared" si="1"/>
        <v>0.12418794941628011</v>
      </c>
      <c r="I25" s="24">
        <f t="shared" si="2"/>
        <v>0.10009453057626239</v>
      </c>
    </row>
    <row r="26" spans="2:9" x14ac:dyDescent="0.25">
      <c r="B26" s="20"/>
      <c r="C26" s="17" t="s">
        <v>11</v>
      </c>
      <c r="D26" s="21">
        <v>687572</v>
      </c>
      <c r="E26" s="22">
        <f t="shared" si="0"/>
        <v>5.7307048308033424E-3</v>
      </c>
      <c r="F26" s="21">
        <v>771564.26</v>
      </c>
      <c r="G26" s="22">
        <f t="shared" si="3"/>
        <v>6.2929320092482205E-3</v>
      </c>
      <c r="H26" s="23">
        <f t="shared" si="1"/>
        <v>0.12215776675024581</v>
      </c>
      <c r="I26" s="24">
        <f t="shared" si="2"/>
        <v>9.8107858464953221E-2</v>
      </c>
    </row>
    <row r="27" spans="2:9" s="3" customFormat="1" x14ac:dyDescent="0.25">
      <c r="B27" s="30"/>
      <c r="C27" s="18" t="s">
        <v>18</v>
      </c>
      <c r="D27" s="31">
        <f>D25+D26</f>
        <v>7929744</v>
      </c>
      <c r="E27" s="32">
        <f>E25+E26</f>
        <v>6.6092019814410444E-2</v>
      </c>
      <c r="F27" s="31">
        <f>F25+F26</f>
        <v>8913126.75</v>
      </c>
      <c r="G27" s="32">
        <f>G25+G26</f>
        <v>7.2696084481105386E-2</v>
      </c>
      <c r="H27" s="46">
        <f t="shared" si="1"/>
        <v>0.12401191639982324</v>
      </c>
      <c r="I27" s="47">
        <f t="shared" si="2"/>
        <v>9.9922270271652638E-2</v>
      </c>
    </row>
    <row r="28" spans="2:9" s="3" customFormat="1" ht="16.5" thickBot="1" x14ac:dyDescent="0.3">
      <c r="B28" s="48"/>
      <c r="C28" s="19" t="s">
        <v>19</v>
      </c>
      <c r="D28" s="37">
        <f>D24+D27</f>
        <v>119980355</v>
      </c>
      <c r="E28" s="49">
        <f>E24+E27</f>
        <v>1.0000000250040932</v>
      </c>
      <c r="F28" s="37">
        <f>F24+F27</f>
        <v>122608071.86</v>
      </c>
      <c r="G28" s="49">
        <f>G24+G27</f>
        <v>0.99999999999999989</v>
      </c>
      <c r="H28" s="50">
        <f t="shared" si="1"/>
        <v>2.1901225913192202E-2</v>
      </c>
      <c r="I28" s="40" t="s">
        <v>1</v>
      </c>
    </row>
    <row r="29" spans="2:9" x14ac:dyDescent="0.25">
      <c r="B29" s="14"/>
      <c r="C29" s="15"/>
      <c r="D29" s="6"/>
      <c r="E29" s="16"/>
      <c r="F29" s="6"/>
      <c r="G29" s="16"/>
      <c r="H29" s="13"/>
    </row>
    <row r="30" spans="2:9" x14ac:dyDescent="0.25">
      <c r="B30" s="14"/>
      <c r="C30" s="15"/>
      <c r="D30" s="6"/>
      <c r="E30" s="16"/>
      <c r="F30" s="6"/>
      <c r="G30" s="16"/>
      <c r="H30" s="13"/>
    </row>
    <row r="31" spans="2:9" x14ac:dyDescent="0.25">
      <c r="F31" s="9"/>
    </row>
  </sheetData>
  <mergeCells count="9">
    <mergeCell ref="B2:I2"/>
    <mergeCell ref="G4:G5"/>
    <mergeCell ref="H4:H5"/>
    <mergeCell ref="I4:I5"/>
    <mergeCell ref="B4:B5"/>
    <mergeCell ref="C4:C5"/>
    <mergeCell ref="D4:D5"/>
    <mergeCell ref="F4:F5"/>
    <mergeCell ref="E4:E5"/>
  </mergeCells>
  <phoneticPr fontId="22" type="noConversion"/>
  <pageMargins left="0.39370078740157483" right="0.39370078740157483" top="0.39370078740157483" bottom="0.39370078740157483" header="0.19685039370078741" footer="0.19685039370078741"/>
  <pageSetup paperSize="9" scale="95" orientation="landscape" horizontalDpi="4294967293" r:id="rId1"/>
  <headerFooter>
    <oddHeader>&amp;LAgencija za osiguranje u BiH&amp;CStatistika tržišta osiguranja&amp;RGodišnje izvješće</oddHeader>
    <oddFooter>&amp;CU izvješće su uključeni podatci zaključno s 31.12.2010. godine.</oddFooter>
  </headerFooter>
  <ignoredErrors>
    <ignoredError sqref="E24 G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 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</dc:creator>
  <cp:lastModifiedBy>Muamer</cp:lastModifiedBy>
  <cp:lastPrinted>2017-04-11T12:49:26Z</cp:lastPrinted>
  <dcterms:created xsi:type="dcterms:W3CDTF">2011-07-19T08:09:31Z</dcterms:created>
  <dcterms:modified xsi:type="dcterms:W3CDTF">2018-02-27T10:37:34Z</dcterms:modified>
</cp:coreProperties>
</file>