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19035" windowHeight="8145" tabRatio="431"/>
  </bookViews>
  <sheets>
    <sheet name="BiH" sheetId="23" r:id="rId1"/>
    <sheet name="FBiH" sheetId="24" r:id="rId2"/>
    <sheet name="Sjedište u FBiH" sheetId="25" r:id="rId3"/>
    <sheet name="RS" sheetId="21" r:id="rId4"/>
    <sheet name="Sjedište u RS" sheetId="26" r:id="rId5"/>
  </sheets>
  <calcPr calcId="145621"/>
</workbook>
</file>

<file path=xl/calcChain.xml><?xml version="1.0" encoding="utf-8"?>
<calcChain xmlns="http://schemas.openxmlformats.org/spreadsheetml/2006/main">
  <c r="J33" i="25" l="1"/>
  <c r="L33" i="26" l="1"/>
  <c r="J33" i="26"/>
  <c r="E33" i="26"/>
  <c r="C33" i="26"/>
  <c r="O32" i="26"/>
  <c r="N32" i="26"/>
  <c r="H32" i="26"/>
  <c r="G32" i="26"/>
  <c r="O31" i="26"/>
  <c r="N31" i="26"/>
  <c r="H31" i="26"/>
  <c r="G31" i="26"/>
  <c r="O30" i="26"/>
  <c r="N30" i="26"/>
  <c r="H30" i="26"/>
  <c r="G30" i="26"/>
  <c r="O29" i="26"/>
  <c r="N29" i="26"/>
  <c r="H29" i="26"/>
  <c r="G29" i="26"/>
  <c r="L28" i="26"/>
  <c r="L34" i="26" s="1"/>
  <c r="J28" i="26"/>
  <c r="J34" i="26" s="1"/>
  <c r="E28" i="26"/>
  <c r="E34" i="26" s="1"/>
  <c r="C28" i="26"/>
  <c r="C34" i="26" s="1"/>
  <c r="O27" i="26"/>
  <c r="N27" i="26"/>
  <c r="H27" i="26"/>
  <c r="G27" i="26"/>
  <c r="O26" i="26"/>
  <c r="N26" i="26"/>
  <c r="H26" i="26"/>
  <c r="G26" i="26"/>
  <c r="O25" i="26"/>
  <c r="N25" i="26"/>
  <c r="H25" i="26"/>
  <c r="G25" i="26"/>
  <c r="O24" i="26"/>
  <c r="N24" i="26"/>
  <c r="H24" i="26"/>
  <c r="G24" i="26"/>
  <c r="O23" i="26"/>
  <c r="N23" i="26"/>
  <c r="H23" i="26"/>
  <c r="G23" i="26"/>
  <c r="O22" i="26"/>
  <c r="N22" i="26"/>
  <c r="H22" i="26"/>
  <c r="G22" i="26"/>
  <c r="O21" i="26"/>
  <c r="N21" i="26"/>
  <c r="H21" i="26"/>
  <c r="G21" i="26"/>
  <c r="O20" i="26"/>
  <c r="N20" i="26"/>
  <c r="H20" i="26"/>
  <c r="G20" i="26"/>
  <c r="O19" i="26"/>
  <c r="N19" i="26"/>
  <c r="H19" i="26"/>
  <c r="G19" i="26"/>
  <c r="O18" i="26"/>
  <c r="N18" i="26"/>
  <c r="H18" i="26"/>
  <c r="G18" i="26"/>
  <c r="O17" i="26"/>
  <c r="N17" i="26"/>
  <c r="H17" i="26"/>
  <c r="G17" i="26"/>
  <c r="O16" i="26"/>
  <c r="N16" i="26"/>
  <c r="H16" i="26"/>
  <c r="G16" i="26"/>
  <c r="O15" i="26"/>
  <c r="N15" i="26"/>
  <c r="H15" i="26"/>
  <c r="G15" i="26"/>
  <c r="O14" i="26"/>
  <c r="N14" i="26"/>
  <c r="H14" i="26"/>
  <c r="G14" i="26"/>
  <c r="O13" i="26"/>
  <c r="N13" i="26"/>
  <c r="H13" i="26"/>
  <c r="G13" i="26"/>
  <c r="O12" i="26"/>
  <c r="N12" i="26"/>
  <c r="H12" i="26"/>
  <c r="G12" i="26"/>
  <c r="O11" i="26"/>
  <c r="N11" i="26"/>
  <c r="H11" i="26"/>
  <c r="G11" i="26"/>
  <c r="O10" i="26"/>
  <c r="N10" i="26"/>
  <c r="H10" i="26"/>
  <c r="G10" i="26"/>
  <c r="L33" i="25"/>
  <c r="E33" i="25"/>
  <c r="C33" i="25"/>
  <c r="O32" i="25"/>
  <c r="N32" i="25"/>
  <c r="H32" i="25"/>
  <c r="G32" i="25"/>
  <c r="O31" i="25"/>
  <c r="N31" i="25"/>
  <c r="H31" i="25"/>
  <c r="G31" i="25"/>
  <c r="O30" i="25"/>
  <c r="N30" i="25"/>
  <c r="H30" i="25"/>
  <c r="G30" i="25"/>
  <c r="O29" i="25"/>
  <c r="N29" i="25"/>
  <c r="H29" i="25"/>
  <c r="G29" i="25"/>
  <c r="L28" i="25"/>
  <c r="J28" i="25"/>
  <c r="J34" i="25" s="1"/>
  <c r="E28" i="25"/>
  <c r="C28" i="25"/>
  <c r="O27" i="25"/>
  <c r="N27" i="25"/>
  <c r="H27" i="25"/>
  <c r="G27" i="25"/>
  <c r="O26" i="25"/>
  <c r="N26" i="25"/>
  <c r="H26" i="25"/>
  <c r="G26" i="25"/>
  <c r="O25" i="25"/>
  <c r="N25" i="25"/>
  <c r="H25" i="25"/>
  <c r="G25" i="25"/>
  <c r="O24" i="25"/>
  <c r="N24" i="25"/>
  <c r="H24" i="25"/>
  <c r="G24" i="25"/>
  <c r="O23" i="25"/>
  <c r="N23" i="25"/>
  <c r="H23" i="25"/>
  <c r="G23" i="25"/>
  <c r="O22" i="25"/>
  <c r="N22" i="25"/>
  <c r="H22" i="25"/>
  <c r="G22" i="25"/>
  <c r="O21" i="25"/>
  <c r="N21" i="25"/>
  <c r="H21" i="25"/>
  <c r="G21" i="25"/>
  <c r="O20" i="25"/>
  <c r="N20" i="25"/>
  <c r="H20" i="25"/>
  <c r="G20" i="25"/>
  <c r="O19" i="25"/>
  <c r="N19" i="25"/>
  <c r="H19" i="25"/>
  <c r="G19" i="25"/>
  <c r="O18" i="25"/>
  <c r="N18" i="25"/>
  <c r="H18" i="25"/>
  <c r="G18" i="25"/>
  <c r="O17" i="25"/>
  <c r="N17" i="25"/>
  <c r="H17" i="25"/>
  <c r="G17" i="25"/>
  <c r="O16" i="25"/>
  <c r="N16" i="25"/>
  <c r="H16" i="25"/>
  <c r="G16" i="25"/>
  <c r="O15" i="25"/>
  <c r="N15" i="25"/>
  <c r="H15" i="25"/>
  <c r="G15" i="25"/>
  <c r="O14" i="25"/>
  <c r="N14" i="25"/>
  <c r="H14" i="25"/>
  <c r="G14" i="25"/>
  <c r="O13" i="25"/>
  <c r="N13" i="25"/>
  <c r="H13" i="25"/>
  <c r="G13" i="25"/>
  <c r="O12" i="25"/>
  <c r="N12" i="25"/>
  <c r="H12" i="25"/>
  <c r="G12" i="25"/>
  <c r="O11" i="25"/>
  <c r="N11" i="25"/>
  <c r="H11" i="25"/>
  <c r="G11" i="25"/>
  <c r="O10" i="25"/>
  <c r="N10" i="25"/>
  <c r="H10" i="25"/>
  <c r="G10" i="25"/>
  <c r="L34" i="25" l="1"/>
  <c r="M11" i="25" s="1"/>
  <c r="N33" i="25"/>
  <c r="M10" i="25"/>
  <c r="H33" i="25"/>
  <c r="H28" i="25"/>
  <c r="G33" i="26"/>
  <c r="C34" i="25"/>
  <c r="D32" i="25" s="1"/>
  <c r="O28" i="25"/>
  <c r="G33" i="25"/>
  <c r="N33" i="26"/>
  <c r="H33" i="26"/>
  <c r="H28" i="26"/>
  <c r="H34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K32" i="26"/>
  <c r="K31" i="26"/>
  <c r="K30" i="26"/>
  <c r="K29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D32" i="26"/>
  <c r="D31" i="26"/>
  <c r="D30" i="26"/>
  <c r="D29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O34" i="26"/>
  <c r="M32" i="26"/>
  <c r="M31" i="26"/>
  <c r="M30" i="26"/>
  <c r="M29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G28" i="26"/>
  <c r="O28" i="26"/>
  <c r="O33" i="26"/>
  <c r="N28" i="26"/>
  <c r="N34" i="26" s="1"/>
  <c r="D14" i="25"/>
  <c r="D24" i="25"/>
  <c r="D16" i="25"/>
  <c r="K32" i="25"/>
  <c r="K31" i="25"/>
  <c r="K30" i="25"/>
  <c r="K29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N34" i="25"/>
  <c r="M15" i="25"/>
  <c r="O34" i="25"/>
  <c r="M32" i="25"/>
  <c r="M31" i="25"/>
  <c r="M30" i="25"/>
  <c r="M29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4" i="25"/>
  <c r="G28" i="25"/>
  <c r="O33" i="25"/>
  <c r="E34" i="25"/>
  <c r="N28" i="25"/>
  <c r="M12" i="25" l="1"/>
  <c r="P12" i="25" s="1"/>
  <c r="M13" i="25"/>
  <c r="P13" i="25" s="1"/>
  <c r="D20" i="25"/>
  <c r="D29" i="25"/>
  <c r="P16" i="25"/>
  <c r="P18" i="25"/>
  <c r="P20" i="25"/>
  <c r="P22" i="25"/>
  <c r="P24" i="25"/>
  <c r="P26" i="25"/>
  <c r="P17" i="25"/>
  <c r="P19" i="25"/>
  <c r="P21" i="25"/>
  <c r="P23" i="25"/>
  <c r="P25" i="25"/>
  <c r="P27" i="25"/>
  <c r="P30" i="25"/>
  <c r="P32" i="25"/>
  <c r="P31" i="25"/>
  <c r="P11" i="25"/>
  <c r="D18" i="25"/>
  <c r="D22" i="25"/>
  <c r="D26" i="25"/>
  <c r="D31" i="25"/>
  <c r="G34" i="26"/>
  <c r="D15" i="25"/>
  <c r="D17" i="25"/>
  <c r="D19" i="25"/>
  <c r="D21" i="25"/>
  <c r="D23" i="25"/>
  <c r="D25" i="25"/>
  <c r="D27" i="25"/>
  <c r="D30" i="25"/>
  <c r="P12" i="26"/>
  <c r="P14" i="26"/>
  <c r="P16" i="26"/>
  <c r="P18" i="26"/>
  <c r="P20" i="26"/>
  <c r="P22" i="26"/>
  <c r="P24" i="26"/>
  <c r="P26" i="26"/>
  <c r="P31" i="26"/>
  <c r="P11" i="26"/>
  <c r="P13" i="26"/>
  <c r="P15" i="26"/>
  <c r="P17" i="26"/>
  <c r="P19" i="26"/>
  <c r="P21" i="26"/>
  <c r="P23" i="26"/>
  <c r="P25" i="26"/>
  <c r="P27" i="26"/>
  <c r="P30" i="26"/>
  <c r="P32" i="26"/>
  <c r="P14" i="25"/>
  <c r="D28" i="26"/>
  <c r="K28" i="26"/>
  <c r="D13" i="25"/>
  <c r="D12" i="25"/>
  <c r="D11" i="25"/>
  <c r="D10" i="25"/>
  <c r="K33" i="26"/>
  <c r="D33" i="26"/>
  <c r="P10" i="26"/>
  <c r="M28" i="26"/>
  <c r="P29" i="26"/>
  <c r="M33" i="26"/>
  <c r="I11" i="26"/>
  <c r="I13" i="26"/>
  <c r="I15" i="26"/>
  <c r="I17" i="26"/>
  <c r="I19" i="26"/>
  <c r="I21" i="26"/>
  <c r="I23" i="26"/>
  <c r="I25" i="26"/>
  <c r="I27" i="26"/>
  <c r="I30" i="26"/>
  <c r="I32" i="26"/>
  <c r="F28" i="26"/>
  <c r="I10" i="26"/>
  <c r="I12" i="26"/>
  <c r="I14" i="26"/>
  <c r="I16" i="26"/>
  <c r="I18" i="26"/>
  <c r="I20" i="26"/>
  <c r="I22" i="26"/>
  <c r="I24" i="26"/>
  <c r="I26" i="26"/>
  <c r="F33" i="26"/>
  <c r="I33" i="26" s="1"/>
  <c r="I29" i="26"/>
  <c r="I31" i="26"/>
  <c r="P15" i="25"/>
  <c r="K28" i="25"/>
  <c r="K33" i="25"/>
  <c r="P10" i="25"/>
  <c r="H34" i="25"/>
  <c r="F32" i="25"/>
  <c r="I32" i="25" s="1"/>
  <c r="F31" i="25"/>
  <c r="F30" i="25"/>
  <c r="F29" i="25"/>
  <c r="F27" i="25"/>
  <c r="F26" i="25"/>
  <c r="I26" i="25" s="1"/>
  <c r="F25" i="25"/>
  <c r="F24" i="25"/>
  <c r="I24" i="25" s="1"/>
  <c r="F23" i="25"/>
  <c r="F22" i="25"/>
  <c r="F21" i="25"/>
  <c r="F20" i="25"/>
  <c r="I20" i="25" s="1"/>
  <c r="F19" i="25"/>
  <c r="F18" i="25"/>
  <c r="I18" i="25" s="1"/>
  <c r="F17" i="25"/>
  <c r="F16" i="25"/>
  <c r="I16" i="25" s="1"/>
  <c r="F15" i="25"/>
  <c r="F14" i="25"/>
  <c r="I14" i="25" s="1"/>
  <c r="F13" i="25"/>
  <c r="F12" i="25"/>
  <c r="F11" i="25"/>
  <c r="F10" i="25"/>
  <c r="G34" i="25"/>
  <c r="P29" i="25"/>
  <c r="M33" i="25"/>
  <c r="M28" i="25" l="1"/>
  <c r="P28" i="25" s="1"/>
  <c r="I22" i="25"/>
  <c r="I31" i="25"/>
  <c r="I17" i="25"/>
  <c r="I21" i="25"/>
  <c r="I25" i="25"/>
  <c r="I30" i="25"/>
  <c r="D33" i="25"/>
  <c r="I15" i="25"/>
  <c r="I19" i="25"/>
  <c r="I23" i="25"/>
  <c r="I27" i="25"/>
  <c r="P33" i="25"/>
  <c r="I11" i="25"/>
  <c r="I13" i="25"/>
  <c r="I12" i="25"/>
  <c r="K34" i="26"/>
  <c r="K34" i="25"/>
  <c r="P33" i="26"/>
  <c r="D34" i="26"/>
  <c r="D28" i="25"/>
  <c r="F34" i="26"/>
  <c r="I28" i="26"/>
  <c r="P28" i="26"/>
  <c r="M34" i="26"/>
  <c r="P34" i="26" s="1"/>
  <c r="F28" i="25"/>
  <c r="I10" i="25"/>
  <c r="F33" i="25"/>
  <c r="I29" i="25"/>
  <c r="M34" i="25" l="1"/>
  <c r="I33" i="25"/>
  <c r="I34" i="26"/>
  <c r="D34" i="25"/>
  <c r="P34" i="25"/>
  <c r="F34" i="25"/>
  <c r="I34" i="25" s="1"/>
  <c r="I28" i="25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32" i="23"/>
  <c r="E31" i="23"/>
  <c r="E30" i="23"/>
  <c r="E29" i="23"/>
  <c r="E33" i="21"/>
  <c r="E28" i="23" l="1"/>
  <c r="E33" i="23"/>
  <c r="C30" i="23" l="1"/>
  <c r="J32" i="23"/>
  <c r="J31" i="23"/>
  <c r="J30" i="23"/>
  <c r="J29" i="23"/>
  <c r="J33" i="23" l="1"/>
  <c r="L27" i="23" l="1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32" i="23"/>
  <c r="L31" i="23"/>
  <c r="L30" i="23"/>
  <c r="L29" i="23"/>
  <c r="L33" i="23" l="1"/>
  <c r="L28" i="23"/>
  <c r="L34" i="23" l="1"/>
  <c r="C31" i="23"/>
  <c r="C32" i="23"/>
  <c r="C29" i="23"/>
  <c r="C28" i="24"/>
  <c r="C33" i="23" l="1"/>
  <c r="C33" i="24"/>
  <c r="C34" i="24" s="1"/>
  <c r="J11" i="23" l="1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10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E34" i="23" l="1"/>
  <c r="C28" i="23"/>
  <c r="L33" i="24"/>
  <c r="J33" i="24"/>
  <c r="E33" i="24"/>
  <c r="O32" i="24"/>
  <c r="N32" i="24"/>
  <c r="H32" i="24"/>
  <c r="G32" i="24"/>
  <c r="O31" i="24"/>
  <c r="N31" i="24"/>
  <c r="H31" i="24"/>
  <c r="G31" i="24"/>
  <c r="O30" i="24"/>
  <c r="N30" i="24"/>
  <c r="H30" i="24"/>
  <c r="G30" i="24"/>
  <c r="O29" i="24"/>
  <c r="N29" i="24"/>
  <c r="H29" i="24"/>
  <c r="G29" i="24"/>
  <c r="L28" i="24"/>
  <c r="J28" i="24"/>
  <c r="E28" i="24"/>
  <c r="O27" i="24"/>
  <c r="N27" i="24"/>
  <c r="H27" i="24"/>
  <c r="G27" i="24"/>
  <c r="O26" i="24"/>
  <c r="N26" i="24"/>
  <c r="H26" i="24"/>
  <c r="G26" i="24"/>
  <c r="O25" i="24"/>
  <c r="N25" i="24"/>
  <c r="H25" i="24"/>
  <c r="G25" i="24"/>
  <c r="O24" i="24"/>
  <c r="N24" i="24"/>
  <c r="H24" i="24"/>
  <c r="G24" i="24"/>
  <c r="O23" i="24"/>
  <c r="N23" i="24"/>
  <c r="H23" i="24"/>
  <c r="G23" i="24"/>
  <c r="O22" i="24"/>
  <c r="N22" i="24"/>
  <c r="H22" i="24"/>
  <c r="G22" i="24"/>
  <c r="O21" i="24"/>
  <c r="N21" i="24"/>
  <c r="H21" i="24"/>
  <c r="G21" i="24"/>
  <c r="O20" i="24"/>
  <c r="N20" i="24"/>
  <c r="H20" i="24"/>
  <c r="G20" i="24"/>
  <c r="O19" i="24"/>
  <c r="N19" i="24"/>
  <c r="H19" i="24"/>
  <c r="G19" i="24"/>
  <c r="O18" i="24"/>
  <c r="N18" i="24"/>
  <c r="H18" i="24"/>
  <c r="G18" i="24"/>
  <c r="O17" i="24"/>
  <c r="N17" i="24"/>
  <c r="H17" i="24"/>
  <c r="G17" i="24"/>
  <c r="O16" i="24"/>
  <c r="N16" i="24"/>
  <c r="H16" i="24"/>
  <c r="G16" i="24"/>
  <c r="O15" i="24"/>
  <c r="N15" i="24"/>
  <c r="H15" i="24"/>
  <c r="G15" i="24"/>
  <c r="O14" i="24"/>
  <c r="N14" i="24"/>
  <c r="H14" i="24"/>
  <c r="G14" i="24"/>
  <c r="O13" i="24"/>
  <c r="N13" i="24"/>
  <c r="H13" i="24"/>
  <c r="G13" i="24"/>
  <c r="O12" i="24"/>
  <c r="N12" i="24"/>
  <c r="H12" i="24"/>
  <c r="G12" i="24"/>
  <c r="D12" i="24"/>
  <c r="O11" i="24"/>
  <c r="N11" i="24"/>
  <c r="H11" i="24"/>
  <c r="G11" i="24"/>
  <c r="D11" i="24"/>
  <c r="O10" i="24"/>
  <c r="N10" i="24"/>
  <c r="H10" i="24"/>
  <c r="G10" i="24"/>
  <c r="D10" i="24"/>
  <c r="L34" i="24" l="1"/>
  <c r="J34" i="24"/>
  <c r="K29" i="24" s="1"/>
  <c r="N33" i="24"/>
  <c r="O28" i="24"/>
  <c r="H33" i="24"/>
  <c r="G33" i="24"/>
  <c r="H28" i="24"/>
  <c r="D13" i="24"/>
  <c r="D32" i="24"/>
  <c r="D31" i="24"/>
  <c r="D30" i="24"/>
  <c r="D29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G28" i="24"/>
  <c r="O33" i="24"/>
  <c r="E34" i="24"/>
  <c r="H34" i="24" s="1"/>
  <c r="N28" i="24"/>
  <c r="M11" i="24" l="1"/>
  <c r="O34" i="24"/>
  <c r="K32" i="24"/>
  <c r="M27" i="24"/>
  <c r="M19" i="24"/>
  <c r="K12" i="24"/>
  <c r="M15" i="24"/>
  <c r="M23" i="24"/>
  <c r="M32" i="24"/>
  <c r="K20" i="24"/>
  <c r="M17" i="24"/>
  <c r="M21" i="24"/>
  <c r="M25" i="24"/>
  <c r="M30" i="24"/>
  <c r="M14" i="24"/>
  <c r="K16" i="24"/>
  <c r="K24" i="24"/>
  <c r="M13" i="24"/>
  <c r="M16" i="24"/>
  <c r="M18" i="24"/>
  <c r="M20" i="24"/>
  <c r="M22" i="24"/>
  <c r="M24" i="24"/>
  <c r="P24" i="24" s="1"/>
  <c r="M26" i="24"/>
  <c r="M29" i="24"/>
  <c r="P29" i="24" s="1"/>
  <c r="M31" i="24"/>
  <c r="M12" i="24"/>
  <c r="K10" i="24"/>
  <c r="K14" i="24"/>
  <c r="K18" i="24"/>
  <c r="K22" i="24"/>
  <c r="M10" i="24"/>
  <c r="N34" i="24"/>
  <c r="K11" i="24"/>
  <c r="K13" i="24"/>
  <c r="K15" i="24"/>
  <c r="K17" i="24"/>
  <c r="P17" i="24" s="1"/>
  <c r="K19" i="24"/>
  <c r="K21" i="24"/>
  <c r="K23" i="24"/>
  <c r="P23" i="24" s="1"/>
  <c r="K26" i="24"/>
  <c r="K31" i="24"/>
  <c r="P31" i="24" s="1"/>
  <c r="P32" i="24"/>
  <c r="P18" i="24"/>
  <c r="K25" i="24"/>
  <c r="K27" i="24"/>
  <c r="K30" i="24"/>
  <c r="D28" i="24"/>
  <c r="F32" i="24"/>
  <c r="I32" i="24" s="1"/>
  <c r="F31" i="24"/>
  <c r="I31" i="24" s="1"/>
  <c r="F30" i="24"/>
  <c r="I30" i="24" s="1"/>
  <c r="F29" i="24"/>
  <c r="F27" i="24"/>
  <c r="I27" i="24" s="1"/>
  <c r="F26" i="24"/>
  <c r="I26" i="24" s="1"/>
  <c r="F25" i="24"/>
  <c r="I25" i="24" s="1"/>
  <c r="F24" i="24"/>
  <c r="I24" i="24" s="1"/>
  <c r="F23" i="24"/>
  <c r="I23" i="24" s="1"/>
  <c r="F22" i="24"/>
  <c r="I22" i="24" s="1"/>
  <c r="F21" i="24"/>
  <c r="I21" i="24" s="1"/>
  <c r="F20" i="24"/>
  <c r="I20" i="24" s="1"/>
  <c r="F19" i="24"/>
  <c r="I19" i="24" s="1"/>
  <c r="F18" i="24"/>
  <c r="I18" i="24" s="1"/>
  <c r="F17" i="24"/>
  <c r="I17" i="24" s="1"/>
  <c r="F16" i="24"/>
  <c r="I16" i="24" s="1"/>
  <c r="F15" i="24"/>
  <c r="I15" i="24" s="1"/>
  <c r="F14" i="24"/>
  <c r="I14" i="24" s="1"/>
  <c r="F13" i="24"/>
  <c r="I13" i="24" s="1"/>
  <c r="F12" i="24"/>
  <c r="I12" i="24" s="1"/>
  <c r="F11" i="24"/>
  <c r="I11" i="24" s="1"/>
  <c r="F10" i="24"/>
  <c r="G34" i="24"/>
  <c r="D33" i="24"/>
  <c r="P11" i="24" l="1"/>
  <c r="P30" i="24"/>
  <c r="P22" i="24"/>
  <c r="P27" i="24"/>
  <c r="P26" i="24"/>
  <c r="P21" i="24"/>
  <c r="P13" i="24"/>
  <c r="M33" i="24"/>
  <c r="P10" i="24"/>
  <c r="P12" i="24"/>
  <c r="P20" i="24"/>
  <c r="P16" i="24"/>
  <c r="P14" i="24"/>
  <c r="M28" i="24"/>
  <c r="M34" i="24" s="1"/>
  <c r="P25" i="24"/>
  <c r="P19" i="24"/>
  <c r="P15" i="24"/>
  <c r="D34" i="24"/>
  <c r="K33" i="24"/>
  <c r="K28" i="24"/>
  <c r="P28" i="24" s="1"/>
  <c r="F28" i="24"/>
  <c r="I10" i="24"/>
  <c r="F33" i="24"/>
  <c r="I33" i="24" s="1"/>
  <c r="I29" i="24"/>
  <c r="P33" i="24" l="1"/>
  <c r="K34" i="24"/>
  <c r="P34" i="24" s="1"/>
  <c r="F34" i="24"/>
  <c r="I34" i="24" s="1"/>
  <c r="I28" i="24"/>
  <c r="O32" i="23" l="1"/>
  <c r="N29" i="23"/>
  <c r="O26" i="23"/>
  <c r="G13" i="23"/>
  <c r="H14" i="23"/>
  <c r="G15" i="23"/>
  <c r="G16" i="23"/>
  <c r="G17" i="23"/>
  <c r="H18" i="23"/>
  <c r="G19" i="23"/>
  <c r="G20" i="23"/>
  <c r="G21" i="23"/>
  <c r="H22" i="23"/>
  <c r="G23" i="23"/>
  <c r="G24" i="23"/>
  <c r="G25" i="23"/>
  <c r="H26" i="23"/>
  <c r="G27" i="23"/>
  <c r="H10" i="23"/>
  <c r="N32" i="23"/>
  <c r="O31" i="23"/>
  <c r="N31" i="23"/>
  <c r="O30" i="23"/>
  <c r="N30" i="23"/>
  <c r="O29" i="23"/>
  <c r="O27" i="23"/>
  <c r="N27" i="23"/>
  <c r="N26" i="23"/>
  <c r="G26" i="23"/>
  <c r="O25" i="23"/>
  <c r="N25" i="23"/>
  <c r="H25" i="23"/>
  <c r="O24" i="23"/>
  <c r="N24" i="23"/>
  <c r="H24" i="23"/>
  <c r="O23" i="23"/>
  <c r="N23" i="23"/>
  <c r="H23" i="23"/>
  <c r="O22" i="23"/>
  <c r="N22" i="23"/>
  <c r="G22" i="23"/>
  <c r="O21" i="23"/>
  <c r="N21" i="23"/>
  <c r="H21" i="23"/>
  <c r="O20" i="23"/>
  <c r="N20" i="23"/>
  <c r="H20" i="23"/>
  <c r="O19" i="23"/>
  <c r="N19" i="23"/>
  <c r="H19" i="23"/>
  <c r="O18" i="23"/>
  <c r="N18" i="23"/>
  <c r="G18" i="23"/>
  <c r="O17" i="23"/>
  <c r="N17" i="23"/>
  <c r="H17" i="23"/>
  <c r="O16" i="23"/>
  <c r="N16" i="23"/>
  <c r="H16" i="23"/>
  <c r="O15" i="23"/>
  <c r="N15" i="23"/>
  <c r="H15" i="23"/>
  <c r="O14" i="23"/>
  <c r="N14" i="23"/>
  <c r="G14" i="23"/>
  <c r="O13" i="23"/>
  <c r="N13" i="23"/>
  <c r="H13" i="23"/>
  <c r="O12" i="23"/>
  <c r="N12" i="23"/>
  <c r="O11" i="23"/>
  <c r="N11" i="23"/>
  <c r="H11" i="23"/>
  <c r="N10" i="23"/>
  <c r="O32" i="21"/>
  <c r="N32" i="21"/>
  <c r="O31" i="21"/>
  <c r="N31" i="21"/>
  <c r="O30" i="21"/>
  <c r="N30" i="21"/>
  <c r="O29" i="21"/>
  <c r="N29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O12" i="21"/>
  <c r="N12" i="21"/>
  <c r="O11" i="21"/>
  <c r="N11" i="21"/>
  <c r="O10" i="21"/>
  <c r="N10" i="21"/>
  <c r="G27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10" i="21"/>
  <c r="L33" i="21"/>
  <c r="L28" i="21"/>
  <c r="J33" i="21"/>
  <c r="J28" i="21"/>
  <c r="C33" i="21"/>
  <c r="E28" i="21"/>
  <c r="C28" i="21"/>
  <c r="J34" i="21" l="1"/>
  <c r="L34" i="21"/>
  <c r="K29" i="21"/>
  <c r="G28" i="21"/>
  <c r="N33" i="21"/>
  <c r="H28" i="21"/>
  <c r="O33" i="21"/>
  <c r="O28" i="21"/>
  <c r="N28" i="21"/>
  <c r="J28" i="23"/>
  <c r="J34" i="23" s="1"/>
  <c r="O34" i="23" s="1"/>
  <c r="O10" i="23"/>
  <c r="G11" i="23"/>
  <c r="H12" i="23"/>
  <c r="G12" i="23"/>
  <c r="H27" i="23"/>
  <c r="G10" i="23"/>
  <c r="C34" i="23"/>
  <c r="C34" i="21"/>
  <c r="O34" i="21" l="1"/>
  <c r="D10" i="23"/>
  <c r="H34" i="23"/>
  <c r="M24" i="21"/>
  <c r="K15" i="21"/>
  <c r="K12" i="21"/>
  <c r="K10" i="21"/>
  <c r="K24" i="21"/>
  <c r="K23" i="21"/>
  <c r="K31" i="21"/>
  <c r="M16" i="21"/>
  <c r="K18" i="21"/>
  <c r="K11" i="21"/>
  <c r="K19" i="21"/>
  <c r="K27" i="21"/>
  <c r="K22" i="21"/>
  <c r="M23" i="21"/>
  <c r="P23" i="21" s="1"/>
  <c r="M15" i="21"/>
  <c r="M32" i="21"/>
  <c r="N34" i="21"/>
  <c r="M12" i="21"/>
  <c r="M11" i="21"/>
  <c r="M19" i="21"/>
  <c r="M27" i="21"/>
  <c r="M18" i="21"/>
  <c r="M31" i="21"/>
  <c r="M29" i="21"/>
  <c r="P29" i="21" s="1"/>
  <c r="K16" i="21"/>
  <c r="K20" i="21"/>
  <c r="K32" i="21"/>
  <c r="K13" i="21"/>
  <c r="K17" i="21"/>
  <c r="K21" i="21"/>
  <c r="K25" i="21"/>
  <c r="K30" i="21"/>
  <c r="K14" i="21"/>
  <c r="K26" i="21"/>
  <c r="M14" i="21"/>
  <c r="P14" i="21" s="1"/>
  <c r="M20" i="21"/>
  <c r="M13" i="21"/>
  <c r="M17" i="21"/>
  <c r="M21" i="21"/>
  <c r="M25" i="21"/>
  <c r="M30" i="21"/>
  <c r="M10" i="21"/>
  <c r="M22" i="21"/>
  <c r="M26" i="21"/>
  <c r="N28" i="23"/>
  <c r="G28" i="23"/>
  <c r="O28" i="23"/>
  <c r="D31" i="21"/>
  <c r="D29" i="21"/>
  <c r="D26" i="21"/>
  <c r="D24" i="21"/>
  <c r="D22" i="21"/>
  <c r="D18" i="21"/>
  <c r="D14" i="21"/>
  <c r="D32" i="21"/>
  <c r="D30" i="21"/>
  <c r="D27" i="21"/>
  <c r="D25" i="21"/>
  <c r="D23" i="21"/>
  <c r="D21" i="21"/>
  <c r="D19" i="21"/>
  <c r="D17" i="21"/>
  <c r="D15" i="21"/>
  <c r="D13" i="21"/>
  <c r="D11" i="21"/>
  <c r="D20" i="21"/>
  <c r="D16" i="21"/>
  <c r="D12" i="21"/>
  <c r="D10" i="21"/>
  <c r="N33" i="23"/>
  <c r="O33" i="23"/>
  <c r="H28" i="23"/>
  <c r="P24" i="21" l="1"/>
  <c r="P15" i="21"/>
  <c r="P31" i="21"/>
  <c r="H30" i="21"/>
  <c r="G30" i="21"/>
  <c r="H31" i="21"/>
  <c r="G31" i="21"/>
  <c r="H32" i="21"/>
  <c r="G32" i="21"/>
  <c r="H29" i="21"/>
  <c r="G29" i="21"/>
  <c r="E34" i="21"/>
  <c r="H34" i="21" s="1"/>
  <c r="P22" i="21"/>
  <c r="P32" i="21"/>
  <c r="P12" i="21"/>
  <c r="P10" i="21"/>
  <c r="P27" i="21"/>
  <c r="P16" i="21"/>
  <c r="P11" i="21"/>
  <c r="P18" i="21"/>
  <c r="P19" i="21"/>
  <c r="P26" i="21"/>
  <c r="P20" i="21"/>
  <c r="M28" i="21"/>
  <c r="K33" i="21"/>
  <c r="P30" i="21"/>
  <c r="P21" i="21"/>
  <c r="P13" i="21"/>
  <c r="K28" i="21"/>
  <c r="M33" i="21"/>
  <c r="P25" i="21"/>
  <c r="P17" i="21"/>
  <c r="N34" i="23"/>
  <c r="M31" i="23"/>
  <c r="M29" i="23"/>
  <c r="M32" i="23"/>
  <c r="M30" i="23"/>
  <c r="M27" i="23"/>
  <c r="M23" i="23"/>
  <c r="M19" i="23"/>
  <c r="M15" i="23"/>
  <c r="M11" i="23"/>
  <c r="M26" i="23"/>
  <c r="M22" i="23"/>
  <c r="M18" i="23"/>
  <c r="M14" i="23"/>
  <c r="M25" i="23"/>
  <c r="M21" i="23"/>
  <c r="M17" i="23"/>
  <c r="M13" i="23"/>
  <c r="M10" i="23"/>
  <c r="M24" i="23"/>
  <c r="M20" i="23"/>
  <c r="M16" i="23"/>
  <c r="M12" i="23"/>
  <c r="D28" i="21"/>
  <c r="D33" i="21"/>
  <c r="K32" i="23"/>
  <c r="P32" i="23" s="1"/>
  <c r="K30" i="23"/>
  <c r="P30" i="23" s="1"/>
  <c r="K31" i="23"/>
  <c r="P31" i="23" s="1"/>
  <c r="K29" i="23"/>
  <c r="P29" i="23" s="1"/>
  <c r="K10" i="23"/>
  <c r="K25" i="23"/>
  <c r="P25" i="23" s="1"/>
  <c r="K21" i="23"/>
  <c r="P21" i="23" s="1"/>
  <c r="K17" i="23"/>
  <c r="P17" i="23" s="1"/>
  <c r="K13" i="23"/>
  <c r="P13" i="23" s="1"/>
  <c r="K26" i="23"/>
  <c r="K22" i="23"/>
  <c r="P22" i="23" s="1"/>
  <c r="K18" i="23"/>
  <c r="P18" i="23" s="1"/>
  <c r="K14" i="23"/>
  <c r="P14" i="23" s="1"/>
  <c r="K27" i="23"/>
  <c r="K23" i="23"/>
  <c r="K19" i="23"/>
  <c r="K15" i="23"/>
  <c r="K11" i="23"/>
  <c r="K24" i="23"/>
  <c r="P24" i="23" s="1"/>
  <c r="K20" i="23"/>
  <c r="P20" i="23" s="1"/>
  <c r="K16" i="23"/>
  <c r="P16" i="23" s="1"/>
  <c r="K12" i="23"/>
  <c r="P12" i="23" s="1"/>
  <c r="D31" i="23"/>
  <c r="D29" i="23"/>
  <c r="D27" i="23"/>
  <c r="D25" i="23"/>
  <c r="D23" i="23"/>
  <c r="D21" i="23"/>
  <c r="D19" i="23"/>
  <c r="D17" i="23"/>
  <c r="D15" i="23"/>
  <c r="D13" i="23"/>
  <c r="D32" i="23"/>
  <c r="D30" i="23"/>
  <c r="D26" i="23"/>
  <c r="D24" i="23"/>
  <c r="D22" i="23"/>
  <c r="D20" i="23"/>
  <c r="D18" i="23"/>
  <c r="D16" i="23"/>
  <c r="D14" i="23"/>
  <c r="D12" i="23"/>
  <c r="D11" i="23"/>
  <c r="P26" i="23"/>
  <c r="H29" i="23" l="1"/>
  <c r="G29" i="23"/>
  <c r="H31" i="23"/>
  <c r="G31" i="23"/>
  <c r="G33" i="21"/>
  <c r="G34" i="21" s="1"/>
  <c r="H33" i="21"/>
  <c r="G32" i="23"/>
  <c r="H32" i="23"/>
  <c r="H30" i="23"/>
  <c r="G30" i="23"/>
  <c r="K34" i="21"/>
  <c r="P33" i="21"/>
  <c r="M34" i="21"/>
  <c r="P34" i="21" s="1"/>
  <c r="P28" i="21"/>
  <c r="P19" i="23"/>
  <c r="P15" i="23"/>
  <c r="P23" i="23"/>
  <c r="P10" i="23"/>
  <c r="M28" i="23"/>
  <c r="M33" i="23"/>
  <c r="P11" i="23"/>
  <c r="P27" i="23"/>
  <c r="K28" i="23"/>
  <c r="D34" i="21"/>
  <c r="D28" i="23"/>
  <c r="K33" i="23"/>
  <c r="D33" i="23"/>
  <c r="F12" i="21" l="1"/>
  <c r="I12" i="21" s="1"/>
  <c r="F23" i="21"/>
  <c r="I23" i="21" s="1"/>
  <c r="F15" i="21"/>
  <c r="I15" i="21" s="1"/>
  <c r="F27" i="21"/>
  <c r="I27" i="21" s="1"/>
  <c r="F17" i="21"/>
  <c r="I17" i="21" s="1"/>
  <c r="F10" i="21"/>
  <c r="F18" i="21"/>
  <c r="I18" i="21" s="1"/>
  <c r="F24" i="21"/>
  <c r="I24" i="21" s="1"/>
  <c r="F26" i="21"/>
  <c r="I26" i="21" s="1"/>
  <c r="F19" i="21"/>
  <c r="I19" i="21" s="1"/>
  <c r="F11" i="21"/>
  <c r="I11" i="21" s="1"/>
  <c r="F20" i="21"/>
  <c r="I20" i="21" s="1"/>
  <c r="F16" i="21"/>
  <c r="I16" i="21" s="1"/>
  <c r="F13" i="21"/>
  <c r="I13" i="21" s="1"/>
  <c r="F21" i="21"/>
  <c r="I21" i="21" s="1"/>
  <c r="F25" i="21"/>
  <c r="I25" i="21" s="1"/>
  <c r="F14" i="21"/>
  <c r="I14" i="21" s="1"/>
  <c r="F22" i="21"/>
  <c r="I22" i="21" s="1"/>
  <c r="F29" i="21"/>
  <c r="F30" i="21"/>
  <c r="I30" i="21" s="1"/>
  <c r="F32" i="21"/>
  <c r="I32" i="21" s="1"/>
  <c r="F31" i="21"/>
  <c r="I31" i="21" s="1"/>
  <c r="H33" i="23"/>
  <c r="G33" i="23"/>
  <c r="G34" i="23" s="1"/>
  <c r="M34" i="23"/>
  <c r="P33" i="23"/>
  <c r="K34" i="23"/>
  <c r="P28" i="23"/>
  <c r="D34" i="23"/>
  <c r="P34" i="23" l="1"/>
  <c r="F28" i="21"/>
  <c r="I10" i="21"/>
  <c r="F11" i="23"/>
  <c r="I11" i="23" s="1"/>
  <c r="F21" i="23"/>
  <c r="I21" i="23" s="1"/>
  <c r="F13" i="23"/>
  <c r="I13" i="23" s="1"/>
  <c r="F24" i="23"/>
  <c r="I24" i="23" s="1"/>
  <c r="F16" i="23"/>
  <c r="I16" i="23" s="1"/>
  <c r="F27" i="23"/>
  <c r="I27" i="23" s="1"/>
  <c r="F19" i="23"/>
  <c r="I19" i="23" s="1"/>
  <c r="F26" i="23"/>
  <c r="I26" i="23" s="1"/>
  <c r="F18" i="23"/>
  <c r="I18" i="23" s="1"/>
  <c r="F25" i="23"/>
  <c r="I25" i="23" s="1"/>
  <c r="F17" i="23"/>
  <c r="I17" i="23" s="1"/>
  <c r="F10" i="23"/>
  <c r="F20" i="23"/>
  <c r="I20" i="23" s="1"/>
  <c r="F12" i="23"/>
  <c r="I12" i="23" s="1"/>
  <c r="F23" i="23"/>
  <c r="I23" i="23" s="1"/>
  <c r="F15" i="23"/>
  <c r="I15" i="23" s="1"/>
  <c r="F22" i="23"/>
  <c r="I22" i="23" s="1"/>
  <c r="F14" i="23"/>
  <c r="I14" i="23" s="1"/>
  <c r="F31" i="23"/>
  <c r="I31" i="23" s="1"/>
  <c r="F32" i="23"/>
  <c r="I32" i="23" s="1"/>
  <c r="F29" i="23"/>
  <c r="F30" i="23"/>
  <c r="I30" i="23" s="1"/>
  <c r="F33" i="21"/>
  <c r="I33" i="21" s="1"/>
  <c r="I29" i="21"/>
  <c r="F28" i="23" l="1"/>
  <c r="I10" i="23"/>
  <c r="F33" i="23"/>
  <c r="I33" i="23" s="1"/>
  <c r="I29" i="23"/>
  <c r="I28" i="21"/>
  <c r="F34" i="21"/>
  <c r="I34" i="21" s="1"/>
  <c r="F34" i="23" l="1"/>
  <c r="I34" i="23" s="1"/>
  <c r="I28" i="23"/>
</calcChain>
</file>

<file path=xl/sharedStrings.xml><?xml version="1.0" encoding="utf-8"?>
<sst xmlns="http://schemas.openxmlformats.org/spreadsheetml/2006/main" count="409" uniqueCount="73">
  <si>
    <t>Šifra</t>
  </si>
  <si>
    <t>Broj isplaćenih šteta</t>
  </si>
  <si>
    <t>Vrijednost isplaćenih šteta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</si>
  <si>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</si>
  <si>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</si>
  <si>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</si>
  <si>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</si>
  <si>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</si>
  <si>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</si>
  <si>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</si>
  <si>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</si>
  <si>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</si>
  <si>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</si>
  <si>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</si>
  <si>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</si>
  <si>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</si>
  <si>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</si>
  <si>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</si>
  <si>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</si>
  <si>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</si>
  <si>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</si>
  <si>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</si>
  <si>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</si>
  <si>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</si>
  <si>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</si>
  <si>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</si>
  <si>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</si>
  <si>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</si>
  <si>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</si>
  <si>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</si>
  <si>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</si>
  <si>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Promjena u broju isplaćenih šteta</t>
  </si>
  <si>
    <t xml:space="preserve">Promjena udjela </t>
  </si>
  <si>
    <t>%</t>
  </si>
  <si>
    <t>Vrsta osiguranja</t>
  </si>
  <si>
    <t>01-18</t>
  </si>
  <si>
    <t xml:space="preserve">Vrijednost isplaćenih šteta </t>
  </si>
  <si>
    <t xml:space="preserve">Promjena iznosa isplaćenih šteta 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</si>
  <si>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</si>
  <si>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</si>
  <si>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</si>
  <si>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</si>
  <si>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</si>
  <si>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</si>
  <si>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</si>
  <si>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</si>
  <si>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</si>
  <si>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</si>
  <si>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</si>
  <si>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</si>
  <si>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</si>
  <si>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</si>
  <si>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</si>
  <si>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</si>
  <si>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</si>
  <si>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</si>
  <si>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</si>
  <si>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Apsolutno (broj)</t>
  </si>
  <si>
    <t>Relativno (%)</t>
  </si>
  <si>
    <t xml:space="preserve"> Apsolutno (KM)</t>
  </si>
  <si>
    <t>BROJ I VRIJEDNOST ISPLAĆENIH ŠTETA PO VRSTAMA OSIGURANJA U BOSNI I HERCEGOVINI</t>
  </si>
  <si>
    <t>(%)</t>
  </si>
  <si>
    <t xml:space="preserve">Osiguranje robe u prijevozu </t>
  </si>
  <si>
    <t>Osiguranje jamstva</t>
  </si>
  <si>
    <t>Osiguranje raznih financijskih gubitaka</t>
  </si>
  <si>
    <t>BROJ I VRIJEDNOST ISPLAĆENIH ŠTETA PO VRSTAMA OSIGURANJA U FEDERACIJI BOSNE I HERCEGOVINE*</t>
  </si>
  <si>
    <t>BROJ I VRIJEDNOST ISPLAĆENIH ŠTETA PO VRSTAMA OSIGURANJA U REPUBLICI SRPSKOJ</t>
  </si>
  <si>
    <t>I-VI-2017</t>
  </si>
  <si>
    <t>I-VI-2018</t>
  </si>
  <si>
    <t>*Društva iz Republike Srpske i podružnice društava iz Federacije Bosne i Hercegovine</t>
  </si>
  <si>
    <t>*Društva iz Federacije Bosne i Hercegovine i podružnice društava iz Republike Srpske</t>
  </si>
  <si>
    <t>*Društva iz Federacije Bosne i Hercegovine i podružnice društava u Republici Srpskoj</t>
  </si>
  <si>
    <t>*Društva iz Republike Srpske i podružnice društava u Federaciji Bosne i Hercegovine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</si>
</sst>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\+#,##0.00_ ;\-#,##0.00\ "/>
    <numFmt numFmtId="165" formatCode="\+#,##0.00;\-#,##0.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7"/>
      <name val="Times New Roman"/>
      <family val="1"/>
      <charset val="204"/>
    </font>
    <font>
      <sz val="10"/>
      <color theme="1"/>
      <name val="Calibri"/>
      <family val="2"/>
      <charset val="238"/>
      <scheme val="minor"/>
    </font>
    <font>
      <sz val="9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</cellStyleXfs>
  <cellXfs count="129">
    <xf numFmtId="0" fontId="0" fillId="0" borderId="0" xfId="0"/>
    <xf numFmtId="0" fontId="0" fillId="0" borderId="0" xfId="0" applyFill="1"/>
    <xf numFmtId="4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165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8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164" fontId="5" fillId="3" borderId="6" xfId="6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4" fillId="2" borderId="2" xfId="0" applyNumberFormat="1" applyFont="1" applyFill="1" applyBorder="1"/>
    <xf numFmtId="165" fontId="10" fillId="0" borderId="0" xfId="0" applyNumberFormat="1" applyFont="1" applyFill="1" applyBorder="1" applyAlignment="1">
      <alignment horizontal="right" vertical="center" wrapText="1"/>
    </xf>
    <xf numFmtId="4" fontId="10" fillId="2" borderId="2" xfId="0" applyNumberFormat="1" applyFont="1" applyFill="1" applyBorder="1" applyAlignment="1">
      <alignment horizontal="right" vertical="center"/>
    </xf>
    <xf numFmtId="164" fontId="10" fillId="2" borderId="2" xfId="6" applyNumberFormat="1" applyFont="1" applyFill="1" applyBorder="1" applyAlignment="1">
      <alignment horizontal="right" vertical="center"/>
    </xf>
    <xf numFmtId="4" fontId="10" fillId="2" borderId="0" xfId="0" applyNumberFormat="1" applyFont="1" applyFill="1" applyBorder="1" applyAlignment="1">
      <alignment horizontal="right" vertical="center"/>
    </xf>
    <xf numFmtId="164" fontId="11" fillId="3" borderId="6" xfId="6" applyNumberFormat="1" applyFont="1" applyFill="1" applyBorder="1" applyAlignment="1">
      <alignment horizontal="right" vertical="center"/>
    </xf>
    <xf numFmtId="4" fontId="11" fillId="3" borderId="6" xfId="0" applyNumberFormat="1" applyFont="1" applyFill="1" applyBorder="1" applyAlignment="1">
      <alignment horizontal="right" vertical="center"/>
    </xf>
    <xf numFmtId="3" fontId="11" fillId="3" borderId="6" xfId="0" applyNumberFormat="1" applyFont="1" applyFill="1" applyBorder="1" applyAlignment="1">
      <alignment horizontal="right" vertical="center"/>
    </xf>
    <xf numFmtId="165" fontId="10" fillId="0" borderId="1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164" fontId="10" fillId="2" borderId="4" xfId="6" applyNumberFormat="1" applyFont="1" applyFill="1" applyBorder="1" applyAlignment="1">
      <alignment horizontal="right" vertical="center"/>
    </xf>
    <xf numFmtId="164" fontId="10" fillId="2" borderId="1" xfId="6" applyNumberFormat="1" applyFont="1" applyFill="1" applyBorder="1" applyAlignment="1">
      <alignment horizontal="right" vertical="center"/>
    </xf>
    <xf numFmtId="164" fontId="10" fillId="2" borderId="2" xfId="0" applyNumberFormat="1" applyFont="1" applyFill="1" applyBorder="1" applyAlignment="1">
      <alignment horizontal="right" vertical="center"/>
    </xf>
    <xf numFmtId="1" fontId="11" fillId="3" borderId="6" xfId="0" applyNumberFormat="1" applyFont="1" applyFill="1" applyBorder="1" applyAlignment="1">
      <alignment horizontal="right" vertical="center"/>
    </xf>
    <xf numFmtId="164" fontId="10" fillId="2" borderId="0" xfId="6" applyNumberFormat="1" applyFont="1" applyFill="1" applyBorder="1" applyAlignment="1">
      <alignment horizontal="right" vertical="center"/>
    </xf>
    <xf numFmtId="164" fontId="10" fillId="0" borderId="0" xfId="6" applyNumberFormat="1" applyFont="1" applyFill="1" applyBorder="1" applyAlignment="1">
      <alignment horizontal="right" vertical="center"/>
    </xf>
    <xf numFmtId="164" fontId="10" fillId="2" borderId="0" xfId="0" applyNumberFormat="1" applyFont="1" applyFill="1" applyBorder="1" applyAlignment="1">
      <alignment horizontal="right" vertical="center"/>
    </xf>
    <xf numFmtId="164" fontId="11" fillId="3" borderId="6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 wrapText="1"/>
    </xf>
    <xf numFmtId="165" fontId="10" fillId="2" borderId="4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0" xfId="0" applyNumberFormat="1" applyFont="1" applyFill="1" applyBorder="1"/>
    <xf numFmtId="4" fontId="0" fillId="0" borderId="0" xfId="0" applyNumberFormat="1"/>
    <xf numFmtId="1" fontId="5" fillId="3" borderId="6" xfId="0" applyNumberFormat="1" applyFont="1" applyFill="1" applyBorder="1" applyAlignment="1">
      <alignment horizontal="right" vertical="center"/>
    </xf>
    <xf numFmtId="164" fontId="4" fillId="2" borderId="4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2" fillId="0" borderId="0" xfId="0" applyFont="1"/>
    <xf numFmtId="0" fontId="8" fillId="2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 wrapText="1"/>
    </xf>
    <xf numFmtId="4" fontId="5" fillId="3" borderId="6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164" fontId="5" fillId="3" borderId="6" xfId="6" applyNumberFormat="1" applyFont="1" applyFill="1" applyBorder="1" applyAlignment="1">
      <alignment vertical="center"/>
    </xf>
    <xf numFmtId="164" fontId="11" fillId="3" borderId="6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 wrapText="1"/>
    </xf>
    <xf numFmtId="164" fontId="10" fillId="2" borderId="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6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3" fontId="13" fillId="0" borderId="0" xfId="3" applyNumberFormat="1" applyFont="1" applyFill="1" applyBorder="1" applyAlignment="1">
      <alignment horizontal="right" vertical="center"/>
    </xf>
    <xf numFmtId="3" fontId="0" fillId="0" borderId="0" xfId="0" applyNumberFormat="1"/>
    <xf numFmtId="3" fontId="4" fillId="2" borderId="2" xfId="0" applyNumberFormat="1" applyFont="1" applyFill="1" applyBorder="1"/>
    <xf numFmtId="164" fontId="4" fillId="2" borderId="4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164" fontId="4" fillId="2" borderId="0" xfId="6" applyNumberFormat="1" applyFont="1" applyFill="1" applyBorder="1" applyAlignment="1">
      <alignment horizontal="right" vertical="center"/>
    </xf>
    <xf numFmtId="164" fontId="4" fillId="2" borderId="1" xfId="6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ont="1"/>
    <xf numFmtId="4" fontId="10" fillId="0" borderId="3" xfId="0" applyNumberFormat="1" applyFont="1" applyBorder="1" applyAlignment="1">
      <alignment horizontal="right" vertical="center"/>
    </xf>
    <xf numFmtId="0" fontId="0" fillId="0" borderId="0" xfId="0" applyFill="1" applyBorder="1"/>
    <xf numFmtId="3" fontId="0" fillId="0" borderId="0" xfId="0" applyNumberFormat="1" applyFill="1" applyBorder="1"/>
    <xf numFmtId="3" fontId="13" fillId="0" borderId="0" xfId="1" applyNumberFormat="1" applyFont="1" applyFill="1" applyBorder="1" applyAlignment="1" applyProtection="1">
      <alignment horizontal="right" vertical="center"/>
    </xf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6" fillId="0" borderId="0" xfId="0" applyNumberFormat="1" applyFont="1"/>
    <xf numFmtId="4" fontId="16" fillId="0" borderId="0" xfId="0" applyNumberFormat="1" applyFont="1"/>
    <xf numFmtId="3" fontId="15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/>
    <xf numFmtId="49" fontId="4" fillId="0" borderId="24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right" vertical="center"/>
    </xf>
    <xf numFmtId="164" fontId="11" fillId="3" borderId="7" xfId="0" applyNumberFormat="1" applyFont="1" applyFill="1" applyBorder="1" applyAlignment="1">
      <alignment vertical="center"/>
    </xf>
    <xf numFmtId="164" fontId="11" fillId="3" borderId="7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abSelected="1" showRuler="0" view="pageLayout" zoomScale="65" zoomScaleNormal="70" zoomScalePageLayoutView="65" workbookViewId="0">
      <selection activeCell="B34" sqref="B34"/>
    </sheetView>
  </sheetViews>
  <sheetFormatPr defaultColWidth="3.140625" defaultRowHeight="15" x14ac:dyDescent="0.25"/>
  <cols>
    <col min="1" max="1" width="8.42578125" customWidth="1"/>
    <col min="2" max="2" width="48.7109375" customWidth="1"/>
    <col min="3" max="3" width="13.5703125" customWidth="1"/>
    <col min="4" max="8" width="12.28515625" customWidth="1"/>
    <col min="9" max="9" width="11.140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.5703125" customWidth="1"/>
    <col min="15" max="15" width="10.42578125" customWidth="1"/>
    <col min="16" max="16" width="10.5703125" customWidth="1"/>
  </cols>
  <sheetData>
    <row r="1" spans="1:18" x14ac:dyDescent="0.25">
      <c r="B1" s="62"/>
    </row>
    <row r="3" spans="1:18" x14ac:dyDescent="0.25">
      <c r="E3" s="8" t="s">
        <v>60</v>
      </c>
      <c r="F3" s="15"/>
      <c r="G3" s="15"/>
      <c r="H3" s="15"/>
      <c r="I3" s="16"/>
      <c r="J3" s="15"/>
      <c r="K3" s="15"/>
      <c r="L3" s="15"/>
      <c r="M3" s="15"/>
    </row>
    <row r="4" spans="1:18" x14ac:dyDescent="0.25">
      <c r="D4" s="6"/>
      <c r="E4" s="24"/>
      <c r="F4" s="6"/>
      <c r="G4" s="6"/>
      <c r="H4" s="6"/>
      <c r="I4" s="6"/>
      <c r="J4" s="6"/>
      <c r="K4" s="6"/>
      <c r="L4" s="6"/>
      <c r="M4" s="6"/>
      <c r="N4" s="6"/>
    </row>
    <row r="5" spans="1:18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8" ht="15.75" thickBot="1" x14ac:dyDescent="0.3"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8" ht="18" customHeight="1" x14ac:dyDescent="0.25">
      <c r="A7" s="23"/>
      <c r="B7" s="121" t="s">
        <v>34</v>
      </c>
      <c r="C7" s="121" t="s">
        <v>1</v>
      </c>
      <c r="D7" s="121"/>
      <c r="E7" s="121"/>
      <c r="F7" s="121"/>
      <c r="G7" s="121"/>
      <c r="H7" s="121"/>
      <c r="I7" s="121"/>
      <c r="J7" s="121" t="s">
        <v>36</v>
      </c>
      <c r="K7" s="121"/>
      <c r="L7" s="121"/>
      <c r="M7" s="121"/>
      <c r="N7" s="121"/>
      <c r="O7" s="121"/>
      <c r="P7" s="122"/>
    </row>
    <row r="8" spans="1:18" ht="38.25" customHeight="1" x14ac:dyDescent="0.25">
      <c r="A8" s="18" t="s">
        <v>0</v>
      </c>
      <c r="B8" s="124"/>
      <c r="C8" s="29" t="s">
        <v>1</v>
      </c>
      <c r="D8" s="29" t="s">
        <v>56</v>
      </c>
      <c r="E8" s="29" t="s">
        <v>1</v>
      </c>
      <c r="F8" s="29" t="s">
        <v>56</v>
      </c>
      <c r="G8" s="123" t="s">
        <v>31</v>
      </c>
      <c r="H8" s="123"/>
      <c r="I8" s="29" t="s">
        <v>32</v>
      </c>
      <c r="J8" s="29" t="s">
        <v>36</v>
      </c>
      <c r="K8" s="29" t="s">
        <v>56</v>
      </c>
      <c r="L8" s="29" t="s">
        <v>2</v>
      </c>
      <c r="M8" s="29" t="s">
        <v>56</v>
      </c>
      <c r="N8" s="123" t="s">
        <v>37</v>
      </c>
      <c r="O8" s="123"/>
      <c r="P8" s="20" t="s">
        <v>32</v>
      </c>
    </row>
    <row r="9" spans="1:18" ht="31.5" customHeight="1" thickBot="1" x14ac:dyDescent="0.3">
      <c r="A9" s="17"/>
      <c r="B9" s="125"/>
      <c r="C9" s="21" t="s">
        <v>67</v>
      </c>
      <c r="D9" s="21" t="s">
        <v>61</v>
      </c>
      <c r="E9" s="21" t="s">
        <v>68</v>
      </c>
      <c r="F9" s="21" t="s">
        <v>61</v>
      </c>
      <c r="G9" s="21" t="s">
        <v>57</v>
      </c>
      <c r="H9" s="21" t="s">
        <v>58</v>
      </c>
      <c r="I9" s="21" t="s">
        <v>33</v>
      </c>
      <c r="J9" s="21" t="s">
        <v>67</v>
      </c>
      <c r="K9" s="21" t="s">
        <v>61</v>
      </c>
      <c r="L9" s="21" t="s">
        <v>68</v>
      </c>
      <c r="M9" s="21" t="s">
        <v>61</v>
      </c>
      <c r="N9" s="21" t="s">
        <v>59</v>
      </c>
      <c r="O9" s="21" t="s">
        <v>58</v>
      </c>
      <c r="P9" s="19" t="s">
        <v>61</v>
      </c>
    </row>
    <row r="10" spans="1:18" x14ac:dyDescent="0.25">
      <c r="A10" s="110" t="s">
        <v>3</v>
      </c>
      <c r="B10" s="22" t="s">
        <v>41</v>
      </c>
      <c r="C10" s="2">
        <f>FBiH!C10+RS!C10</f>
        <v>8406</v>
      </c>
      <c r="D10" s="64">
        <f>C10/C$34*100</f>
        <v>14.658900669642858</v>
      </c>
      <c r="E10" s="2">
        <f>FBiH!E10+RS!E10</f>
        <v>8524</v>
      </c>
      <c r="F10" s="64">
        <f t="shared" ref="F10:F27" si="0">E10/E$34*100</f>
        <v>13.774603277205003</v>
      </c>
      <c r="G10" s="59">
        <f>E10-C10</f>
        <v>118</v>
      </c>
      <c r="H10" s="4">
        <f>IFERROR((E10-C10)/C10*100, "-")</f>
        <v>1.4037592196050439</v>
      </c>
      <c r="I10" s="39">
        <f>F10-D10</f>
        <v>-0.88429739243785477</v>
      </c>
      <c r="J10" s="2">
        <f>FBiH!J10+RS!J10</f>
        <v>10042815.240199998</v>
      </c>
      <c r="K10" s="67">
        <f t="shared" ref="K10:K27" si="1">J10/J$34*100</f>
        <v>8.1846125591984134</v>
      </c>
      <c r="L10" s="2">
        <f>FBiH!L10+RS!L10</f>
        <v>10736398.674299994</v>
      </c>
      <c r="M10" s="72">
        <f t="shared" ref="M10:M27" si="2">L10/L$34*100</f>
        <v>7.9081934309401802</v>
      </c>
      <c r="N10" s="59">
        <f>L10-J10</f>
        <v>693583.43409999646</v>
      </c>
      <c r="O10" s="4">
        <f>IFERROR((L10-J10)/J10*100, "-")</f>
        <v>6.906265001507526</v>
      </c>
      <c r="P10" s="76">
        <f>M10-K10</f>
        <v>-0.27641912825823312</v>
      </c>
    </row>
    <row r="11" spans="1:18" x14ac:dyDescent="0.25">
      <c r="A11" s="111" t="s">
        <v>4</v>
      </c>
      <c r="B11" s="22" t="s">
        <v>42</v>
      </c>
      <c r="C11" s="2">
        <f>FBiH!C11+RS!C11</f>
        <v>7258</v>
      </c>
      <c r="D11" s="64">
        <f t="shared" ref="D11:D27" si="3">C11/C$34*100</f>
        <v>12.656947544642858</v>
      </c>
      <c r="E11" s="2">
        <f>FBiH!E11+RS!E11</f>
        <v>8534</v>
      </c>
      <c r="F11" s="64">
        <f>E11/E$34*100</f>
        <v>13.790763065188585</v>
      </c>
      <c r="G11" s="59">
        <f t="shared" ref="G11:G26" si="4">E11-C11</f>
        <v>1276</v>
      </c>
      <c r="H11" s="4">
        <f t="shared" ref="H11:H32" si="5">IFERROR((E11-C11)/C11*100, "-")</f>
        <v>17.58060071645081</v>
      </c>
      <c r="I11" s="39">
        <f t="shared" ref="I11:I32" si="6">F11-D11</f>
        <v>1.1338155205457277</v>
      </c>
      <c r="J11" s="2">
        <f>FBiH!J11+RS!J11</f>
        <v>1523420.9539000008</v>
      </c>
      <c r="K11" s="67">
        <f t="shared" si="1"/>
        <v>1.2415453211093492</v>
      </c>
      <c r="L11" s="2">
        <f>FBiH!L11+RS!L11</f>
        <v>1924344.5370000033</v>
      </c>
      <c r="M11" s="72">
        <f t="shared" si="2"/>
        <v>1.4174295579016636</v>
      </c>
      <c r="N11" s="59">
        <f t="shared" ref="N11:N26" si="7">L11-J11</f>
        <v>400923.58310000249</v>
      </c>
      <c r="O11" s="4">
        <f t="shared" ref="O11:O27" si="8">IFERROR((L11-J11)/J11*100, "-")</f>
        <v>26.317321031565623</v>
      </c>
      <c r="P11" s="76">
        <f>M11-K11</f>
        <v>0.17588423679231435</v>
      </c>
      <c r="R11" s="3"/>
    </row>
    <row r="12" spans="1:18" x14ac:dyDescent="0.25">
      <c r="A12" s="111" t="s">
        <v>5</v>
      </c>
      <c r="B12" s="22" t="s">
        <v>43</v>
      </c>
      <c r="C12" s="2">
        <f>FBiH!C12+RS!C12</f>
        <v>11722</v>
      </c>
      <c r="D12" s="64">
        <f t="shared" si="3"/>
        <v>20.441545758928573</v>
      </c>
      <c r="E12" s="2">
        <f>FBiH!E12+RS!E12</f>
        <v>12789</v>
      </c>
      <c r="F12" s="64">
        <f t="shared" si="0"/>
        <v>20.666752852202581</v>
      </c>
      <c r="G12" s="59">
        <f t="shared" si="4"/>
        <v>1067</v>
      </c>
      <c r="H12" s="4">
        <f t="shared" si="5"/>
        <v>9.1025422282886872</v>
      </c>
      <c r="I12" s="39">
        <f t="shared" si="6"/>
        <v>0.22520709327400823</v>
      </c>
      <c r="J12" s="2">
        <f>FBiH!J12+RS!J12</f>
        <v>21475965.026299994</v>
      </c>
      <c r="K12" s="67">
        <f t="shared" si="1"/>
        <v>17.502308752188135</v>
      </c>
      <c r="L12" s="2">
        <f>FBiH!L12+RS!L12</f>
        <v>22879490.572099999</v>
      </c>
      <c r="M12" s="72">
        <f t="shared" si="2"/>
        <v>16.852525929262388</v>
      </c>
      <c r="N12" s="59">
        <f t="shared" si="7"/>
        <v>1403525.5458000042</v>
      </c>
      <c r="O12" s="4">
        <f t="shared" si="8"/>
        <v>6.5353316793038738</v>
      </c>
      <c r="P12" s="76">
        <f t="shared" ref="P12:P27" si="9">M12-K12</f>
        <v>-0.64978282292574718</v>
      </c>
    </row>
    <row r="13" spans="1:18" x14ac:dyDescent="0.25">
      <c r="A13" s="112" t="s">
        <v>6</v>
      </c>
      <c r="B13" s="22" t="s">
        <v>44</v>
      </c>
      <c r="C13" s="2">
        <f>FBiH!C13+RS!C13</f>
        <v>0</v>
      </c>
      <c r="D13" s="64">
        <f t="shared" si="3"/>
        <v>0</v>
      </c>
      <c r="E13" s="2">
        <f>FBiH!E13+RS!E13</f>
        <v>0</v>
      </c>
      <c r="F13" s="64">
        <f t="shared" si="0"/>
        <v>0</v>
      </c>
      <c r="G13" s="59">
        <f t="shared" si="4"/>
        <v>0</v>
      </c>
      <c r="H13" s="4" t="str">
        <f t="shared" si="5"/>
        <v>-</v>
      </c>
      <c r="I13" s="39">
        <f t="shared" si="6"/>
        <v>0</v>
      </c>
      <c r="J13" s="2">
        <f>FBiH!J13+RS!J13</f>
        <v>0</v>
      </c>
      <c r="K13" s="67">
        <f t="shared" si="1"/>
        <v>0</v>
      </c>
      <c r="L13" s="2">
        <f>FBiH!L13+RS!L13</f>
        <v>0</v>
      </c>
      <c r="M13" s="72">
        <f t="shared" si="2"/>
        <v>0</v>
      </c>
      <c r="N13" s="59">
        <f t="shared" si="7"/>
        <v>0</v>
      </c>
      <c r="O13" s="4" t="str">
        <f t="shared" si="8"/>
        <v>-</v>
      </c>
      <c r="P13" s="76">
        <f t="shared" si="9"/>
        <v>0</v>
      </c>
    </row>
    <row r="14" spans="1:18" x14ac:dyDescent="0.25">
      <c r="A14" s="112" t="s">
        <v>7</v>
      </c>
      <c r="B14" s="22" t="s">
        <v>46</v>
      </c>
      <c r="C14" s="2">
        <f>FBiH!C14+RS!C14</f>
        <v>0</v>
      </c>
      <c r="D14" s="64">
        <f t="shared" si="3"/>
        <v>0</v>
      </c>
      <c r="E14" s="2">
        <f>FBiH!E14+RS!E14</f>
        <v>0</v>
      </c>
      <c r="F14" s="64">
        <f t="shared" si="0"/>
        <v>0</v>
      </c>
      <c r="G14" s="59">
        <f t="shared" si="4"/>
        <v>0</v>
      </c>
      <c r="H14" s="4" t="str">
        <f t="shared" si="5"/>
        <v>-</v>
      </c>
      <c r="I14" s="39">
        <f t="shared" si="6"/>
        <v>0</v>
      </c>
      <c r="J14" s="2">
        <f>FBiH!J14+RS!J14</f>
        <v>0</v>
      </c>
      <c r="K14" s="67">
        <f t="shared" si="1"/>
        <v>0</v>
      </c>
      <c r="L14" s="2">
        <f>FBiH!L14+RS!L14</f>
        <v>0</v>
      </c>
      <c r="M14" s="72">
        <f t="shared" si="2"/>
        <v>0</v>
      </c>
      <c r="N14" s="59">
        <f t="shared" si="7"/>
        <v>0</v>
      </c>
      <c r="O14" s="4" t="str">
        <f t="shared" si="8"/>
        <v>-</v>
      </c>
      <c r="P14" s="76">
        <f t="shared" si="9"/>
        <v>0</v>
      </c>
    </row>
    <row r="15" spans="1:18" x14ac:dyDescent="0.25">
      <c r="A15" s="112" t="s">
        <v>8</v>
      </c>
      <c r="B15" s="22" t="s">
        <v>47</v>
      </c>
      <c r="C15" s="2">
        <f>FBiH!C15+RS!C15</f>
        <v>0</v>
      </c>
      <c r="D15" s="64">
        <f t="shared" si="3"/>
        <v>0</v>
      </c>
      <c r="E15" s="2">
        <f>FBiH!E15+RS!E15</f>
        <v>0</v>
      </c>
      <c r="F15" s="64">
        <f t="shared" si="0"/>
        <v>0</v>
      </c>
      <c r="G15" s="59">
        <f t="shared" si="4"/>
        <v>0</v>
      </c>
      <c r="H15" s="4" t="str">
        <f t="shared" si="5"/>
        <v>-</v>
      </c>
      <c r="I15" s="39">
        <f t="shared" si="6"/>
        <v>0</v>
      </c>
      <c r="J15" s="2">
        <f>FBiH!J15+RS!J15</f>
        <v>200</v>
      </c>
      <c r="K15" s="67">
        <f t="shared" si="1"/>
        <v>1.6299438680175143E-4</v>
      </c>
      <c r="L15" s="2">
        <f>FBiH!L15+RS!L15</f>
        <v>4226.6000999999997</v>
      </c>
      <c r="M15" s="72">
        <f t="shared" si="2"/>
        <v>3.1132200060753033E-3</v>
      </c>
      <c r="N15" s="59">
        <f t="shared" si="7"/>
        <v>4026.6000999999997</v>
      </c>
      <c r="O15" s="4">
        <f t="shared" si="8"/>
        <v>2013.3000499999998</v>
      </c>
      <c r="P15" s="76">
        <f t="shared" si="9"/>
        <v>2.950225619273552E-3</v>
      </c>
    </row>
    <row r="16" spans="1:18" x14ac:dyDescent="0.25">
      <c r="A16" s="112" t="s">
        <v>9</v>
      </c>
      <c r="B16" s="22" t="s">
        <v>62</v>
      </c>
      <c r="C16" s="2">
        <f>FBiH!C16+RS!C16</f>
        <v>40</v>
      </c>
      <c r="D16" s="64">
        <f t="shared" si="3"/>
        <v>6.9754464285714288E-2</v>
      </c>
      <c r="E16" s="2">
        <f>FBiH!E16+RS!E16</f>
        <v>51</v>
      </c>
      <c r="F16" s="64">
        <f t="shared" si="0"/>
        <v>8.2414918716266439E-2</v>
      </c>
      <c r="G16" s="59">
        <f t="shared" si="4"/>
        <v>11</v>
      </c>
      <c r="H16" s="4">
        <f t="shared" si="5"/>
        <v>27.500000000000004</v>
      </c>
      <c r="I16" s="39">
        <f t="shared" si="6"/>
        <v>1.2660454430552151E-2</v>
      </c>
      <c r="J16" s="2">
        <f>FBiH!J16+RS!J16</f>
        <v>77774.970200000011</v>
      </c>
      <c r="K16" s="67">
        <f t="shared" si="1"/>
        <v>6.3384417881367464E-2</v>
      </c>
      <c r="L16" s="2">
        <f>FBiH!L16+RS!L16</f>
        <v>143921.93970000002</v>
      </c>
      <c r="M16" s="72">
        <f t="shared" si="2"/>
        <v>0.10600971262627933</v>
      </c>
      <c r="N16" s="59">
        <f t="shared" si="7"/>
        <v>66146.969500000007</v>
      </c>
      <c r="O16" s="4">
        <f t="shared" si="8"/>
        <v>85.049173699329799</v>
      </c>
      <c r="P16" s="76">
        <f t="shared" si="9"/>
        <v>4.2625294744911862E-2</v>
      </c>
    </row>
    <row r="17" spans="1:16" x14ac:dyDescent="0.25">
      <c r="A17" s="112" t="s">
        <v>10</v>
      </c>
      <c r="B17" s="22" t="s">
        <v>48</v>
      </c>
      <c r="C17" s="2">
        <f>FBiH!C17+RS!C17</f>
        <v>969</v>
      </c>
      <c r="D17" s="64">
        <f t="shared" si="3"/>
        <v>1.6898018973214284</v>
      </c>
      <c r="E17" s="2">
        <f>FBiH!E17+RS!E17</f>
        <v>1203</v>
      </c>
      <c r="F17" s="64">
        <f t="shared" si="0"/>
        <v>1.944022494424873</v>
      </c>
      <c r="G17" s="59">
        <f t="shared" si="4"/>
        <v>234</v>
      </c>
      <c r="H17" s="4">
        <f t="shared" si="5"/>
        <v>24.148606811145513</v>
      </c>
      <c r="I17" s="39">
        <f t="shared" si="6"/>
        <v>0.25422059710344458</v>
      </c>
      <c r="J17" s="2">
        <f>FBiH!J17+RS!J17</f>
        <v>4641823.4986000005</v>
      </c>
      <c r="K17" s="67">
        <f t="shared" si="1"/>
        <v>3.7829558739813378</v>
      </c>
      <c r="L17" s="2">
        <f>FBiH!L17+RS!L17</f>
        <v>3031309.0301000001</v>
      </c>
      <c r="M17" s="72">
        <f t="shared" si="2"/>
        <v>2.2327950820575726</v>
      </c>
      <c r="N17" s="59">
        <f t="shared" si="7"/>
        <v>-1610514.4685000004</v>
      </c>
      <c r="O17" s="4">
        <f t="shared" si="8"/>
        <v>-34.695728284062085</v>
      </c>
      <c r="P17" s="76">
        <f t="shared" si="9"/>
        <v>-1.5501607919237652</v>
      </c>
    </row>
    <row r="18" spans="1:16" x14ac:dyDescent="0.25">
      <c r="A18" s="112" t="s">
        <v>11</v>
      </c>
      <c r="B18" s="22" t="s">
        <v>49</v>
      </c>
      <c r="C18" s="2">
        <f>FBiH!C18+RS!C18</f>
        <v>1551</v>
      </c>
      <c r="D18" s="64">
        <f t="shared" si="3"/>
        <v>2.7047293526785716</v>
      </c>
      <c r="E18" s="2">
        <f>FBiH!E18+RS!E18</f>
        <v>1583</v>
      </c>
      <c r="F18" s="64">
        <f t="shared" si="0"/>
        <v>2.558094437800976</v>
      </c>
      <c r="G18" s="59">
        <f t="shared" si="4"/>
        <v>32</v>
      </c>
      <c r="H18" s="4">
        <f t="shared" si="5"/>
        <v>2.0631850419084463</v>
      </c>
      <c r="I18" s="39">
        <f t="shared" si="6"/>
        <v>-0.14663491487759561</v>
      </c>
      <c r="J18" s="2">
        <f>FBiH!J18+RS!J18</f>
        <v>2456684.9794000005</v>
      </c>
      <c r="K18" s="67">
        <f t="shared" si="1"/>
        <v>2.0021293089118823</v>
      </c>
      <c r="L18" s="2">
        <f>FBiH!L18+RS!L18</f>
        <v>3472316.4905000003</v>
      </c>
      <c r="M18" s="72">
        <f t="shared" si="2"/>
        <v>2.5576314081972851</v>
      </c>
      <c r="N18" s="59">
        <f t="shared" si="7"/>
        <v>1015631.5110999998</v>
      </c>
      <c r="O18" s="4">
        <f t="shared" si="8"/>
        <v>41.341544382627717</v>
      </c>
      <c r="P18" s="76">
        <f t="shared" si="9"/>
        <v>0.55550209928540273</v>
      </c>
    </row>
    <row r="19" spans="1:16" s="30" customFormat="1" ht="23.25" customHeight="1" x14ac:dyDescent="0.25">
      <c r="A19" s="112" t="s">
        <v>12</v>
      </c>
      <c r="B19" s="22" t="s">
        <v>51</v>
      </c>
      <c r="C19" s="2">
        <f>FBiH!C19+RS!C19</f>
        <v>20984</v>
      </c>
      <c r="D19" s="64">
        <f t="shared" si="3"/>
        <v>36.593191964285715</v>
      </c>
      <c r="E19" s="2">
        <f>FBiH!E19+RS!E19</f>
        <v>22043</v>
      </c>
      <c r="F19" s="64">
        <f t="shared" si="0"/>
        <v>35.621020652209047</v>
      </c>
      <c r="G19" s="59">
        <f t="shared" si="4"/>
        <v>1059</v>
      </c>
      <c r="H19" s="4">
        <f t="shared" si="5"/>
        <v>5.0467022493328253</v>
      </c>
      <c r="I19" s="39">
        <f t="shared" si="6"/>
        <v>-0.97217131207666796</v>
      </c>
      <c r="J19" s="2">
        <f>FBiH!J19+RS!J19</f>
        <v>52627543.067699999</v>
      </c>
      <c r="K19" s="67">
        <f t="shared" si="1"/>
        <v>42.889970556012628</v>
      </c>
      <c r="L19" s="2">
        <f>FBiH!L19+RS!L19</f>
        <v>61903379.476999998</v>
      </c>
      <c r="M19" s="72">
        <f t="shared" si="2"/>
        <v>45.596658039985314</v>
      </c>
      <c r="N19" s="59">
        <f t="shared" si="7"/>
        <v>9275836.4092999995</v>
      </c>
      <c r="O19" s="4">
        <f t="shared" si="8"/>
        <v>17.625440726669638</v>
      </c>
      <c r="P19" s="76">
        <f t="shared" si="9"/>
        <v>2.7066874839726864</v>
      </c>
    </row>
    <row r="20" spans="1:16" s="30" customFormat="1" ht="23.25" customHeight="1" x14ac:dyDescent="0.25">
      <c r="A20" s="112" t="s">
        <v>13</v>
      </c>
      <c r="B20" s="22" t="s">
        <v>52</v>
      </c>
      <c r="C20" s="2">
        <f>FBiH!C20+RS!C20</f>
        <v>0</v>
      </c>
      <c r="D20" s="64">
        <f t="shared" si="3"/>
        <v>0</v>
      </c>
      <c r="E20" s="2">
        <f>FBiH!E20+RS!E20</f>
        <v>0</v>
      </c>
      <c r="F20" s="64">
        <f t="shared" si="0"/>
        <v>0</v>
      </c>
      <c r="G20" s="59">
        <f t="shared" si="4"/>
        <v>0</v>
      </c>
      <c r="H20" s="4" t="str">
        <f t="shared" si="5"/>
        <v>-</v>
      </c>
      <c r="I20" s="39">
        <f t="shared" si="6"/>
        <v>0</v>
      </c>
      <c r="J20" s="2">
        <f>FBiH!J20+RS!J20</f>
        <v>0</v>
      </c>
      <c r="K20" s="67">
        <f t="shared" si="1"/>
        <v>0</v>
      </c>
      <c r="L20" s="2">
        <f>FBiH!L20+RS!L20</f>
        <v>0</v>
      </c>
      <c r="M20" s="72">
        <f t="shared" si="2"/>
        <v>0</v>
      </c>
      <c r="N20" s="59">
        <f t="shared" si="7"/>
        <v>0</v>
      </c>
      <c r="O20" s="4" t="str">
        <f t="shared" si="8"/>
        <v>-</v>
      </c>
      <c r="P20" s="76">
        <f t="shared" si="9"/>
        <v>0</v>
      </c>
    </row>
    <row r="21" spans="1:16" x14ac:dyDescent="0.25">
      <c r="A21" s="112" t="s">
        <v>14</v>
      </c>
      <c r="B21" s="22" t="s">
        <v>53</v>
      </c>
      <c r="C21" s="2">
        <f>FBiH!C21+RS!C21</f>
        <v>0</v>
      </c>
      <c r="D21" s="64">
        <f t="shared" si="3"/>
        <v>0</v>
      </c>
      <c r="E21" s="2">
        <f>FBiH!E21+RS!E21</f>
        <v>0</v>
      </c>
      <c r="F21" s="64">
        <f t="shared" si="0"/>
        <v>0</v>
      </c>
      <c r="G21" s="59">
        <f t="shared" si="4"/>
        <v>0</v>
      </c>
      <c r="H21" s="4" t="str">
        <f t="shared" si="5"/>
        <v>-</v>
      </c>
      <c r="I21" s="39">
        <f t="shared" si="6"/>
        <v>0</v>
      </c>
      <c r="J21" s="2">
        <f>FBiH!J21+RS!J21</f>
        <v>0</v>
      </c>
      <c r="K21" s="67">
        <f t="shared" si="1"/>
        <v>0</v>
      </c>
      <c r="L21" s="2">
        <f>FBiH!L21+RS!L21</f>
        <v>0</v>
      </c>
      <c r="M21" s="72">
        <f t="shared" si="2"/>
        <v>0</v>
      </c>
      <c r="N21" s="59">
        <f t="shared" si="7"/>
        <v>0</v>
      </c>
      <c r="O21" s="4" t="str">
        <f t="shared" si="8"/>
        <v>-</v>
      </c>
      <c r="P21" s="76">
        <f t="shared" si="9"/>
        <v>0</v>
      </c>
    </row>
    <row r="22" spans="1:16" x14ac:dyDescent="0.25">
      <c r="A22" s="112" t="s">
        <v>15</v>
      </c>
      <c r="B22" s="22" t="s">
        <v>54</v>
      </c>
      <c r="C22" s="2">
        <f>FBiH!C22+RS!C22</f>
        <v>224</v>
      </c>
      <c r="D22" s="64">
        <f t="shared" si="3"/>
        <v>0.390625</v>
      </c>
      <c r="E22" s="2">
        <f>FBiH!E22+RS!E22</f>
        <v>231</v>
      </c>
      <c r="F22" s="64">
        <f t="shared" si="0"/>
        <v>0.37329110242073626</v>
      </c>
      <c r="G22" s="59">
        <f t="shared" si="4"/>
        <v>7</v>
      </c>
      <c r="H22" s="4">
        <f t="shared" si="5"/>
        <v>3.125</v>
      </c>
      <c r="I22" s="39">
        <f t="shared" si="6"/>
        <v>-1.7333897579263735E-2</v>
      </c>
      <c r="J22" s="2">
        <f>FBiH!J22+RS!J22</f>
        <v>695719.10999999987</v>
      </c>
      <c r="K22" s="67">
        <f t="shared" si="1"/>
        <v>0.56699154860355117</v>
      </c>
      <c r="L22" s="2">
        <f>FBiH!L22+RS!L22</f>
        <v>831733.41940000001</v>
      </c>
      <c r="M22" s="72">
        <f t="shared" si="2"/>
        <v>0.61263641218328191</v>
      </c>
      <c r="N22" s="59">
        <f t="shared" si="7"/>
        <v>136014.30940000014</v>
      </c>
      <c r="O22" s="4">
        <f t="shared" si="8"/>
        <v>19.550175846111252</v>
      </c>
      <c r="P22" s="76">
        <f t="shared" si="9"/>
        <v>4.5644863579730743E-2</v>
      </c>
    </row>
    <row r="23" spans="1:16" x14ac:dyDescent="0.25">
      <c r="A23" s="112" t="s">
        <v>16</v>
      </c>
      <c r="B23" s="22" t="s">
        <v>50</v>
      </c>
      <c r="C23" s="2">
        <f>FBiH!C23+RS!C23</f>
        <v>147</v>
      </c>
      <c r="D23" s="64">
        <f t="shared" si="3"/>
        <v>0.25634765625</v>
      </c>
      <c r="E23" s="2">
        <f>FBiH!E23+RS!E23</f>
        <v>257</v>
      </c>
      <c r="F23" s="64">
        <f t="shared" si="0"/>
        <v>0.41530655117804854</v>
      </c>
      <c r="G23" s="59">
        <f t="shared" si="4"/>
        <v>110</v>
      </c>
      <c r="H23" s="4">
        <f t="shared" si="5"/>
        <v>74.829931972789126</v>
      </c>
      <c r="I23" s="39">
        <f t="shared" si="6"/>
        <v>0.15895889492804854</v>
      </c>
      <c r="J23" s="2">
        <f>FBiH!J23+RS!J23</f>
        <v>303152.07999999996</v>
      </c>
      <c r="K23" s="67">
        <f t="shared" si="1"/>
        <v>0.24706043693637744</v>
      </c>
      <c r="L23" s="2">
        <f>FBiH!L23+RS!L23</f>
        <v>637202.58999999834</v>
      </c>
      <c r="M23" s="72">
        <f t="shared" si="2"/>
        <v>0.46934931249137901</v>
      </c>
      <c r="N23" s="59">
        <f t="shared" si="7"/>
        <v>334050.50999999838</v>
      </c>
      <c r="O23" s="4">
        <f t="shared" si="8"/>
        <v>110.19238594701326</v>
      </c>
      <c r="P23" s="76">
        <f t="shared" si="9"/>
        <v>0.22228887555500157</v>
      </c>
    </row>
    <row r="24" spans="1:16" x14ac:dyDescent="0.25">
      <c r="A24" s="112" t="s">
        <v>17</v>
      </c>
      <c r="B24" s="22" t="s">
        <v>63</v>
      </c>
      <c r="C24" s="2">
        <f>FBiH!C24+RS!C24</f>
        <v>17</v>
      </c>
      <c r="D24" s="64">
        <f t="shared" si="3"/>
        <v>2.9645647321428568E-2</v>
      </c>
      <c r="E24" s="2">
        <f>FBiH!E24+RS!E24</f>
        <v>22</v>
      </c>
      <c r="F24" s="64">
        <f t="shared" si="0"/>
        <v>3.5551533563879641E-2</v>
      </c>
      <c r="G24" s="59">
        <f t="shared" si="4"/>
        <v>5</v>
      </c>
      <c r="H24" s="4">
        <f t="shared" si="5"/>
        <v>29.411764705882355</v>
      </c>
      <c r="I24" s="39">
        <f t="shared" si="6"/>
        <v>5.9058862424510722E-3</v>
      </c>
      <c r="J24" s="2">
        <f>FBiH!J24+RS!J24</f>
        <v>96431.406400000007</v>
      </c>
      <c r="K24" s="67">
        <f t="shared" si="1"/>
        <v>7.8588889772992443E-2</v>
      </c>
      <c r="L24" s="2">
        <f>FBiH!L24+RS!L24</f>
        <v>66609.736600000004</v>
      </c>
      <c r="M24" s="72">
        <f t="shared" si="2"/>
        <v>4.9063256441631745E-2</v>
      </c>
      <c r="N24" s="59">
        <f t="shared" si="7"/>
        <v>-29821.669800000003</v>
      </c>
      <c r="O24" s="32">
        <f t="shared" si="8"/>
        <v>-30.925266895205212</v>
      </c>
      <c r="P24" s="76">
        <f t="shared" si="9"/>
        <v>-2.9525633331360698E-2</v>
      </c>
    </row>
    <row r="25" spans="1:16" x14ac:dyDescent="0.25">
      <c r="A25" s="112" t="s">
        <v>18</v>
      </c>
      <c r="B25" s="22" t="s">
        <v>64</v>
      </c>
      <c r="C25" s="2">
        <f>FBiH!C25+RS!C25</f>
        <v>101</v>
      </c>
      <c r="D25" s="64">
        <f t="shared" si="3"/>
        <v>0.17613002232142858</v>
      </c>
      <c r="E25" s="2">
        <f>FBiH!E25+RS!E25</f>
        <v>129</v>
      </c>
      <c r="F25" s="64">
        <f t="shared" si="0"/>
        <v>0.20846126498820336</v>
      </c>
      <c r="G25" s="59">
        <f t="shared" si="4"/>
        <v>28</v>
      </c>
      <c r="H25" s="4">
        <f t="shared" si="5"/>
        <v>27.722772277227726</v>
      </c>
      <c r="I25" s="39">
        <f t="shared" si="6"/>
        <v>3.2331242666774784E-2</v>
      </c>
      <c r="J25" s="2">
        <f>FBiH!J25+RS!J25</f>
        <v>65823.360000000001</v>
      </c>
      <c r="K25" s="67">
        <f t="shared" si="1"/>
        <v>5.3644191002154666E-2</v>
      </c>
      <c r="L25" s="2">
        <f>FBiH!L25+RS!L25</f>
        <v>89941.83</v>
      </c>
      <c r="M25" s="72">
        <f t="shared" si="2"/>
        <v>6.6249159587873918E-2</v>
      </c>
      <c r="N25" s="59">
        <f t="shared" si="7"/>
        <v>24118.47</v>
      </c>
      <c r="O25" s="32">
        <f t="shared" si="8"/>
        <v>36.641201543038825</v>
      </c>
      <c r="P25" s="76">
        <f t="shared" si="9"/>
        <v>1.2604968585719252E-2</v>
      </c>
    </row>
    <row r="26" spans="1:16" x14ac:dyDescent="0.25">
      <c r="A26" s="112" t="s">
        <v>19</v>
      </c>
      <c r="B26" s="22" t="s">
        <v>55</v>
      </c>
      <c r="C26" s="2">
        <f>FBiH!C26+RS!C26</f>
        <v>0</v>
      </c>
      <c r="D26" s="64">
        <f t="shared" si="3"/>
        <v>0</v>
      </c>
      <c r="E26" s="2">
        <f>FBiH!E26+RS!E26</f>
        <v>0</v>
      </c>
      <c r="F26" s="64">
        <f t="shared" si="0"/>
        <v>0</v>
      </c>
      <c r="G26" s="59">
        <f t="shared" si="4"/>
        <v>0</v>
      </c>
      <c r="H26" s="4" t="str">
        <f t="shared" si="5"/>
        <v>-</v>
      </c>
      <c r="I26" s="39">
        <f t="shared" si="6"/>
        <v>0</v>
      </c>
      <c r="J26" s="2">
        <f>FBiH!J26+RS!J26</f>
        <v>0</v>
      </c>
      <c r="K26" s="67">
        <f t="shared" si="1"/>
        <v>0</v>
      </c>
      <c r="L26" s="2">
        <f>FBiH!L26+RS!L26</f>
        <v>0</v>
      </c>
      <c r="M26" s="72">
        <f t="shared" si="2"/>
        <v>0</v>
      </c>
      <c r="N26" s="59">
        <f t="shared" si="7"/>
        <v>0</v>
      </c>
      <c r="O26" s="32" t="str">
        <f t="shared" si="8"/>
        <v>-</v>
      </c>
      <c r="P26" s="76">
        <f t="shared" si="9"/>
        <v>0</v>
      </c>
    </row>
    <row r="27" spans="1:16" x14ac:dyDescent="0.25">
      <c r="A27" s="112" t="s">
        <v>20</v>
      </c>
      <c r="B27" s="22" t="s">
        <v>45</v>
      </c>
      <c r="C27" s="2">
        <f>FBiH!C27+RS!C27</f>
        <v>7</v>
      </c>
      <c r="D27" s="64">
        <f t="shared" si="3"/>
        <v>1.220703125E-2</v>
      </c>
      <c r="E27" s="2">
        <f>FBiH!E27+RS!E27</f>
        <v>120</v>
      </c>
      <c r="F27" s="64">
        <f t="shared" si="0"/>
        <v>0.19391745580297987</v>
      </c>
      <c r="G27" s="59">
        <f>E27-C27</f>
        <v>113</v>
      </c>
      <c r="H27" s="4">
        <f t="shared" si="5"/>
        <v>1614.2857142857142</v>
      </c>
      <c r="I27" s="39">
        <f t="shared" si="6"/>
        <v>0.18171042455297987</v>
      </c>
      <c r="J27" s="2">
        <f>FBiH!J27+RS!J27</f>
        <v>4638.93</v>
      </c>
      <c r="K27" s="67">
        <f t="shared" si="1"/>
        <v>3.7805977538312436E-3</v>
      </c>
      <c r="L27" s="2">
        <f>FBiH!L27+RS!L27</f>
        <v>62174.19</v>
      </c>
      <c r="M27" s="72">
        <f t="shared" si="2"/>
        <v>4.5796131072236304E-2</v>
      </c>
      <c r="N27" s="59">
        <f>L27-J27</f>
        <v>57535.26</v>
      </c>
      <c r="O27" s="32">
        <f t="shared" si="8"/>
        <v>1240.2700622772925</v>
      </c>
      <c r="P27" s="76">
        <f t="shared" si="9"/>
        <v>4.201553331840506E-2</v>
      </c>
    </row>
    <row r="28" spans="1:16" x14ac:dyDescent="0.25">
      <c r="A28" s="113" t="s">
        <v>35</v>
      </c>
      <c r="B28" s="11" t="s">
        <v>24</v>
      </c>
      <c r="C28" s="12">
        <f>SUM(C10:C27)</f>
        <v>51426</v>
      </c>
      <c r="D28" s="13">
        <f>SUM(D10:D27)</f>
        <v>89.679827008928584</v>
      </c>
      <c r="E28" s="12">
        <f>SUM(E10:E27)</f>
        <v>55486</v>
      </c>
      <c r="F28" s="13">
        <f>SUM(F10:F27)</f>
        <v>89.664199605701171</v>
      </c>
      <c r="G28" s="13">
        <f>E28-C28</f>
        <v>4060</v>
      </c>
      <c r="H28" s="13">
        <f>(E28-C28)/C28*100</f>
        <v>7.8948391864037637</v>
      </c>
      <c r="I28" s="58">
        <f>F28-D28</f>
        <v>-1.5627403227412628E-2</v>
      </c>
      <c r="J28" s="88">
        <f>SUM(J10:J27)</f>
        <v>94011992.622699991</v>
      </c>
      <c r="K28" s="31">
        <f>SUM(K10:K27)</f>
        <v>76.617135447738818</v>
      </c>
      <c r="L28" s="88">
        <f>SUM(L10:L27)</f>
        <v>105783049.08680001</v>
      </c>
      <c r="M28" s="74">
        <f>SUM(M10:M27)</f>
        <v>77.917450652753146</v>
      </c>
      <c r="N28" s="74">
        <f>L28-J28</f>
        <v>11771056.464100018</v>
      </c>
      <c r="O28" s="73">
        <f>(L28-J28)/J28*100</f>
        <v>12.520803075987347</v>
      </c>
      <c r="P28" s="89">
        <f>M28-K28</f>
        <v>1.3003152050143285</v>
      </c>
    </row>
    <row r="29" spans="1:16" x14ac:dyDescent="0.25">
      <c r="A29" s="115" t="s">
        <v>29</v>
      </c>
      <c r="B29" s="9" t="s">
        <v>25</v>
      </c>
      <c r="C29" s="2">
        <f>FBiH!C29+RS!C29</f>
        <v>4730</v>
      </c>
      <c r="D29" s="64">
        <f>C29/C$34*100</f>
        <v>8.2484654017857135</v>
      </c>
      <c r="E29" s="2">
        <f>FBiH!E29+RS!E29</f>
        <v>5082</v>
      </c>
      <c r="F29" s="64">
        <f>E29/E$34*100</f>
        <v>8.2124042532561976</v>
      </c>
      <c r="G29" s="59">
        <f>E29-C29</f>
        <v>352</v>
      </c>
      <c r="H29" s="4">
        <f t="shared" si="5"/>
        <v>7.441860465116279</v>
      </c>
      <c r="I29" s="90">
        <f t="shared" si="6"/>
        <v>-3.6061148529515918E-2</v>
      </c>
      <c r="J29" s="2">
        <f>FBiH!J29+RS!J29</f>
        <v>27403253.360000007</v>
      </c>
      <c r="K29" s="65">
        <f>J29/J$34*100</f>
        <v>22.332882388931178</v>
      </c>
      <c r="L29" s="2">
        <f>FBiH!L29+RS!L29</f>
        <v>28411415.120000001</v>
      </c>
      <c r="M29" s="64">
        <f>L29/L$34*100</f>
        <v>20.927219008132418</v>
      </c>
      <c r="N29" s="59">
        <f>L29-J29</f>
        <v>1008161.7599999942</v>
      </c>
      <c r="O29" s="4">
        <f t="shared" ref="O29:O32" si="10">IFERROR((L29-J29)/J29*100, "-")</f>
        <v>3.6789856545704471</v>
      </c>
      <c r="P29" s="91">
        <f>M29-K29</f>
        <v>-1.4056633807987602</v>
      </c>
    </row>
    <row r="30" spans="1:16" x14ac:dyDescent="0.25">
      <c r="A30" s="115" t="s">
        <v>26</v>
      </c>
      <c r="B30" s="10" t="s">
        <v>27</v>
      </c>
      <c r="C30" s="2">
        <f>FBiH!C30+RS!C30</f>
        <v>21</v>
      </c>
      <c r="D30" s="64">
        <f>C30/C$34*100</f>
        <v>3.662109375E-2</v>
      </c>
      <c r="E30" s="2">
        <f>FBiH!E30+RS!E30</f>
        <v>28</v>
      </c>
      <c r="F30" s="64">
        <f>E30/E$34*100</f>
        <v>4.524740635402863E-2</v>
      </c>
      <c r="G30" s="59">
        <f t="shared" ref="G30:G32" si="11">E30-C30</f>
        <v>7</v>
      </c>
      <c r="H30" s="4">
        <f t="shared" si="5"/>
        <v>33.333333333333329</v>
      </c>
      <c r="I30" s="90">
        <f t="shared" si="6"/>
        <v>8.6263126040286298E-3</v>
      </c>
      <c r="J30" s="2">
        <f>FBiH!J30+RS!J30</f>
        <v>93463.97</v>
      </c>
      <c r="K30" s="65">
        <f>J30/J$34*100</f>
        <v>7.6170512391036463E-2</v>
      </c>
      <c r="L30" s="2">
        <f>FBiH!L30+RS!L30</f>
        <v>131517.71000000005</v>
      </c>
      <c r="M30" s="64">
        <f>L30/L$34*100</f>
        <v>9.6873031807577475E-2</v>
      </c>
      <c r="N30" s="59">
        <f t="shared" ref="N30:N32" si="12">L30-J30</f>
        <v>38053.740000000049</v>
      </c>
      <c r="O30" s="4">
        <f t="shared" si="10"/>
        <v>40.714876545475278</v>
      </c>
      <c r="P30" s="91">
        <f t="shared" ref="P30:P32" si="13">M30-K30</f>
        <v>2.0702519416541013E-2</v>
      </c>
    </row>
    <row r="31" spans="1:16" x14ac:dyDescent="0.25">
      <c r="A31" s="115" t="s">
        <v>28</v>
      </c>
      <c r="B31" s="25" t="s">
        <v>30</v>
      </c>
      <c r="C31" s="2">
        <f>FBiH!C31+RS!C31</f>
        <v>1167</v>
      </c>
      <c r="D31" s="64">
        <f>C31/C$34*100</f>
        <v>2.0350864955357144</v>
      </c>
      <c r="E31" s="2">
        <f>FBiH!E31+RS!E31</f>
        <v>1286</v>
      </c>
      <c r="F31" s="64">
        <f>E31/E$34*100</f>
        <v>2.0781487346886007</v>
      </c>
      <c r="G31" s="59">
        <f t="shared" si="11"/>
        <v>119</v>
      </c>
      <c r="H31" s="4">
        <f t="shared" si="5"/>
        <v>10.197086546700943</v>
      </c>
      <c r="I31" s="90">
        <f t="shared" si="6"/>
        <v>4.3062239152886317E-2</v>
      </c>
      <c r="J31" s="2">
        <f>FBiH!J31+RS!J31</f>
        <v>1194902.0699999998</v>
      </c>
      <c r="K31" s="65">
        <f>J31/J$34*100</f>
        <v>0.97381165093896704</v>
      </c>
      <c r="L31" s="2">
        <f>FBiH!L31+RS!L31</f>
        <v>1436993.1300000001</v>
      </c>
      <c r="M31" s="64">
        <f>L31/L$34*100</f>
        <v>1.058457307306828</v>
      </c>
      <c r="N31" s="59">
        <f t="shared" si="12"/>
        <v>242091.06000000029</v>
      </c>
      <c r="O31" s="4">
        <f t="shared" si="10"/>
        <v>20.260326438299696</v>
      </c>
      <c r="P31" s="91">
        <f t="shared" si="13"/>
        <v>8.4645656367860922E-2</v>
      </c>
    </row>
    <row r="32" spans="1:16" ht="15.75" customHeight="1" x14ac:dyDescent="0.25">
      <c r="A32" s="115" t="s">
        <v>23</v>
      </c>
      <c r="B32" s="25" t="s">
        <v>40</v>
      </c>
      <c r="C32" s="2">
        <f>FBiH!C32+RS!C32</f>
        <v>0</v>
      </c>
      <c r="D32" s="64">
        <f>C32/C$34*100</f>
        <v>0</v>
      </c>
      <c r="E32" s="2">
        <f>FBiH!E32+RS!E32</f>
        <v>0</v>
      </c>
      <c r="F32" s="64">
        <f>E32/E$34*100</f>
        <v>0</v>
      </c>
      <c r="G32" s="59">
        <f t="shared" si="11"/>
        <v>0</v>
      </c>
      <c r="H32" s="4" t="str">
        <f t="shared" si="5"/>
        <v>-</v>
      </c>
      <c r="I32" s="90">
        <f t="shared" si="6"/>
        <v>0</v>
      </c>
      <c r="J32" s="2">
        <f>FBiH!J32+RS!J32</f>
        <v>0</v>
      </c>
      <c r="K32" s="65">
        <f>J32/J$34*100</f>
        <v>0</v>
      </c>
      <c r="L32" s="2">
        <f>FBiH!L32+RS!L32</f>
        <v>0</v>
      </c>
      <c r="M32" s="64">
        <f>L32/L$34*100</f>
        <v>0</v>
      </c>
      <c r="N32" s="59">
        <f t="shared" si="12"/>
        <v>0</v>
      </c>
      <c r="O32" s="4" t="str">
        <f t="shared" si="10"/>
        <v>-</v>
      </c>
      <c r="P32" s="91">
        <f t="shared" si="13"/>
        <v>0</v>
      </c>
    </row>
    <row r="33" spans="1:16" x14ac:dyDescent="0.25">
      <c r="A33" s="113" t="s">
        <v>21</v>
      </c>
      <c r="B33" s="14" t="s">
        <v>22</v>
      </c>
      <c r="C33" s="5">
        <f>SUM(C29:C32)</f>
        <v>5918</v>
      </c>
      <c r="D33" s="66">
        <f>SUM(D29:D32)</f>
        <v>10.320172991071427</v>
      </c>
      <c r="E33" s="5">
        <f>SUM(E29:E32)</f>
        <v>6396</v>
      </c>
      <c r="F33" s="66">
        <f>SUM(F29:F32)</f>
        <v>10.335800394298827</v>
      </c>
      <c r="G33" s="92">
        <f>E33-C33</f>
        <v>478</v>
      </c>
      <c r="H33" s="92">
        <f>(E33-C33)/C33*100</f>
        <v>8.0770530584656974</v>
      </c>
      <c r="I33" s="93">
        <f>F33-D33</f>
        <v>1.5627403227400194E-2</v>
      </c>
      <c r="J33" s="55">
        <f>SUM(J29:J32)</f>
        <v>28691619.400000006</v>
      </c>
      <c r="K33" s="31">
        <f>SUM(K29:K32)</f>
        <v>23.382864552261182</v>
      </c>
      <c r="L33" s="55">
        <f>SUM(L29:L32)</f>
        <v>29979925.960000001</v>
      </c>
      <c r="M33" s="66">
        <f>SUM(M29:M32)</f>
        <v>22.082549347246825</v>
      </c>
      <c r="N33" s="66">
        <f>L33-J33</f>
        <v>1288306.5599999949</v>
      </c>
      <c r="O33" s="78">
        <f>(L33-J33)/J33*100</f>
        <v>4.4901841964347069</v>
      </c>
      <c r="P33" s="94">
        <f>M33-K33</f>
        <v>-1.3003152050143569</v>
      </c>
    </row>
    <row r="34" spans="1:16" x14ac:dyDescent="0.25">
      <c r="A34" s="26" t="s">
        <v>38</v>
      </c>
      <c r="B34" s="27" t="s">
        <v>39</v>
      </c>
      <c r="C34" s="53">
        <f>C28+C33</f>
        <v>57344</v>
      </c>
      <c r="D34" s="57">
        <f>D28+D33</f>
        <v>100.00000000000001</v>
      </c>
      <c r="E34" s="53">
        <f>E28+E33</f>
        <v>61882</v>
      </c>
      <c r="F34" s="57">
        <f>F28+F33</f>
        <v>100</v>
      </c>
      <c r="G34" s="28">
        <f>G28+G33</f>
        <v>4538</v>
      </c>
      <c r="H34" s="28">
        <f>(E34-C34)/C34*100</f>
        <v>7.9136439732142865</v>
      </c>
      <c r="I34" s="28">
        <f>F34-D34</f>
        <v>0</v>
      </c>
      <c r="J34" s="53">
        <f>J28+J33</f>
        <v>122703612.0227</v>
      </c>
      <c r="K34" s="54">
        <f>(K28+K33)</f>
        <v>100</v>
      </c>
      <c r="L34" s="53">
        <f>L28+L33</f>
        <v>135762975.04680002</v>
      </c>
      <c r="M34" s="54">
        <f>(M28+M33)</f>
        <v>99.999999999999972</v>
      </c>
      <c r="N34" s="95">
        <f>N28+N33</f>
        <v>13059363.024100013</v>
      </c>
      <c r="O34" s="95">
        <f>(L34-J34)/J34*100</f>
        <v>10.643014340673245</v>
      </c>
      <c r="P34" s="116">
        <f>M34-K34</f>
        <v>0</v>
      </c>
    </row>
    <row r="37" spans="1:16" x14ac:dyDescent="0.25">
      <c r="C37" s="103"/>
      <c r="D37" s="104"/>
      <c r="E37" s="103"/>
      <c r="F37" s="104"/>
      <c r="G37" s="104"/>
      <c r="H37" s="104"/>
      <c r="I37" s="105"/>
      <c r="J37" s="98"/>
      <c r="K37" s="104"/>
      <c r="L37" s="98"/>
    </row>
    <row r="38" spans="1:16" x14ac:dyDescent="0.25">
      <c r="C38" s="103"/>
      <c r="D38" s="104"/>
      <c r="E38" s="103"/>
      <c r="F38" s="104"/>
      <c r="G38" s="104"/>
      <c r="H38" s="104"/>
      <c r="I38" s="105"/>
      <c r="J38" s="98"/>
      <c r="K38" s="104"/>
      <c r="L38" s="98"/>
    </row>
    <row r="39" spans="1:16" x14ac:dyDescent="0.25">
      <c r="C39" s="104"/>
      <c r="D39" s="104"/>
      <c r="E39" s="104"/>
      <c r="F39" s="104"/>
      <c r="G39" s="104"/>
      <c r="H39" s="104"/>
      <c r="I39" s="105"/>
      <c r="J39" s="104"/>
      <c r="K39" s="104"/>
      <c r="L39" s="104"/>
    </row>
    <row r="40" spans="1:16" x14ac:dyDescent="0.25">
      <c r="C40" s="104"/>
      <c r="D40" s="104"/>
      <c r="E40" s="104"/>
      <c r="F40" s="104"/>
      <c r="G40" s="104"/>
      <c r="H40" s="106"/>
      <c r="I40" s="105"/>
      <c r="J40" s="98"/>
      <c r="K40" s="98"/>
      <c r="L40" s="98"/>
      <c r="M40" s="87"/>
    </row>
    <row r="41" spans="1:16" x14ac:dyDescent="0.25">
      <c r="C41" s="103"/>
      <c r="D41" s="104"/>
      <c r="E41" s="107"/>
      <c r="F41" s="104"/>
      <c r="G41" s="104"/>
      <c r="H41" s="104"/>
      <c r="I41" s="105"/>
      <c r="J41" s="104"/>
      <c r="K41" s="104"/>
      <c r="L41" s="104"/>
    </row>
    <row r="42" spans="1:16" x14ac:dyDescent="0.25">
      <c r="C42" s="104"/>
      <c r="D42" s="104"/>
      <c r="E42" s="104"/>
      <c r="F42" s="104"/>
      <c r="G42" s="104"/>
      <c r="H42" s="104"/>
      <c r="I42" s="105"/>
      <c r="J42" s="103"/>
      <c r="K42" s="104"/>
      <c r="L42" s="98"/>
    </row>
    <row r="43" spans="1:16" x14ac:dyDescent="0.25">
      <c r="C43" s="104"/>
      <c r="D43" s="104"/>
      <c r="E43" s="103"/>
      <c r="F43" s="104"/>
      <c r="G43" s="104"/>
      <c r="H43" s="104"/>
      <c r="I43" s="105"/>
      <c r="J43" s="98"/>
      <c r="K43" s="104"/>
      <c r="L43" s="104"/>
    </row>
    <row r="44" spans="1:16" x14ac:dyDescent="0.25">
      <c r="B44" s="56"/>
      <c r="C44" s="98"/>
      <c r="D44" s="103"/>
      <c r="E44" s="104"/>
      <c r="F44" s="104"/>
      <c r="G44" s="104"/>
      <c r="H44" s="104"/>
      <c r="I44" s="105"/>
      <c r="J44" s="103"/>
      <c r="K44" s="104"/>
      <c r="L44" s="104"/>
    </row>
    <row r="46" spans="1:16" x14ac:dyDescent="0.25">
      <c r="G46" s="56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5"/>
  <sheetViews>
    <sheetView showGridLines="0" showRuler="0" view="pageLayout" zoomScale="65" zoomScaleNormal="70" zoomScalePageLayoutView="65" workbookViewId="0">
      <selection activeCell="B34" sqref="B34"/>
    </sheetView>
  </sheetViews>
  <sheetFormatPr defaultColWidth="5.42578125" defaultRowHeight="15" x14ac:dyDescent="0.25"/>
  <cols>
    <col min="1" max="1" width="8.42578125" customWidth="1"/>
    <col min="2" max="2" width="48.7109375" customWidth="1"/>
    <col min="3" max="9" width="12.140625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5.42578125" customWidth="1"/>
    <col min="15" max="15" width="10.42578125" customWidth="1"/>
    <col min="16" max="16" width="10.85546875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E3" s="8" t="s">
        <v>65</v>
      </c>
      <c r="F3" s="15"/>
      <c r="G3" s="15"/>
      <c r="H3" s="15"/>
      <c r="I3" s="16"/>
      <c r="J3" s="15"/>
      <c r="K3" s="15"/>
      <c r="L3" s="15"/>
      <c r="M3" s="15"/>
    </row>
    <row r="4" spans="1:16" x14ac:dyDescent="0.25">
      <c r="D4" s="6"/>
      <c r="E4" s="24"/>
      <c r="F4" s="6"/>
      <c r="G4" s="6"/>
      <c r="H4" s="6"/>
      <c r="I4" s="6"/>
      <c r="J4" s="6"/>
      <c r="K4" s="6"/>
      <c r="L4" s="6"/>
      <c r="M4" s="6"/>
      <c r="N4" s="6"/>
    </row>
    <row r="5" spans="1:16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.75" thickBot="1" x14ac:dyDescent="0.3"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ht="18" customHeight="1" x14ac:dyDescent="0.25">
      <c r="A7" s="23"/>
      <c r="B7" s="121" t="s">
        <v>34</v>
      </c>
      <c r="C7" s="121" t="s">
        <v>1</v>
      </c>
      <c r="D7" s="121"/>
      <c r="E7" s="121"/>
      <c r="F7" s="121"/>
      <c r="G7" s="121"/>
      <c r="H7" s="121"/>
      <c r="I7" s="121"/>
      <c r="J7" s="121" t="s">
        <v>36</v>
      </c>
      <c r="K7" s="121"/>
      <c r="L7" s="121"/>
      <c r="M7" s="121"/>
      <c r="N7" s="121"/>
      <c r="O7" s="121"/>
      <c r="P7" s="122"/>
    </row>
    <row r="8" spans="1:16" ht="38.25" x14ac:dyDescent="0.25">
      <c r="A8" s="18" t="s">
        <v>0</v>
      </c>
      <c r="B8" s="124"/>
      <c r="C8" s="63" t="s">
        <v>1</v>
      </c>
      <c r="D8" s="63" t="s">
        <v>56</v>
      </c>
      <c r="E8" s="63" t="s">
        <v>1</v>
      </c>
      <c r="F8" s="63" t="s">
        <v>56</v>
      </c>
      <c r="G8" s="123" t="s">
        <v>31</v>
      </c>
      <c r="H8" s="123"/>
      <c r="I8" s="63" t="s">
        <v>32</v>
      </c>
      <c r="J8" s="63" t="s">
        <v>36</v>
      </c>
      <c r="K8" s="63" t="s">
        <v>56</v>
      </c>
      <c r="L8" s="63" t="s">
        <v>2</v>
      </c>
      <c r="M8" s="63" t="s">
        <v>56</v>
      </c>
      <c r="N8" s="123" t="s">
        <v>37</v>
      </c>
      <c r="O8" s="123"/>
      <c r="P8" s="20" t="s">
        <v>32</v>
      </c>
    </row>
    <row r="9" spans="1:16" ht="30.75" customHeight="1" thickBot="1" x14ac:dyDescent="0.3">
      <c r="A9" s="17"/>
      <c r="B9" s="125"/>
      <c r="C9" s="21" t="s">
        <v>67</v>
      </c>
      <c r="D9" s="21" t="s">
        <v>61</v>
      </c>
      <c r="E9" s="21" t="s">
        <v>68</v>
      </c>
      <c r="F9" s="21" t="s">
        <v>61</v>
      </c>
      <c r="G9" s="21" t="s">
        <v>57</v>
      </c>
      <c r="H9" s="21" t="s">
        <v>58</v>
      </c>
      <c r="I9" s="21" t="s">
        <v>61</v>
      </c>
      <c r="J9" s="21" t="s">
        <v>67</v>
      </c>
      <c r="K9" s="21" t="s">
        <v>61</v>
      </c>
      <c r="L9" s="21" t="s">
        <v>68</v>
      </c>
      <c r="M9" s="21" t="s">
        <v>61</v>
      </c>
      <c r="N9" s="21" t="s">
        <v>59</v>
      </c>
      <c r="O9" s="21" t="s">
        <v>58</v>
      </c>
      <c r="P9" s="19" t="s">
        <v>61</v>
      </c>
    </row>
    <row r="10" spans="1:16" x14ac:dyDescent="0.25">
      <c r="A10" s="111" t="s">
        <v>3</v>
      </c>
      <c r="B10" s="22" t="s">
        <v>41</v>
      </c>
      <c r="C10" s="2">
        <v>5487</v>
      </c>
      <c r="D10" s="64">
        <f t="shared" ref="D10:D27" si="0">C10/C$34*100</f>
        <v>12.156862745098039</v>
      </c>
      <c r="E10" s="2">
        <v>5142</v>
      </c>
      <c r="F10" s="64">
        <f t="shared" ref="F10:F27" si="1">E10/E$34*100</f>
        <v>10.799117925023626</v>
      </c>
      <c r="G10" s="59">
        <f>E10-C10</f>
        <v>-345</v>
      </c>
      <c r="H10" s="4">
        <f>IFERROR((E10-C10)/C10*100, "-")</f>
        <v>-6.2875888463641338</v>
      </c>
      <c r="I10" s="39">
        <f>F10-D10</f>
        <v>-1.3577448200744122</v>
      </c>
      <c r="J10" s="40">
        <v>7443368.3703999985</v>
      </c>
      <c r="K10" s="72">
        <f t="shared" ref="K10:K27" si="2">J10/J$34*100</f>
        <v>7.9301229746059034</v>
      </c>
      <c r="L10" s="40">
        <v>7510821.075899994</v>
      </c>
      <c r="M10" s="72">
        <f t="shared" ref="M10:M27" si="3">L10/L$34*100</f>
        <v>7.5171026819503233</v>
      </c>
      <c r="N10" s="59">
        <f>L10-J10</f>
        <v>67452.7054999955</v>
      </c>
      <c r="O10" s="4">
        <f>IFERROR((L10-J10)/J10*100, "-")</f>
        <v>0.90621210913373973</v>
      </c>
      <c r="P10" s="76">
        <f>M10-K10</f>
        <v>-0.41302029265558016</v>
      </c>
    </row>
    <row r="11" spans="1:16" x14ac:dyDescent="0.25">
      <c r="A11" s="111" t="s">
        <v>4</v>
      </c>
      <c r="B11" s="22" t="s">
        <v>42</v>
      </c>
      <c r="C11" s="2">
        <v>6886</v>
      </c>
      <c r="D11" s="64">
        <f t="shared" si="0"/>
        <v>15.256452863631328</v>
      </c>
      <c r="E11" s="2">
        <v>7902</v>
      </c>
      <c r="F11" s="64">
        <f t="shared" si="1"/>
        <v>16.595610626903287</v>
      </c>
      <c r="G11" s="59">
        <f t="shared" ref="G11:G26" si="4">E11-C11</f>
        <v>1016</v>
      </c>
      <c r="H11" s="4">
        <f t="shared" ref="H11:H32" si="5">IFERROR((E11-C11)/C11*100, "-")</f>
        <v>14.754574498983445</v>
      </c>
      <c r="I11" s="39">
        <f t="shared" ref="I11:I32" si="6">F11-D11</f>
        <v>1.3391577632719596</v>
      </c>
      <c r="J11" s="40">
        <v>1331566.6203000008</v>
      </c>
      <c r="K11" s="72">
        <f t="shared" si="2"/>
        <v>1.4186436197154</v>
      </c>
      <c r="L11" s="40">
        <v>1582462.5325000032</v>
      </c>
      <c r="M11" s="72">
        <f t="shared" si="3"/>
        <v>1.5837860104684063</v>
      </c>
      <c r="N11" s="59">
        <f t="shared" ref="N11:N26" si="7">L11-J11</f>
        <v>250895.91220000247</v>
      </c>
      <c r="O11" s="4">
        <f t="shared" ref="O11:O27" si="8">IFERROR((L11-J11)/J11*100, "-")</f>
        <v>18.84215993214638</v>
      </c>
      <c r="P11" s="76">
        <f>M11-K11</f>
        <v>0.1651423907530063</v>
      </c>
    </row>
    <row r="12" spans="1:16" x14ac:dyDescent="0.25">
      <c r="A12" s="111" t="s">
        <v>5</v>
      </c>
      <c r="B12" s="22" t="s">
        <v>43</v>
      </c>
      <c r="C12" s="2">
        <v>9380</v>
      </c>
      <c r="D12" s="64">
        <f t="shared" si="0"/>
        <v>20.782098149994461</v>
      </c>
      <c r="E12" s="2">
        <v>10106</v>
      </c>
      <c r="F12" s="64">
        <f t="shared" si="1"/>
        <v>21.224404074346321</v>
      </c>
      <c r="G12" s="59">
        <f t="shared" si="4"/>
        <v>726</v>
      </c>
      <c r="H12" s="4">
        <f t="shared" si="5"/>
        <v>7.7398720682302775</v>
      </c>
      <c r="I12" s="39">
        <f t="shared" si="6"/>
        <v>0.44230592435186011</v>
      </c>
      <c r="J12" s="40">
        <v>16353793.797199994</v>
      </c>
      <c r="K12" s="72">
        <f t="shared" si="2"/>
        <v>17.423240320722421</v>
      </c>
      <c r="L12" s="40">
        <v>17775120.404999997</v>
      </c>
      <c r="M12" s="72">
        <f t="shared" si="3"/>
        <v>17.789986463284844</v>
      </c>
      <c r="N12" s="59">
        <f t="shared" si="7"/>
        <v>1421326.6078000031</v>
      </c>
      <c r="O12" s="4">
        <f t="shared" si="8"/>
        <v>8.6911124441556478</v>
      </c>
      <c r="P12" s="76">
        <f t="shared" ref="P12:P27" si="9">M12-K12</f>
        <v>0.36674614256242322</v>
      </c>
    </row>
    <row r="13" spans="1:16" x14ac:dyDescent="0.25">
      <c r="A13" s="111" t="s">
        <v>6</v>
      </c>
      <c r="B13" s="22" t="s">
        <v>44</v>
      </c>
      <c r="C13" s="2">
        <v>0</v>
      </c>
      <c r="D13" s="64">
        <f t="shared" si="0"/>
        <v>0</v>
      </c>
      <c r="E13" s="2">
        <v>0</v>
      </c>
      <c r="F13" s="64">
        <f t="shared" si="1"/>
        <v>0</v>
      </c>
      <c r="G13" s="59">
        <f t="shared" si="4"/>
        <v>0</v>
      </c>
      <c r="H13" s="4" t="str">
        <f t="shared" si="5"/>
        <v>-</v>
      </c>
      <c r="I13" s="39">
        <f t="shared" si="6"/>
        <v>0</v>
      </c>
      <c r="J13" s="40">
        <v>0</v>
      </c>
      <c r="K13" s="72">
        <f t="shared" si="2"/>
        <v>0</v>
      </c>
      <c r="L13" s="40">
        <v>0</v>
      </c>
      <c r="M13" s="72">
        <f t="shared" si="3"/>
        <v>0</v>
      </c>
      <c r="N13" s="59">
        <f t="shared" si="7"/>
        <v>0</v>
      </c>
      <c r="O13" s="4" t="str">
        <f t="shared" si="8"/>
        <v>-</v>
      </c>
      <c r="P13" s="76">
        <f t="shared" si="9"/>
        <v>0</v>
      </c>
    </row>
    <row r="14" spans="1:16" x14ac:dyDescent="0.25">
      <c r="A14" s="111" t="s">
        <v>7</v>
      </c>
      <c r="B14" s="22" t="s">
        <v>46</v>
      </c>
      <c r="C14" s="2">
        <v>0</v>
      </c>
      <c r="D14" s="64">
        <f t="shared" si="0"/>
        <v>0</v>
      </c>
      <c r="E14" s="2">
        <v>0</v>
      </c>
      <c r="F14" s="64">
        <f t="shared" si="1"/>
        <v>0</v>
      </c>
      <c r="G14" s="59">
        <f t="shared" si="4"/>
        <v>0</v>
      </c>
      <c r="H14" s="4" t="str">
        <f t="shared" si="5"/>
        <v>-</v>
      </c>
      <c r="I14" s="39">
        <f t="shared" si="6"/>
        <v>0</v>
      </c>
      <c r="J14" s="40">
        <v>0</v>
      </c>
      <c r="K14" s="72">
        <f t="shared" si="2"/>
        <v>0</v>
      </c>
      <c r="L14" s="40">
        <v>0</v>
      </c>
      <c r="M14" s="72">
        <f t="shared" si="3"/>
        <v>0</v>
      </c>
      <c r="N14" s="59">
        <f t="shared" si="7"/>
        <v>0</v>
      </c>
      <c r="O14" s="4" t="str">
        <f t="shared" si="8"/>
        <v>-</v>
      </c>
      <c r="P14" s="76">
        <f t="shared" si="9"/>
        <v>0</v>
      </c>
    </row>
    <row r="15" spans="1:16" x14ac:dyDescent="0.25">
      <c r="A15" s="111" t="s">
        <v>8</v>
      </c>
      <c r="B15" s="22" t="s">
        <v>47</v>
      </c>
      <c r="C15" s="2">
        <v>0</v>
      </c>
      <c r="D15" s="64">
        <f t="shared" si="0"/>
        <v>0</v>
      </c>
      <c r="E15" s="2">
        <v>0</v>
      </c>
      <c r="F15" s="64">
        <f t="shared" si="1"/>
        <v>0</v>
      </c>
      <c r="G15" s="59">
        <f t="shared" si="4"/>
        <v>0</v>
      </c>
      <c r="H15" s="4" t="str">
        <f t="shared" si="5"/>
        <v>-</v>
      </c>
      <c r="I15" s="39">
        <f t="shared" si="6"/>
        <v>0</v>
      </c>
      <c r="J15" s="40">
        <v>200</v>
      </c>
      <c r="K15" s="72">
        <f t="shared" si="2"/>
        <v>2.1307887988297286E-4</v>
      </c>
      <c r="L15" s="40">
        <v>4226.6000999999997</v>
      </c>
      <c r="M15" s="72">
        <f t="shared" si="3"/>
        <v>4.2301349780768686E-3</v>
      </c>
      <c r="N15" s="59">
        <f t="shared" si="7"/>
        <v>4026.6000999999997</v>
      </c>
      <c r="O15" s="4">
        <f t="shared" si="8"/>
        <v>2013.3000499999998</v>
      </c>
      <c r="P15" s="76">
        <f t="shared" si="9"/>
        <v>4.0170560981938955E-3</v>
      </c>
    </row>
    <row r="16" spans="1:16" x14ac:dyDescent="0.25">
      <c r="A16" s="111" t="s">
        <v>9</v>
      </c>
      <c r="B16" s="22" t="s">
        <v>62</v>
      </c>
      <c r="C16" s="2">
        <v>28</v>
      </c>
      <c r="D16" s="64">
        <f t="shared" si="0"/>
        <v>6.203611388058048E-2</v>
      </c>
      <c r="E16" s="2">
        <v>34</v>
      </c>
      <c r="F16" s="64">
        <f t="shared" si="1"/>
        <v>7.1406069515908846E-2</v>
      </c>
      <c r="G16" s="59">
        <f t="shared" si="4"/>
        <v>6</v>
      </c>
      <c r="H16" s="4">
        <f t="shared" si="5"/>
        <v>21.428571428571427</v>
      </c>
      <c r="I16" s="39">
        <f t="shared" si="6"/>
        <v>9.3699556353283656E-3</v>
      </c>
      <c r="J16" s="40">
        <v>71784.790200000003</v>
      </c>
      <c r="K16" s="72">
        <f t="shared" si="2"/>
        <v>7.6479113442251043E-2</v>
      </c>
      <c r="L16" s="40">
        <v>132106.58970000001</v>
      </c>
      <c r="M16" s="72">
        <f t="shared" si="3"/>
        <v>0.13221707582991338</v>
      </c>
      <c r="N16" s="59">
        <f t="shared" si="7"/>
        <v>60321.799500000008</v>
      </c>
      <c r="O16" s="4">
        <f t="shared" si="8"/>
        <v>84.031449185735738</v>
      </c>
      <c r="P16" s="76">
        <f t="shared" si="9"/>
        <v>5.5737962387662335E-2</v>
      </c>
    </row>
    <row r="17" spans="1:16" x14ac:dyDescent="0.25">
      <c r="A17" s="111" t="s">
        <v>10</v>
      </c>
      <c r="B17" s="22" t="s">
        <v>48</v>
      </c>
      <c r="C17" s="2">
        <v>784</v>
      </c>
      <c r="D17" s="64">
        <f t="shared" si="0"/>
        <v>1.7370111886562536</v>
      </c>
      <c r="E17" s="2">
        <v>892</v>
      </c>
      <c r="F17" s="64">
        <f t="shared" si="1"/>
        <v>1.8733592355350204</v>
      </c>
      <c r="G17" s="59">
        <f t="shared" si="4"/>
        <v>108</v>
      </c>
      <c r="H17" s="4">
        <f t="shared" si="5"/>
        <v>13.77551020408163</v>
      </c>
      <c r="I17" s="39">
        <f t="shared" si="6"/>
        <v>0.13634804687876678</v>
      </c>
      <c r="J17" s="40">
        <v>3986567.7886000001</v>
      </c>
      <c r="K17" s="72">
        <f t="shared" si="2"/>
        <v>4.2472669948621409</v>
      </c>
      <c r="L17" s="40">
        <v>2031062.9802000001</v>
      </c>
      <c r="M17" s="72">
        <f t="shared" si="3"/>
        <v>2.0327616410223119</v>
      </c>
      <c r="N17" s="59">
        <f t="shared" si="7"/>
        <v>-1955504.8084</v>
      </c>
      <c r="O17" s="4">
        <f t="shared" si="8"/>
        <v>-49.052340562023474</v>
      </c>
      <c r="P17" s="76">
        <f t="shared" si="9"/>
        <v>-2.2145053538398289</v>
      </c>
    </row>
    <row r="18" spans="1:16" x14ac:dyDescent="0.25">
      <c r="A18" s="111" t="s">
        <v>11</v>
      </c>
      <c r="B18" s="22" t="s">
        <v>49</v>
      </c>
      <c r="C18" s="2">
        <v>1244</v>
      </c>
      <c r="D18" s="64">
        <f t="shared" si="0"/>
        <v>2.7561759166943611</v>
      </c>
      <c r="E18" s="2">
        <v>1243</v>
      </c>
      <c r="F18" s="64">
        <f t="shared" si="1"/>
        <v>2.6105218943610207</v>
      </c>
      <c r="G18" s="59">
        <f t="shared" si="4"/>
        <v>-1</v>
      </c>
      <c r="H18" s="4">
        <f t="shared" si="5"/>
        <v>-8.0385852090032156E-2</v>
      </c>
      <c r="I18" s="39">
        <f t="shared" si="6"/>
        <v>-0.14565402233334046</v>
      </c>
      <c r="J18" s="40">
        <v>2039756.6289000004</v>
      </c>
      <c r="K18" s="72">
        <f t="shared" si="2"/>
        <v>2.1731452885994038</v>
      </c>
      <c r="L18" s="40">
        <v>2870572.8601000006</v>
      </c>
      <c r="M18" s="72">
        <f t="shared" si="3"/>
        <v>2.872973637280511</v>
      </c>
      <c r="N18" s="59">
        <f t="shared" si="7"/>
        <v>830816.23120000027</v>
      </c>
      <c r="O18" s="4">
        <f t="shared" si="8"/>
        <v>40.731145050772191</v>
      </c>
      <c r="P18" s="76">
        <f t="shared" si="9"/>
        <v>0.69982834868110722</v>
      </c>
    </row>
    <row r="19" spans="1:16" ht="23.25" customHeight="1" x14ac:dyDescent="0.25">
      <c r="A19" s="111" t="s">
        <v>12</v>
      </c>
      <c r="B19" s="22" t="s">
        <v>51</v>
      </c>
      <c r="C19" s="2">
        <v>16046</v>
      </c>
      <c r="D19" s="64">
        <f t="shared" si="0"/>
        <v>35.551124404564085</v>
      </c>
      <c r="E19" s="2">
        <v>16365</v>
      </c>
      <c r="F19" s="64">
        <f t="shared" si="1"/>
        <v>34.369421400819071</v>
      </c>
      <c r="G19" s="59">
        <f t="shared" si="4"/>
        <v>319</v>
      </c>
      <c r="H19" s="4">
        <f t="shared" si="5"/>
        <v>1.9880344010968467</v>
      </c>
      <c r="I19" s="39">
        <f t="shared" si="6"/>
        <v>-1.1817030037450138</v>
      </c>
      <c r="J19" s="40">
        <v>37616987.314999998</v>
      </c>
      <c r="K19" s="72">
        <f t="shared" si="2"/>
        <v>40.076927608260995</v>
      </c>
      <c r="L19" s="40">
        <v>40817692.419399999</v>
      </c>
      <c r="M19" s="72">
        <f t="shared" si="3"/>
        <v>40.85182992062272</v>
      </c>
      <c r="N19" s="59">
        <f t="shared" si="7"/>
        <v>3200705.1044000015</v>
      </c>
      <c r="O19" s="4">
        <f t="shared" si="8"/>
        <v>8.5086694412758064</v>
      </c>
      <c r="P19" s="76">
        <f t="shared" si="9"/>
        <v>0.77490231236172491</v>
      </c>
    </row>
    <row r="20" spans="1:16" ht="21.75" customHeight="1" x14ac:dyDescent="0.25">
      <c r="A20" s="111" t="s">
        <v>13</v>
      </c>
      <c r="B20" s="22" t="s">
        <v>52</v>
      </c>
      <c r="C20" s="2">
        <v>0</v>
      </c>
      <c r="D20" s="64">
        <f t="shared" si="0"/>
        <v>0</v>
      </c>
      <c r="E20" s="2">
        <v>0</v>
      </c>
      <c r="F20" s="64">
        <f t="shared" si="1"/>
        <v>0</v>
      </c>
      <c r="G20" s="59">
        <f t="shared" si="4"/>
        <v>0</v>
      </c>
      <c r="H20" s="4" t="str">
        <f t="shared" si="5"/>
        <v>-</v>
      </c>
      <c r="I20" s="39">
        <f t="shared" si="6"/>
        <v>0</v>
      </c>
      <c r="J20" s="40">
        <v>0</v>
      </c>
      <c r="K20" s="72">
        <f t="shared" si="2"/>
        <v>0</v>
      </c>
      <c r="L20" s="40">
        <v>0</v>
      </c>
      <c r="M20" s="72">
        <f t="shared" si="3"/>
        <v>0</v>
      </c>
      <c r="N20" s="59">
        <f t="shared" si="7"/>
        <v>0</v>
      </c>
      <c r="O20" s="4" t="str">
        <f t="shared" si="8"/>
        <v>-</v>
      </c>
      <c r="P20" s="76">
        <f t="shared" si="9"/>
        <v>0</v>
      </c>
    </row>
    <row r="21" spans="1:16" x14ac:dyDescent="0.25">
      <c r="A21" s="111" t="s">
        <v>14</v>
      </c>
      <c r="B21" s="22" t="s">
        <v>53</v>
      </c>
      <c r="C21" s="2">
        <v>0</v>
      </c>
      <c r="D21" s="64">
        <f t="shared" si="0"/>
        <v>0</v>
      </c>
      <c r="E21" s="2">
        <v>0</v>
      </c>
      <c r="F21" s="64">
        <f t="shared" si="1"/>
        <v>0</v>
      </c>
      <c r="G21" s="59">
        <f t="shared" si="4"/>
        <v>0</v>
      </c>
      <c r="H21" s="4" t="str">
        <f t="shared" si="5"/>
        <v>-</v>
      </c>
      <c r="I21" s="39">
        <f t="shared" si="6"/>
        <v>0</v>
      </c>
      <c r="J21" s="40">
        <v>0</v>
      </c>
      <c r="K21" s="72">
        <f t="shared" si="2"/>
        <v>0</v>
      </c>
      <c r="L21" s="40">
        <v>0</v>
      </c>
      <c r="M21" s="72">
        <f t="shared" si="3"/>
        <v>0</v>
      </c>
      <c r="N21" s="59">
        <f t="shared" si="7"/>
        <v>0</v>
      </c>
      <c r="O21" s="4" t="str">
        <f t="shared" si="8"/>
        <v>-</v>
      </c>
      <c r="P21" s="76">
        <f t="shared" si="9"/>
        <v>0</v>
      </c>
    </row>
    <row r="22" spans="1:16" x14ac:dyDescent="0.25">
      <c r="A22" s="111" t="s">
        <v>15</v>
      </c>
      <c r="B22" s="22" t="s">
        <v>54</v>
      </c>
      <c r="C22" s="2">
        <v>202</v>
      </c>
      <c r="D22" s="64">
        <f t="shared" si="0"/>
        <v>0.44754625013847343</v>
      </c>
      <c r="E22" s="2">
        <v>187</v>
      </c>
      <c r="F22" s="64">
        <f t="shared" si="1"/>
        <v>0.39273338233749872</v>
      </c>
      <c r="G22" s="59">
        <f t="shared" si="4"/>
        <v>-15</v>
      </c>
      <c r="H22" s="4">
        <f t="shared" si="5"/>
        <v>-7.4257425742574252</v>
      </c>
      <c r="I22" s="39">
        <f t="shared" si="6"/>
        <v>-5.4812867800974718E-2</v>
      </c>
      <c r="J22" s="40">
        <v>664695.00999999989</v>
      </c>
      <c r="K22" s="72">
        <f t="shared" si="2"/>
        <v>0.70816234097300712</v>
      </c>
      <c r="L22" s="40">
        <v>743329.81940000004</v>
      </c>
      <c r="M22" s="72">
        <f t="shared" si="3"/>
        <v>0.7439514964501851</v>
      </c>
      <c r="N22" s="59">
        <f t="shared" si="7"/>
        <v>78634.809400000144</v>
      </c>
      <c r="O22" s="4">
        <f t="shared" si="8"/>
        <v>11.830209075888828</v>
      </c>
      <c r="P22" s="76">
        <f t="shared" si="9"/>
        <v>3.5789155477177981E-2</v>
      </c>
    </row>
    <row r="23" spans="1:16" x14ac:dyDescent="0.25">
      <c r="A23" s="111" t="s">
        <v>16</v>
      </c>
      <c r="B23" s="22" t="s">
        <v>50</v>
      </c>
      <c r="C23" s="2">
        <v>147</v>
      </c>
      <c r="D23" s="64">
        <f t="shared" si="0"/>
        <v>0.32568959787304752</v>
      </c>
      <c r="E23" s="2">
        <v>256</v>
      </c>
      <c r="F23" s="64">
        <f t="shared" si="1"/>
        <v>0.53764569988449018</v>
      </c>
      <c r="G23" s="59">
        <f t="shared" si="4"/>
        <v>109</v>
      </c>
      <c r="H23" s="4">
        <f t="shared" si="5"/>
        <v>74.149659863945587</v>
      </c>
      <c r="I23" s="39">
        <f t="shared" si="6"/>
        <v>0.21195610201144266</v>
      </c>
      <c r="J23" s="40">
        <v>303152.07999999996</v>
      </c>
      <c r="K23" s="72">
        <f t="shared" si="2"/>
        <v>0.32297652820296685</v>
      </c>
      <c r="L23" s="40">
        <v>636372.4299999983</v>
      </c>
      <c r="M23" s="72">
        <f t="shared" si="3"/>
        <v>0.63690465422237763</v>
      </c>
      <c r="N23" s="59">
        <f t="shared" si="7"/>
        <v>333220.34999999835</v>
      </c>
      <c r="O23" s="4">
        <f t="shared" si="8"/>
        <v>109.91854319455715</v>
      </c>
      <c r="P23" s="76">
        <f t="shared" si="9"/>
        <v>0.31392812601941078</v>
      </c>
    </row>
    <row r="24" spans="1:16" x14ac:dyDescent="0.25">
      <c r="A24" s="111" t="s">
        <v>17</v>
      </c>
      <c r="B24" s="22" t="s">
        <v>63</v>
      </c>
      <c r="C24" s="2">
        <v>14</v>
      </c>
      <c r="D24" s="64">
        <f t="shared" si="0"/>
        <v>3.101805694029024E-2</v>
      </c>
      <c r="E24" s="2">
        <v>19</v>
      </c>
      <c r="F24" s="64">
        <f t="shared" si="1"/>
        <v>3.9903391788302003E-2</v>
      </c>
      <c r="G24" s="59">
        <f t="shared" si="4"/>
        <v>5</v>
      </c>
      <c r="H24" s="4">
        <f t="shared" si="5"/>
        <v>35.714285714285715</v>
      </c>
      <c r="I24" s="39">
        <f t="shared" si="6"/>
        <v>8.8853348480117632E-3</v>
      </c>
      <c r="J24" s="40">
        <v>93061.166400000002</v>
      </c>
      <c r="K24" s="72">
        <f t="shared" si="2"/>
        <v>9.9146845485574758E-2</v>
      </c>
      <c r="L24" s="40">
        <v>63333.986599999997</v>
      </c>
      <c r="M24" s="72">
        <f t="shared" si="3"/>
        <v>6.3386955396540046E-2</v>
      </c>
      <c r="N24" s="59">
        <f t="shared" si="7"/>
        <v>-29727.179800000005</v>
      </c>
      <c r="O24" s="4">
        <f t="shared" si="8"/>
        <v>-31.943699987839402</v>
      </c>
      <c r="P24" s="76">
        <f t="shared" si="9"/>
        <v>-3.5759890089034713E-2</v>
      </c>
    </row>
    <row r="25" spans="1:16" x14ac:dyDescent="0.25">
      <c r="A25" s="111" t="s">
        <v>18</v>
      </c>
      <c r="B25" s="22" t="s">
        <v>64</v>
      </c>
      <c r="C25" s="2">
        <v>76</v>
      </c>
      <c r="D25" s="64">
        <f t="shared" si="0"/>
        <v>0.16838373767586132</v>
      </c>
      <c r="E25" s="2">
        <v>90</v>
      </c>
      <c r="F25" s="64">
        <f t="shared" si="1"/>
        <v>0.18901606636564108</v>
      </c>
      <c r="G25" s="59">
        <f t="shared" si="4"/>
        <v>14</v>
      </c>
      <c r="H25" s="4">
        <f t="shared" si="5"/>
        <v>18.421052631578945</v>
      </c>
      <c r="I25" s="39">
        <f t="shared" si="6"/>
        <v>2.0632328689779766E-2</v>
      </c>
      <c r="J25" s="40">
        <v>48431.54</v>
      </c>
      <c r="K25" s="72">
        <f t="shared" si="2"/>
        <v>5.1598691471036982E-2</v>
      </c>
      <c r="L25" s="40">
        <v>60351.11</v>
      </c>
      <c r="M25" s="72">
        <f t="shared" si="3"/>
        <v>6.0401584095160714E-2</v>
      </c>
      <c r="N25" s="59">
        <f t="shared" si="7"/>
        <v>11919.57</v>
      </c>
      <c r="O25" s="4">
        <f t="shared" si="8"/>
        <v>24.611172801855979</v>
      </c>
      <c r="P25" s="76">
        <f t="shared" si="9"/>
        <v>8.8028926241237315E-3</v>
      </c>
    </row>
    <row r="26" spans="1:16" x14ac:dyDescent="0.25">
      <c r="A26" s="111" t="s">
        <v>19</v>
      </c>
      <c r="B26" s="22" t="s">
        <v>55</v>
      </c>
      <c r="C26" s="2">
        <v>0</v>
      </c>
      <c r="D26" s="64">
        <f t="shared" si="0"/>
        <v>0</v>
      </c>
      <c r="E26" s="2">
        <v>0</v>
      </c>
      <c r="F26" s="64">
        <f t="shared" si="1"/>
        <v>0</v>
      </c>
      <c r="G26" s="59">
        <f t="shared" si="4"/>
        <v>0</v>
      </c>
      <c r="H26" s="4" t="str">
        <f t="shared" si="5"/>
        <v>-</v>
      </c>
      <c r="I26" s="39">
        <f t="shared" si="6"/>
        <v>0</v>
      </c>
      <c r="J26" s="40">
        <v>0</v>
      </c>
      <c r="K26" s="72">
        <f t="shared" si="2"/>
        <v>0</v>
      </c>
      <c r="L26" s="40">
        <v>0</v>
      </c>
      <c r="M26" s="72">
        <f t="shared" si="3"/>
        <v>0</v>
      </c>
      <c r="N26" s="59">
        <f t="shared" si="7"/>
        <v>0</v>
      </c>
      <c r="O26" s="4" t="str">
        <f t="shared" si="8"/>
        <v>-</v>
      </c>
      <c r="P26" s="76">
        <f t="shared" si="9"/>
        <v>0</v>
      </c>
    </row>
    <row r="27" spans="1:16" x14ac:dyDescent="0.25">
      <c r="A27" s="111" t="s">
        <v>20</v>
      </c>
      <c r="B27" s="22" t="s">
        <v>45</v>
      </c>
      <c r="C27" s="2">
        <v>5</v>
      </c>
      <c r="D27" s="64">
        <f t="shared" si="0"/>
        <v>1.1077877478675086E-2</v>
      </c>
      <c r="E27" s="2">
        <v>107</v>
      </c>
      <c r="F27" s="64">
        <f t="shared" si="1"/>
        <v>0.22471910112359553</v>
      </c>
      <c r="G27" s="59">
        <f>E27-C27</f>
        <v>102</v>
      </c>
      <c r="H27" s="4">
        <f t="shared" si="5"/>
        <v>2039.9999999999998</v>
      </c>
      <c r="I27" s="39">
        <f t="shared" si="6"/>
        <v>0.21364122364492044</v>
      </c>
      <c r="J27" s="40">
        <v>3702.1400000000003</v>
      </c>
      <c r="K27" s="72">
        <f t="shared" si="2"/>
        <v>3.9442392218497456E-3</v>
      </c>
      <c r="L27" s="40">
        <v>59232.32</v>
      </c>
      <c r="M27" s="72">
        <f t="shared" si="3"/>
        <v>5.9281858405445566E-2</v>
      </c>
      <c r="N27" s="59">
        <f>L27-J27</f>
        <v>55530.18</v>
      </c>
      <c r="O27" s="4">
        <f t="shared" si="8"/>
        <v>1499.9481381039072</v>
      </c>
      <c r="P27" s="76">
        <f t="shared" si="9"/>
        <v>5.5337619183595824E-2</v>
      </c>
    </row>
    <row r="28" spans="1:16" x14ac:dyDescent="0.25">
      <c r="A28" s="113" t="s">
        <v>35</v>
      </c>
      <c r="B28" s="11" t="s">
        <v>24</v>
      </c>
      <c r="C28" s="12">
        <f>SUM(C10:C27)</f>
        <v>40299</v>
      </c>
      <c r="D28" s="13">
        <f>SUM(D10:D27)</f>
        <v>89.285476902625462</v>
      </c>
      <c r="E28" s="12">
        <f>SUM(E10:E27)</f>
        <v>42343</v>
      </c>
      <c r="F28" s="13">
        <f>SUM(F10:F27)</f>
        <v>88.927858868003781</v>
      </c>
      <c r="G28" s="13">
        <f>E28-C28</f>
        <v>2044</v>
      </c>
      <c r="H28" s="13">
        <f>(E28-C28)/C28*100</f>
        <v>5.0720861559840191</v>
      </c>
      <c r="I28" s="58">
        <f>F28-D28</f>
        <v>-0.35761803462168018</v>
      </c>
      <c r="J28" s="12">
        <f>SUM(J10:J27)</f>
        <v>69957067.246999994</v>
      </c>
      <c r="K28" s="73">
        <f>SUM(K10:K27)</f>
        <v>74.531867644442841</v>
      </c>
      <c r="L28" s="12">
        <f>SUM(L10:L27)</f>
        <v>74286685.128899977</v>
      </c>
      <c r="M28" s="73">
        <f>SUM(M10:M27)</f>
        <v>74.348814114006814</v>
      </c>
      <c r="N28" s="73">
        <f>L28-J28</f>
        <v>4329617.8818999827</v>
      </c>
      <c r="O28" s="73">
        <f>(L28-J28)/J28*100</f>
        <v>6.1889642494778139</v>
      </c>
      <c r="P28" s="77">
        <f>M28-K28</f>
        <v>-0.18305353043602679</v>
      </c>
    </row>
    <row r="29" spans="1:16" x14ac:dyDescent="0.25">
      <c r="A29" s="114" t="s">
        <v>29</v>
      </c>
      <c r="B29" s="9" t="s">
        <v>25</v>
      </c>
      <c r="C29" s="2">
        <v>3967</v>
      </c>
      <c r="D29" s="64">
        <f>C29/C$34*100</f>
        <v>8.7891879915808122</v>
      </c>
      <c r="E29" s="2">
        <v>4313</v>
      </c>
      <c r="F29" s="64">
        <f>E29/E$34*100</f>
        <v>9.0580699359445553</v>
      </c>
      <c r="G29" s="59">
        <f>E29-C29</f>
        <v>346</v>
      </c>
      <c r="H29" s="4">
        <f t="shared" si="5"/>
        <v>8.7219561381396531</v>
      </c>
      <c r="I29" s="39">
        <f t="shared" si="6"/>
        <v>0.26888194436374313</v>
      </c>
      <c r="J29" s="40">
        <v>23129944.690000005</v>
      </c>
      <c r="K29" s="72">
        <f>J29/J$34*100</f>
        <v>24.642513531501585</v>
      </c>
      <c r="L29" s="40">
        <v>24667352.420000002</v>
      </c>
      <c r="M29" s="72">
        <f>L29/L$34*100</f>
        <v>24.687982733069802</v>
      </c>
      <c r="N29" s="59">
        <f>L29-J29</f>
        <v>1537407.7299999967</v>
      </c>
      <c r="O29" s="4">
        <f t="shared" ref="O29:O32" si="10">IFERROR((L29-J29)/J29*100, "-")</f>
        <v>6.6468283889354867</v>
      </c>
      <c r="P29" s="60">
        <f>M29-K29</f>
        <v>4.5469201568216988E-2</v>
      </c>
    </row>
    <row r="30" spans="1:16" x14ac:dyDescent="0.25">
      <c r="A30" s="114" t="s">
        <v>26</v>
      </c>
      <c r="B30" s="10" t="s">
        <v>27</v>
      </c>
      <c r="C30" s="2">
        <v>18</v>
      </c>
      <c r="D30" s="64">
        <f>C30/C$34*100</f>
        <v>3.9880358923230309E-2</v>
      </c>
      <c r="E30" s="2">
        <v>25</v>
      </c>
      <c r="F30" s="64">
        <f>E30/E$34*100</f>
        <v>5.2504462879344745E-2</v>
      </c>
      <c r="G30" s="59">
        <f t="shared" ref="G30:G32" si="11">E30-C30</f>
        <v>7</v>
      </c>
      <c r="H30" s="4">
        <f t="shared" si="5"/>
        <v>38.888888888888893</v>
      </c>
      <c r="I30" s="39">
        <f t="shared" si="6"/>
        <v>1.2624103956114435E-2</v>
      </c>
      <c r="J30" s="40">
        <v>84897.86</v>
      </c>
      <c r="K30" s="72">
        <f>J30/J$34*100</f>
        <v>9.0449704566307243E-2</v>
      </c>
      <c r="L30" s="40">
        <v>121915.87000000004</v>
      </c>
      <c r="M30" s="72">
        <f>L30/L$34*100</f>
        <v>0.1220178332153242</v>
      </c>
      <c r="N30" s="59">
        <f t="shared" ref="N30:N32" si="12">L30-J30</f>
        <v>37018.010000000038</v>
      </c>
      <c r="O30" s="4">
        <f t="shared" si="10"/>
        <v>43.602995411191799</v>
      </c>
      <c r="P30" s="60">
        <f t="shared" ref="P30:P32" si="13">M30-K30</f>
        <v>3.1568128649016952E-2</v>
      </c>
    </row>
    <row r="31" spans="1:16" x14ac:dyDescent="0.25">
      <c r="A31" s="114" t="s">
        <v>28</v>
      </c>
      <c r="B31" s="25" t="s">
        <v>30</v>
      </c>
      <c r="C31" s="2">
        <v>851</v>
      </c>
      <c r="D31" s="64">
        <f>C31/C$34*100</f>
        <v>1.8854547468704999</v>
      </c>
      <c r="E31" s="2">
        <v>934</v>
      </c>
      <c r="F31" s="64">
        <f>E31/E$34*100</f>
        <v>1.9615667331723197</v>
      </c>
      <c r="G31" s="59">
        <f t="shared" si="11"/>
        <v>83</v>
      </c>
      <c r="H31" s="4">
        <f t="shared" si="5"/>
        <v>9.7532314923619268</v>
      </c>
      <c r="I31" s="39">
        <f t="shared" si="6"/>
        <v>7.6111986301819812E-2</v>
      </c>
      <c r="J31" s="40">
        <v>690044.1</v>
      </c>
      <c r="K31" s="72">
        <f>J31/J$34*100</f>
        <v>0.73516911948927055</v>
      </c>
      <c r="L31" s="40">
        <v>840482.39000000013</v>
      </c>
      <c r="M31" s="72">
        <f>L31/L$34*100</f>
        <v>0.84118531970806631</v>
      </c>
      <c r="N31" s="59">
        <f t="shared" si="12"/>
        <v>150438.29000000015</v>
      </c>
      <c r="O31" s="4">
        <f t="shared" si="10"/>
        <v>21.801257339929457</v>
      </c>
      <c r="P31" s="60">
        <f t="shared" si="13"/>
        <v>0.10601620021879576</v>
      </c>
    </row>
    <row r="32" spans="1:16" x14ac:dyDescent="0.25">
      <c r="A32" s="114" t="s">
        <v>23</v>
      </c>
      <c r="B32" s="25" t="s">
        <v>40</v>
      </c>
      <c r="C32" s="2">
        <v>0</v>
      </c>
      <c r="D32" s="64">
        <f>C32/C$34*100</f>
        <v>0</v>
      </c>
      <c r="E32" s="2">
        <v>0</v>
      </c>
      <c r="F32" s="64">
        <f>E32/E$34*100</f>
        <v>0</v>
      </c>
      <c r="G32" s="59">
        <f t="shared" si="11"/>
        <v>0</v>
      </c>
      <c r="H32" s="4" t="str">
        <f t="shared" si="5"/>
        <v>-</v>
      </c>
      <c r="I32" s="39">
        <f t="shared" si="6"/>
        <v>0</v>
      </c>
      <c r="J32" s="40">
        <v>0</v>
      </c>
      <c r="K32" s="72">
        <f>J32/J$34*100</f>
        <v>0</v>
      </c>
      <c r="L32" s="40">
        <v>0</v>
      </c>
      <c r="M32" s="72">
        <f>L32/L$34*100</f>
        <v>0</v>
      </c>
      <c r="N32" s="59">
        <f t="shared" si="12"/>
        <v>0</v>
      </c>
      <c r="O32" s="4" t="str">
        <f t="shared" si="10"/>
        <v>-</v>
      </c>
      <c r="P32" s="60">
        <f t="shared" si="13"/>
        <v>0</v>
      </c>
    </row>
    <row r="33" spans="1:16" x14ac:dyDescent="0.25">
      <c r="A33" s="113" t="s">
        <v>21</v>
      </c>
      <c r="B33" s="14" t="s">
        <v>22</v>
      </c>
      <c r="C33" s="5">
        <f>SUM(C29:C32)</f>
        <v>4836</v>
      </c>
      <c r="D33" s="66">
        <f>SUM(D29:D32)</f>
        <v>10.714523097374542</v>
      </c>
      <c r="E33" s="5">
        <f>SUM(E29:E32)</f>
        <v>5272</v>
      </c>
      <c r="F33" s="66">
        <f>SUM(F29:F32)</f>
        <v>11.072141131996219</v>
      </c>
      <c r="G33" s="45">
        <f>E33-C33</f>
        <v>436</v>
      </c>
      <c r="H33" s="45">
        <f>(E33-C33)/C33*100</f>
        <v>9.0157154673283717</v>
      </c>
      <c r="I33" s="42">
        <f>F33-D33</f>
        <v>0.35761803462167663</v>
      </c>
      <c r="J33" s="5">
        <f>SUM(J29:J32)</f>
        <v>23904886.650000006</v>
      </c>
      <c r="K33" s="73">
        <f>SUM(K29:K32)</f>
        <v>25.468132355557163</v>
      </c>
      <c r="L33" s="5">
        <f>SUM(L29:L32)</f>
        <v>25629750.680000003</v>
      </c>
      <c r="M33" s="66">
        <f>SUM(M29:M32)</f>
        <v>25.651185885993193</v>
      </c>
      <c r="N33" s="66">
        <f>L33-J33</f>
        <v>1724864.0299999975</v>
      </c>
      <c r="O33" s="78">
        <f>(L33-J33)/J33*100</f>
        <v>7.2155290056562436</v>
      </c>
      <c r="P33" s="61">
        <f>M33-K33</f>
        <v>0.18305353043603034</v>
      </c>
    </row>
    <row r="34" spans="1:16" x14ac:dyDescent="0.25">
      <c r="A34" s="26" t="s">
        <v>38</v>
      </c>
      <c r="B34" s="27" t="s">
        <v>39</v>
      </c>
      <c r="C34" s="68">
        <f>C28+C33</f>
        <v>45135</v>
      </c>
      <c r="D34" s="69">
        <f>D28+D33</f>
        <v>100</v>
      </c>
      <c r="E34" s="68">
        <f>E28+E33</f>
        <v>47615</v>
      </c>
      <c r="F34" s="69">
        <f>F28+F33</f>
        <v>100</v>
      </c>
      <c r="G34" s="70">
        <f>E34-C34</f>
        <v>2480</v>
      </c>
      <c r="H34" s="70">
        <f>(E34-C34)/C34*100</f>
        <v>5.494627229422842</v>
      </c>
      <c r="I34" s="70">
        <f>F34-D34</f>
        <v>0</v>
      </c>
      <c r="J34" s="68">
        <f>J28+J33</f>
        <v>93861953.897</v>
      </c>
      <c r="K34" s="54">
        <f>(K28+K33)</f>
        <v>100</v>
      </c>
      <c r="L34" s="68">
        <f>L28+L33</f>
        <v>99916435.808899984</v>
      </c>
      <c r="M34" s="69">
        <f>(M28+M33)</f>
        <v>100</v>
      </c>
      <c r="N34" s="71">
        <f>L34-J34</f>
        <v>6054481.9118999839</v>
      </c>
      <c r="O34" s="71">
        <f>(L34-J34)/J34*100</f>
        <v>6.4504111202968426</v>
      </c>
      <c r="P34" s="117">
        <f>M34-K34</f>
        <v>0</v>
      </c>
    </row>
    <row r="35" spans="1:16" x14ac:dyDescent="0.25">
      <c r="K35" s="75"/>
    </row>
    <row r="36" spans="1:16" x14ac:dyDescent="0.25">
      <c r="K36" s="75"/>
    </row>
    <row r="37" spans="1:16" x14ac:dyDescent="0.25">
      <c r="B37" t="s">
        <v>70</v>
      </c>
    </row>
    <row r="57" spans="3:15" x14ac:dyDescent="0.25"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</row>
    <row r="58" spans="3:15" x14ac:dyDescent="0.25"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</row>
    <row r="59" spans="3:15" x14ac:dyDescent="0.25">
      <c r="C59" s="86"/>
      <c r="D59" s="86"/>
      <c r="E59" s="101"/>
      <c r="F59" s="86"/>
      <c r="G59" s="86"/>
      <c r="H59" s="100"/>
      <c r="I59" s="100"/>
      <c r="J59" s="102"/>
      <c r="K59" s="86"/>
      <c r="L59" s="101"/>
      <c r="M59" s="86"/>
      <c r="N59" s="86"/>
      <c r="O59" s="101"/>
    </row>
    <row r="60" spans="3:15" x14ac:dyDescent="0.25">
      <c r="C60" s="102"/>
      <c r="D60" s="86"/>
      <c r="E60" s="101"/>
      <c r="F60" s="86"/>
      <c r="G60" s="86"/>
      <c r="H60" s="101"/>
      <c r="I60" s="100"/>
      <c r="J60" s="102"/>
      <c r="K60" s="86"/>
      <c r="L60" s="101"/>
      <c r="M60" s="86"/>
      <c r="N60" s="86"/>
      <c r="O60" s="101"/>
    </row>
    <row r="61" spans="3:15" x14ac:dyDescent="0.25">
      <c r="C61" s="102"/>
      <c r="D61" s="86"/>
      <c r="E61" s="101"/>
      <c r="F61" s="86"/>
      <c r="G61" s="86"/>
      <c r="H61" s="101"/>
      <c r="I61" s="100"/>
      <c r="J61" s="102"/>
      <c r="K61" s="86"/>
      <c r="L61" s="101"/>
      <c r="M61" s="86"/>
      <c r="N61" s="86"/>
      <c r="O61" s="101"/>
    </row>
    <row r="62" spans="3:15" x14ac:dyDescent="0.25">
      <c r="C62" s="102"/>
      <c r="D62" s="86"/>
      <c r="E62" s="101"/>
      <c r="F62" s="86"/>
      <c r="G62" s="86"/>
      <c r="H62" s="101"/>
      <c r="I62" s="100"/>
      <c r="J62" s="102"/>
      <c r="K62" s="86"/>
      <c r="L62" s="101"/>
      <c r="M62" s="86"/>
      <c r="N62" s="86"/>
      <c r="O62" s="101"/>
    </row>
    <row r="63" spans="3:15" x14ac:dyDescent="0.25">
      <c r="C63" s="102"/>
      <c r="D63" s="86"/>
      <c r="E63" s="101"/>
      <c r="F63" s="86"/>
      <c r="G63" s="86"/>
      <c r="H63" s="101"/>
      <c r="I63" s="100"/>
      <c r="J63" s="102"/>
      <c r="K63" s="86"/>
      <c r="L63" s="101"/>
      <c r="M63" s="86"/>
      <c r="N63" s="86"/>
      <c r="O63" s="101"/>
    </row>
    <row r="64" spans="3:15" x14ac:dyDescent="0.25">
      <c r="C64" s="102"/>
      <c r="D64" s="86"/>
      <c r="E64" s="101"/>
      <c r="F64" s="86"/>
      <c r="G64" s="101"/>
      <c r="H64" s="101"/>
      <c r="I64" s="100"/>
      <c r="J64" s="102"/>
      <c r="K64" s="86"/>
      <c r="L64" s="101"/>
      <c r="M64" s="100"/>
      <c r="N64" s="100"/>
      <c r="O64" s="100"/>
    </row>
    <row r="65" spans="3:15" x14ac:dyDescent="0.25">
      <c r="C65" s="102"/>
      <c r="D65" s="86"/>
      <c r="E65" s="101"/>
      <c r="F65" s="86"/>
      <c r="G65" s="100"/>
      <c r="H65" s="100"/>
      <c r="I65" s="100"/>
      <c r="J65" s="102"/>
      <c r="K65" s="86"/>
      <c r="L65" s="101"/>
      <c r="M65" s="100"/>
      <c r="N65" s="100"/>
      <c r="O65" s="100"/>
    </row>
    <row r="66" spans="3:15" x14ac:dyDescent="0.25">
      <c r="C66" s="102"/>
      <c r="D66" s="86"/>
      <c r="E66" s="101"/>
      <c r="F66" s="100"/>
      <c r="G66" s="100"/>
      <c r="H66" s="100"/>
      <c r="I66" s="100"/>
      <c r="J66" s="102"/>
      <c r="K66" s="86"/>
      <c r="L66" s="101"/>
      <c r="M66" s="100"/>
      <c r="N66" s="100"/>
      <c r="O66" s="100"/>
    </row>
    <row r="67" spans="3:15" x14ac:dyDescent="0.25">
      <c r="C67" s="102"/>
      <c r="D67" s="86"/>
      <c r="E67" s="101"/>
      <c r="F67" s="101"/>
      <c r="G67" s="100"/>
      <c r="H67" s="100"/>
      <c r="I67" s="100"/>
      <c r="J67" s="102"/>
      <c r="K67" s="86"/>
      <c r="L67" s="101"/>
      <c r="M67" s="100"/>
      <c r="N67" s="100"/>
      <c r="O67" s="100"/>
    </row>
    <row r="68" spans="3:15" x14ac:dyDescent="0.25">
      <c r="C68" s="102"/>
      <c r="D68" s="86"/>
      <c r="E68" s="101"/>
      <c r="F68" s="100"/>
      <c r="G68" s="100"/>
      <c r="H68" s="100"/>
      <c r="I68" s="100"/>
      <c r="J68" s="102"/>
      <c r="K68" s="86"/>
      <c r="L68" s="101"/>
      <c r="M68" s="100"/>
      <c r="N68" s="100"/>
      <c r="O68" s="100"/>
    </row>
    <row r="69" spans="3:15" x14ac:dyDescent="0.25">
      <c r="C69" s="102"/>
      <c r="D69" s="86"/>
      <c r="E69" s="101"/>
      <c r="F69" s="100"/>
      <c r="G69" s="100"/>
      <c r="H69" s="100"/>
      <c r="I69" s="100"/>
      <c r="J69" s="102"/>
      <c r="K69" s="86"/>
      <c r="L69" s="101"/>
      <c r="M69" s="100"/>
      <c r="N69" s="100"/>
      <c r="O69" s="100"/>
    </row>
    <row r="70" spans="3:15" x14ac:dyDescent="0.25">
      <c r="C70" s="102"/>
      <c r="D70" s="86"/>
      <c r="E70" s="101"/>
      <c r="F70" s="100"/>
      <c r="G70" s="100"/>
      <c r="H70" s="100"/>
      <c r="I70" s="100"/>
      <c r="J70" s="102"/>
      <c r="K70" s="86"/>
      <c r="L70" s="101"/>
      <c r="M70" s="100"/>
      <c r="N70" s="100"/>
      <c r="O70" s="100"/>
    </row>
    <row r="71" spans="3:15" x14ac:dyDescent="0.25">
      <c r="C71" s="102"/>
      <c r="D71" s="86"/>
      <c r="E71" s="101"/>
      <c r="F71" s="100"/>
      <c r="G71" s="100"/>
      <c r="H71" s="100"/>
      <c r="I71" s="100"/>
      <c r="J71" s="102"/>
      <c r="K71" s="86"/>
      <c r="L71" s="101"/>
      <c r="M71" s="100"/>
      <c r="N71" s="100"/>
      <c r="O71" s="100"/>
    </row>
    <row r="72" spans="3:15" x14ac:dyDescent="0.25">
      <c r="C72" s="102"/>
      <c r="D72" s="86"/>
      <c r="E72" s="101"/>
      <c r="F72" s="100"/>
      <c r="G72" s="100"/>
      <c r="H72" s="100"/>
      <c r="I72" s="100"/>
      <c r="J72" s="102"/>
      <c r="K72" s="86"/>
      <c r="L72" s="101"/>
      <c r="M72" s="100"/>
      <c r="N72" s="100"/>
      <c r="O72" s="100"/>
    </row>
    <row r="73" spans="3:15" x14ac:dyDescent="0.25">
      <c r="C73" s="102"/>
      <c r="D73" s="86"/>
      <c r="E73" s="101"/>
      <c r="F73" s="100"/>
      <c r="G73" s="100"/>
      <c r="H73" s="100"/>
      <c r="I73" s="100"/>
      <c r="J73" s="102"/>
      <c r="K73" s="86"/>
      <c r="L73" s="101"/>
      <c r="M73" s="100"/>
      <c r="N73" s="100"/>
      <c r="O73" s="100"/>
    </row>
    <row r="74" spans="3:15" x14ac:dyDescent="0.25">
      <c r="C74" s="102"/>
      <c r="D74" s="86"/>
      <c r="E74" s="101"/>
      <c r="F74" s="100"/>
      <c r="G74" s="100"/>
      <c r="H74" s="100"/>
      <c r="I74" s="100"/>
      <c r="J74" s="102"/>
      <c r="K74" s="86"/>
      <c r="L74" s="101"/>
      <c r="M74" s="100"/>
      <c r="N74" s="100"/>
      <c r="O74" s="100"/>
    </row>
    <row r="75" spans="3:15" x14ac:dyDescent="0.25">
      <c r="C75" s="102"/>
      <c r="D75" s="86"/>
      <c r="E75" s="101"/>
      <c r="F75" s="100"/>
      <c r="G75" s="100"/>
      <c r="H75" s="100"/>
      <c r="I75" s="100"/>
      <c r="J75" s="102"/>
      <c r="K75" s="86"/>
      <c r="L75" s="101"/>
      <c r="M75" s="100"/>
      <c r="N75" s="100"/>
      <c r="O75" s="100"/>
    </row>
    <row r="76" spans="3:15" x14ac:dyDescent="0.25">
      <c r="C76" s="102"/>
      <c r="D76" s="86"/>
      <c r="E76" s="101"/>
      <c r="F76" s="100"/>
      <c r="G76" s="100"/>
      <c r="H76" s="100"/>
      <c r="I76" s="100"/>
      <c r="J76" s="102"/>
      <c r="K76" s="86"/>
      <c r="L76" s="101"/>
      <c r="M76" s="100"/>
      <c r="N76" s="100"/>
      <c r="O76" s="100"/>
    </row>
    <row r="77" spans="3:15" x14ac:dyDescent="0.25"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</row>
    <row r="78" spans="3:15" x14ac:dyDescent="0.25"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</row>
    <row r="79" spans="3:15" x14ac:dyDescent="0.25"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</row>
    <row r="80" spans="3:15" x14ac:dyDescent="0.25"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</row>
    <row r="81" spans="3:15" x14ac:dyDescent="0.25"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</row>
    <row r="82" spans="3:15" x14ac:dyDescent="0.25"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</row>
    <row r="83" spans="3:15" x14ac:dyDescent="0.25"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</row>
    <row r="84" spans="3:15" x14ac:dyDescent="0.25"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</row>
    <row r="85" spans="3:15" x14ac:dyDescent="0.25"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</row>
    <row r="86" spans="3:15" x14ac:dyDescent="0.25"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</row>
    <row r="87" spans="3:15" x14ac:dyDescent="0.25"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</row>
    <row r="88" spans="3:15" x14ac:dyDescent="0.25"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</row>
    <row r="89" spans="3:15" x14ac:dyDescent="0.25"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</row>
    <row r="90" spans="3:15" x14ac:dyDescent="0.25"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</row>
    <row r="91" spans="3:15" x14ac:dyDescent="0.25"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</row>
    <row r="92" spans="3:15" x14ac:dyDescent="0.25"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</row>
    <row r="93" spans="3:15" x14ac:dyDescent="0.25"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</row>
    <row r="94" spans="3:15" x14ac:dyDescent="0.25"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</row>
    <row r="95" spans="3:15" x14ac:dyDescent="0.25"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</row>
    <row r="96" spans="3:15" x14ac:dyDescent="0.25"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</row>
    <row r="97" spans="3:15" x14ac:dyDescent="0.25"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</row>
    <row r="98" spans="3:15" x14ac:dyDescent="0.25"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</row>
    <row r="99" spans="3:15" x14ac:dyDescent="0.25"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</row>
    <row r="100" spans="3:15" x14ac:dyDescent="0.25"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</row>
    <row r="101" spans="3:15" x14ac:dyDescent="0.25"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</row>
    <row r="102" spans="3:15" x14ac:dyDescent="0.25"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</row>
    <row r="103" spans="3:15" x14ac:dyDescent="0.25"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</row>
    <row r="104" spans="3:15" x14ac:dyDescent="0.25"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</row>
    <row r="105" spans="3:15" x14ac:dyDescent="0.25"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</row>
    <row r="106" spans="3:15" x14ac:dyDescent="0.25"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</row>
    <row r="107" spans="3:15" x14ac:dyDescent="0.25"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</row>
    <row r="108" spans="3:15" x14ac:dyDescent="0.25"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</row>
    <row r="109" spans="3:15" x14ac:dyDescent="0.25"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</row>
    <row r="110" spans="3:15" x14ac:dyDescent="0.25"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3:15" x14ac:dyDescent="0.25"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</row>
    <row r="112" spans="3:15" x14ac:dyDescent="0.25"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</row>
    <row r="113" spans="3:15" x14ac:dyDescent="0.25"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</row>
    <row r="114" spans="3:15" x14ac:dyDescent="0.25"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</row>
    <row r="115" spans="3:15" x14ac:dyDescent="0.25"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</row>
    <row r="116" spans="3:15" x14ac:dyDescent="0.25"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</row>
    <row r="117" spans="3:15" x14ac:dyDescent="0.25"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</row>
    <row r="118" spans="3:15" x14ac:dyDescent="0.25"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</row>
    <row r="119" spans="3:15" x14ac:dyDescent="0.25"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</row>
    <row r="120" spans="3:15" x14ac:dyDescent="0.25"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</row>
    <row r="121" spans="3:15" x14ac:dyDescent="0.25"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</row>
    <row r="122" spans="3:15" x14ac:dyDescent="0.25"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</row>
    <row r="123" spans="3:15" x14ac:dyDescent="0.25"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</row>
    <row r="124" spans="3:15" x14ac:dyDescent="0.25"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</row>
    <row r="125" spans="3:15" x14ac:dyDescent="0.25"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</row>
    <row r="126" spans="3:15" x14ac:dyDescent="0.25"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</row>
    <row r="127" spans="3:15" x14ac:dyDescent="0.25"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</row>
    <row r="128" spans="3:15" x14ac:dyDescent="0.25"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</row>
    <row r="129" spans="3:15" x14ac:dyDescent="0.25"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</row>
    <row r="130" spans="3:15" x14ac:dyDescent="0.25"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</row>
    <row r="131" spans="3:15" x14ac:dyDescent="0.25"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</row>
    <row r="132" spans="3:15" x14ac:dyDescent="0.25"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</row>
    <row r="133" spans="3:15" x14ac:dyDescent="0.25"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</row>
    <row r="134" spans="3:15" x14ac:dyDescent="0.25"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</row>
    <row r="135" spans="3:15" x14ac:dyDescent="0.25"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</row>
    <row r="136" spans="3:15" x14ac:dyDescent="0.25"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</row>
    <row r="137" spans="3:15" x14ac:dyDescent="0.25"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</row>
    <row r="138" spans="3:15" x14ac:dyDescent="0.25"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</row>
    <row r="139" spans="3:15" x14ac:dyDescent="0.25"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</row>
    <row r="140" spans="3:15" x14ac:dyDescent="0.25"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</row>
    <row r="141" spans="3:15" x14ac:dyDescent="0.25"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</row>
    <row r="142" spans="3:15" x14ac:dyDescent="0.25"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</row>
    <row r="143" spans="3:15" x14ac:dyDescent="0.25"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</row>
    <row r="144" spans="3:15" x14ac:dyDescent="0.25"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</row>
    <row r="145" spans="3:15" x14ac:dyDescent="0.25"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</row>
    <row r="146" spans="3:15" x14ac:dyDescent="0.25"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</row>
    <row r="147" spans="3:15" x14ac:dyDescent="0.25"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</row>
    <row r="148" spans="3:15" x14ac:dyDescent="0.25"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</row>
    <row r="149" spans="3:15" x14ac:dyDescent="0.25"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</row>
    <row r="150" spans="3:15" x14ac:dyDescent="0.25"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</row>
    <row r="151" spans="3:15" x14ac:dyDescent="0.25"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</row>
    <row r="152" spans="3:15" x14ac:dyDescent="0.25"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</row>
    <row r="153" spans="3:15" x14ac:dyDescent="0.25"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</row>
    <row r="154" spans="3:15" x14ac:dyDescent="0.25"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</row>
    <row r="155" spans="3:15" x14ac:dyDescent="0.25"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</row>
    <row r="156" spans="3:15" x14ac:dyDescent="0.25"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</row>
    <row r="157" spans="3:15" x14ac:dyDescent="0.25"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</row>
    <row r="158" spans="3:15" x14ac:dyDescent="0.25"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</row>
    <row r="159" spans="3:15" x14ac:dyDescent="0.25"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</row>
    <row r="160" spans="3:15" x14ac:dyDescent="0.25"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</row>
    <row r="161" spans="3:15" x14ac:dyDescent="0.25"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</row>
    <row r="162" spans="3:15" x14ac:dyDescent="0.25"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</row>
    <row r="163" spans="3:15" x14ac:dyDescent="0.25"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</row>
    <row r="164" spans="3:15" x14ac:dyDescent="0.25"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</row>
    <row r="165" spans="3:15" x14ac:dyDescent="0.25"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</row>
    <row r="166" spans="3:15" x14ac:dyDescent="0.25"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</row>
    <row r="167" spans="3:15" x14ac:dyDescent="0.25"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</row>
    <row r="168" spans="3:15" x14ac:dyDescent="0.25"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</row>
    <row r="169" spans="3:15" x14ac:dyDescent="0.25"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</row>
    <row r="170" spans="3:15" x14ac:dyDescent="0.25"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</row>
    <row r="171" spans="3:15" x14ac:dyDescent="0.25"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</row>
    <row r="172" spans="3:15" x14ac:dyDescent="0.25"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</row>
    <row r="173" spans="3:15" x14ac:dyDescent="0.25"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</row>
    <row r="174" spans="3:15" x14ac:dyDescent="0.25"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</row>
    <row r="175" spans="3:15" x14ac:dyDescent="0.25"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</row>
    <row r="176" spans="3:15" x14ac:dyDescent="0.25"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</row>
    <row r="177" spans="3:15" x14ac:dyDescent="0.25"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</row>
    <row r="178" spans="3:15" x14ac:dyDescent="0.25"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</row>
    <row r="179" spans="3:15" x14ac:dyDescent="0.25"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</row>
    <row r="180" spans="3:15" x14ac:dyDescent="0.25"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</row>
    <row r="181" spans="3:15" x14ac:dyDescent="0.25"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</row>
    <row r="182" spans="3:15" x14ac:dyDescent="0.25"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</row>
    <row r="183" spans="3:15" x14ac:dyDescent="0.25"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</row>
    <row r="184" spans="3:15" x14ac:dyDescent="0.25"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</row>
    <row r="185" spans="3:15" x14ac:dyDescent="0.25"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</row>
    <row r="186" spans="3:15" x14ac:dyDescent="0.25"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</row>
    <row r="187" spans="3:15" x14ac:dyDescent="0.25"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</row>
    <row r="188" spans="3:15" x14ac:dyDescent="0.25"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</row>
    <row r="189" spans="3:15" x14ac:dyDescent="0.25"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</row>
    <row r="190" spans="3:15" x14ac:dyDescent="0.25"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</row>
    <row r="191" spans="3:15" x14ac:dyDescent="0.25"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</row>
    <row r="192" spans="3:15" x14ac:dyDescent="0.25"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</row>
    <row r="193" spans="3:15" x14ac:dyDescent="0.25"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</row>
    <row r="194" spans="3:15" x14ac:dyDescent="0.25"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</row>
    <row r="195" spans="3:15" x14ac:dyDescent="0.25"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</row>
    <row r="196" spans="3:15" x14ac:dyDescent="0.25"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</row>
    <row r="197" spans="3:15" x14ac:dyDescent="0.25"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</row>
    <row r="198" spans="3:15" x14ac:dyDescent="0.25"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</row>
    <row r="199" spans="3:15" x14ac:dyDescent="0.25"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</row>
    <row r="200" spans="3:15" x14ac:dyDescent="0.25"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</row>
    <row r="201" spans="3:15" x14ac:dyDescent="0.25"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</row>
    <row r="202" spans="3:15" x14ac:dyDescent="0.25"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</row>
    <row r="203" spans="3:15" x14ac:dyDescent="0.25"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</row>
    <row r="204" spans="3:15" x14ac:dyDescent="0.25"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</row>
    <row r="205" spans="3:15" x14ac:dyDescent="0.25"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</row>
    <row r="206" spans="3:15" x14ac:dyDescent="0.25"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</row>
    <row r="207" spans="3:15" x14ac:dyDescent="0.25"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</row>
    <row r="208" spans="3:15" x14ac:dyDescent="0.25"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</row>
    <row r="209" spans="3:15" x14ac:dyDescent="0.25"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</row>
    <row r="210" spans="3:15" x14ac:dyDescent="0.25"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</row>
    <row r="211" spans="3:15" x14ac:dyDescent="0.25"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</row>
    <row r="212" spans="3:15" x14ac:dyDescent="0.25"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</row>
    <row r="213" spans="3:15" x14ac:dyDescent="0.25"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</row>
    <row r="214" spans="3:15" x14ac:dyDescent="0.25"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</row>
    <row r="215" spans="3:15" x14ac:dyDescent="0.25"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</row>
    <row r="216" spans="3:15" x14ac:dyDescent="0.25"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</row>
    <row r="217" spans="3:15" x14ac:dyDescent="0.25"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</row>
    <row r="218" spans="3:15" x14ac:dyDescent="0.25"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</row>
    <row r="219" spans="3:15" x14ac:dyDescent="0.25"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</row>
    <row r="220" spans="3:15" x14ac:dyDescent="0.25"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</row>
    <row r="221" spans="3:15" x14ac:dyDescent="0.25"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</row>
    <row r="222" spans="3:15" x14ac:dyDescent="0.25"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</row>
    <row r="223" spans="3:15" x14ac:dyDescent="0.25"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</row>
    <row r="224" spans="3:15" x14ac:dyDescent="0.25"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</row>
    <row r="225" spans="3:15" x14ac:dyDescent="0.25"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</row>
    <row r="226" spans="3:15" x14ac:dyDescent="0.25"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</row>
    <row r="227" spans="3:15" x14ac:dyDescent="0.25"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</row>
    <row r="228" spans="3:15" x14ac:dyDescent="0.25"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</row>
    <row r="229" spans="3:15" x14ac:dyDescent="0.25"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</row>
    <row r="230" spans="3:15" x14ac:dyDescent="0.25"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</row>
    <row r="231" spans="3:15" x14ac:dyDescent="0.25"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</row>
    <row r="232" spans="3:15" x14ac:dyDescent="0.25"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</row>
    <row r="233" spans="3:15" x14ac:dyDescent="0.25"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</row>
    <row r="234" spans="3:15" x14ac:dyDescent="0.25"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</row>
    <row r="235" spans="3:15" x14ac:dyDescent="0.25"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</row>
    <row r="236" spans="3:15" x14ac:dyDescent="0.25"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</row>
    <row r="237" spans="3:15" x14ac:dyDescent="0.25"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</row>
    <row r="238" spans="3:15" x14ac:dyDescent="0.25"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</row>
    <row r="239" spans="3:15" x14ac:dyDescent="0.25"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</row>
    <row r="240" spans="3:15" x14ac:dyDescent="0.25"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</row>
    <row r="241" spans="3:15" x14ac:dyDescent="0.25"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</row>
    <row r="242" spans="3:15" x14ac:dyDescent="0.25"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</row>
    <row r="243" spans="3:15" x14ac:dyDescent="0.25"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</row>
    <row r="244" spans="3:15" x14ac:dyDescent="0.25"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</row>
    <row r="245" spans="3:15" x14ac:dyDescent="0.25"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</row>
    <row r="246" spans="3:15" x14ac:dyDescent="0.25"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</row>
    <row r="247" spans="3:15" x14ac:dyDescent="0.25"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</row>
    <row r="248" spans="3:15" x14ac:dyDescent="0.25"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</row>
    <row r="249" spans="3:15" x14ac:dyDescent="0.25"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</row>
    <row r="250" spans="3:15" x14ac:dyDescent="0.25"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</row>
    <row r="251" spans="3:15" x14ac:dyDescent="0.25"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</row>
    <row r="252" spans="3:15" x14ac:dyDescent="0.25"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</row>
    <row r="253" spans="3:15" x14ac:dyDescent="0.25"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</row>
    <row r="254" spans="3:15" x14ac:dyDescent="0.25"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</row>
    <row r="255" spans="3:15" x14ac:dyDescent="0.25"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</row>
    <row r="256" spans="3:15" x14ac:dyDescent="0.25"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</row>
    <row r="257" spans="3:15" x14ac:dyDescent="0.25"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</row>
    <row r="258" spans="3:15" x14ac:dyDescent="0.25"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</row>
    <row r="259" spans="3:15" x14ac:dyDescent="0.25"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</row>
    <row r="260" spans="3:15" x14ac:dyDescent="0.25">
      <c r="C260" s="100"/>
      <c r="D260" s="100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</row>
    <row r="261" spans="3:15" x14ac:dyDescent="0.25"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</row>
    <row r="262" spans="3:15" x14ac:dyDescent="0.25"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</row>
    <row r="263" spans="3:15" x14ac:dyDescent="0.25">
      <c r="C263" s="100"/>
      <c r="D263" s="100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</row>
    <row r="264" spans="3:15" x14ac:dyDescent="0.25">
      <c r="C264" s="100"/>
      <c r="D264" s="100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</row>
    <row r="265" spans="3:15" x14ac:dyDescent="0.25"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</row>
    <row r="266" spans="3:15" x14ac:dyDescent="0.25"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</row>
    <row r="267" spans="3:15" x14ac:dyDescent="0.25"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</row>
    <row r="268" spans="3:15" x14ac:dyDescent="0.25"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</row>
    <row r="269" spans="3:15" x14ac:dyDescent="0.25"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</row>
    <row r="270" spans="3:15" x14ac:dyDescent="0.25"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</row>
    <row r="271" spans="3:15" x14ac:dyDescent="0.25"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</row>
    <row r="272" spans="3:15" x14ac:dyDescent="0.25"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</row>
    <row r="273" spans="3:15" x14ac:dyDescent="0.25"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</row>
    <row r="274" spans="3:15" x14ac:dyDescent="0.25"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</row>
    <row r="275" spans="3:15" x14ac:dyDescent="0.25"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</row>
    <row r="276" spans="3:15" x14ac:dyDescent="0.25">
      <c r="C276" s="100"/>
      <c r="D276" s="100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</row>
    <row r="277" spans="3:15" x14ac:dyDescent="0.25"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</row>
    <row r="278" spans="3:15" x14ac:dyDescent="0.25"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</row>
    <row r="279" spans="3:15" x14ac:dyDescent="0.25"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</row>
    <row r="280" spans="3:15" x14ac:dyDescent="0.25"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</row>
    <row r="281" spans="3:15" x14ac:dyDescent="0.25">
      <c r="C281" s="100"/>
      <c r="D281" s="100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</row>
    <row r="282" spans="3:15" x14ac:dyDescent="0.25"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</row>
    <row r="283" spans="3:15" x14ac:dyDescent="0.25"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</row>
    <row r="284" spans="3:15" x14ac:dyDescent="0.25"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</row>
    <row r="285" spans="3:15" x14ac:dyDescent="0.25"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</row>
    <row r="286" spans="3:15" x14ac:dyDescent="0.25"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</row>
    <row r="287" spans="3:15" x14ac:dyDescent="0.25"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</row>
    <row r="288" spans="3:15" x14ac:dyDescent="0.25"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</row>
    <row r="289" spans="3:15" x14ac:dyDescent="0.25"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</row>
    <row r="290" spans="3:15" x14ac:dyDescent="0.25"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</row>
    <row r="291" spans="3:15" x14ac:dyDescent="0.25"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</row>
    <row r="292" spans="3:15" x14ac:dyDescent="0.25"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</row>
    <row r="293" spans="3:15" x14ac:dyDescent="0.25"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</row>
    <row r="294" spans="3:15" x14ac:dyDescent="0.25"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</row>
    <row r="295" spans="3:15" x14ac:dyDescent="0.25"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</row>
    <row r="296" spans="3:15" x14ac:dyDescent="0.25"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</row>
    <row r="297" spans="3:15" x14ac:dyDescent="0.25"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</row>
    <row r="298" spans="3:15" x14ac:dyDescent="0.25"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</row>
    <row r="299" spans="3:15" x14ac:dyDescent="0.25"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</row>
    <row r="300" spans="3:15" x14ac:dyDescent="0.25"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</row>
    <row r="301" spans="3:15" x14ac:dyDescent="0.25"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</row>
    <row r="302" spans="3:15" x14ac:dyDescent="0.25"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</row>
    <row r="303" spans="3:15" x14ac:dyDescent="0.25"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</row>
    <row r="304" spans="3:15" x14ac:dyDescent="0.25"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</row>
    <row r="305" spans="3:15" x14ac:dyDescent="0.25"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</row>
    <row r="306" spans="3:15" x14ac:dyDescent="0.25"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</row>
    <row r="307" spans="3:15" x14ac:dyDescent="0.25"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</row>
    <row r="308" spans="3:15" x14ac:dyDescent="0.25"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</row>
    <row r="309" spans="3:15" x14ac:dyDescent="0.25"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</row>
    <row r="310" spans="3:15" x14ac:dyDescent="0.25"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</row>
    <row r="311" spans="3:15" x14ac:dyDescent="0.25"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</row>
    <row r="312" spans="3:15" x14ac:dyDescent="0.25"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</row>
    <row r="313" spans="3:15" x14ac:dyDescent="0.25"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</row>
    <row r="314" spans="3:15" x14ac:dyDescent="0.25"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</row>
    <row r="315" spans="3:15" x14ac:dyDescent="0.25"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</row>
    <row r="316" spans="3:15" x14ac:dyDescent="0.25"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</row>
    <row r="317" spans="3:15" x14ac:dyDescent="0.25"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</row>
    <row r="318" spans="3:15" x14ac:dyDescent="0.25"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</row>
    <row r="319" spans="3:15" x14ac:dyDescent="0.25"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</row>
    <row r="320" spans="3:15" x14ac:dyDescent="0.25"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</row>
    <row r="321" spans="3:15" x14ac:dyDescent="0.25"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</row>
    <row r="322" spans="3:15" x14ac:dyDescent="0.25"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</row>
    <row r="323" spans="3:15" x14ac:dyDescent="0.25"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</row>
    <row r="324" spans="3:15" x14ac:dyDescent="0.25"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</row>
    <row r="325" spans="3:15" x14ac:dyDescent="0.25"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</row>
    <row r="326" spans="3:15" x14ac:dyDescent="0.25"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</row>
    <row r="327" spans="3:15" x14ac:dyDescent="0.25"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</row>
    <row r="328" spans="3:15" x14ac:dyDescent="0.25"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</row>
    <row r="329" spans="3:15" x14ac:dyDescent="0.25"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</row>
    <row r="330" spans="3:15" x14ac:dyDescent="0.25"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</row>
    <row r="331" spans="3:15" x14ac:dyDescent="0.25"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</row>
    <row r="332" spans="3:15" x14ac:dyDescent="0.25"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</row>
    <row r="333" spans="3:15" x14ac:dyDescent="0.25"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</row>
    <row r="334" spans="3:15" x14ac:dyDescent="0.25"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</row>
    <row r="335" spans="3:15" x14ac:dyDescent="0.25"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</row>
    <row r="336" spans="3:15" x14ac:dyDescent="0.25"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</row>
    <row r="337" spans="3:15" x14ac:dyDescent="0.25"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</row>
    <row r="338" spans="3:15" x14ac:dyDescent="0.25"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</row>
    <row r="339" spans="3:15" x14ac:dyDescent="0.25"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</row>
    <row r="340" spans="3:15" x14ac:dyDescent="0.25"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</row>
    <row r="341" spans="3:15" x14ac:dyDescent="0.25"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</row>
    <row r="342" spans="3:15" x14ac:dyDescent="0.25"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</row>
    <row r="343" spans="3:15" x14ac:dyDescent="0.25"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</row>
    <row r="344" spans="3:15" x14ac:dyDescent="0.25"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</row>
    <row r="345" spans="3:15" x14ac:dyDescent="0.25"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</row>
    <row r="346" spans="3:15" x14ac:dyDescent="0.25"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</row>
    <row r="347" spans="3:15" x14ac:dyDescent="0.25"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</row>
    <row r="348" spans="3:15" x14ac:dyDescent="0.25"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</row>
    <row r="349" spans="3:15" x14ac:dyDescent="0.25"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</row>
    <row r="350" spans="3:15" x14ac:dyDescent="0.25"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</row>
    <row r="351" spans="3:15" x14ac:dyDescent="0.25"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</row>
    <row r="352" spans="3:15" x14ac:dyDescent="0.25"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</row>
    <row r="353" spans="3:15" x14ac:dyDescent="0.25"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</row>
    <row r="354" spans="3:15" x14ac:dyDescent="0.25"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</row>
    <row r="355" spans="3:15" x14ac:dyDescent="0.25"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</row>
    <row r="356" spans="3:15" x14ac:dyDescent="0.25"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</row>
    <row r="357" spans="3:15" x14ac:dyDescent="0.25"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</row>
    <row r="358" spans="3:15" x14ac:dyDescent="0.25"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</row>
    <row r="359" spans="3:15" x14ac:dyDescent="0.25"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</row>
    <row r="360" spans="3:15" x14ac:dyDescent="0.25"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</row>
    <row r="361" spans="3:15" x14ac:dyDescent="0.25"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</row>
    <row r="362" spans="3:15" x14ac:dyDescent="0.25"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</row>
    <row r="363" spans="3:15" x14ac:dyDescent="0.25"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</row>
    <row r="364" spans="3:15" x14ac:dyDescent="0.25"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</row>
    <row r="365" spans="3:15" x14ac:dyDescent="0.25"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</row>
    <row r="366" spans="3:15" x14ac:dyDescent="0.25"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</row>
    <row r="367" spans="3:15" x14ac:dyDescent="0.25"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</row>
    <row r="368" spans="3:15" x14ac:dyDescent="0.25"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</row>
    <row r="369" spans="3:15" x14ac:dyDescent="0.25"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</row>
    <row r="370" spans="3:15" x14ac:dyDescent="0.25"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</row>
    <row r="371" spans="3:15" x14ac:dyDescent="0.25"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</row>
    <row r="372" spans="3:15" x14ac:dyDescent="0.25"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</row>
    <row r="373" spans="3:15" x14ac:dyDescent="0.25"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</row>
    <row r="374" spans="3:15" x14ac:dyDescent="0.25"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</row>
    <row r="375" spans="3:15" x14ac:dyDescent="0.25"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</row>
  </sheetData>
  <mergeCells count="5">
    <mergeCell ref="C7:I7"/>
    <mergeCell ref="J7:P7"/>
    <mergeCell ref="G8:H8"/>
    <mergeCell ref="N8:O8"/>
    <mergeCell ref="B7:B9"/>
  </mergeCells>
  <dataValidations disablePrompts="1" count="1">
    <dataValidation type="decimal" allowBlank="1" showInputMessage="1" showErrorMessage="1" errorTitle="Microsoft Excel" error="Neočekivana vrsta podatka!_x000a_Mollimo unesite broj." sqref="J59:J76 C60:C7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verticalDpi="0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5"/>
  <sheetViews>
    <sheetView showGridLines="0" showRuler="0" view="pageLayout" zoomScale="65" zoomScaleNormal="70" zoomScalePageLayoutView="65" workbookViewId="0">
      <selection activeCell="B34" sqref="B34"/>
    </sheetView>
  </sheetViews>
  <sheetFormatPr defaultColWidth="5.42578125" defaultRowHeight="15" x14ac:dyDescent="0.25"/>
  <cols>
    <col min="1" max="1" width="8.42578125" customWidth="1"/>
    <col min="2" max="2" width="48.7109375" customWidth="1"/>
    <col min="3" max="9" width="12.140625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5.42578125" customWidth="1"/>
    <col min="15" max="15" width="10.42578125" customWidth="1"/>
    <col min="16" max="16" width="10.85546875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E3" s="8" t="s">
        <v>65</v>
      </c>
      <c r="F3" s="15"/>
      <c r="G3" s="15"/>
      <c r="H3" s="15"/>
      <c r="I3" s="16"/>
      <c r="J3" s="15"/>
      <c r="K3" s="15"/>
      <c r="L3" s="15"/>
      <c r="M3" s="15"/>
    </row>
    <row r="4" spans="1:16" x14ac:dyDescent="0.25">
      <c r="D4" s="6"/>
      <c r="E4" s="24"/>
      <c r="F4" s="6"/>
      <c r="G4" s="6"/>
      <c r="H4" s="6"/>
      <c r="I4" s="6"/>
      <c r="J4" s="6"/>
      <c r="K4" s="6"/>
      <c r="L4" s="6"/>
      <c r="M4" s="6"/>
      <c r="N4" s="6"/>
    </row>
    <row r="5" spans="1:16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.75" thickBot="1" x14ac:dyDescent="0.3"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ht="18" customHeight="1" x14ac:dyDescent="0.25">
      <c r="A7" s="23"/>
      <c r="B7" s="121" t="s">
        <v>34</v>
      </c>
      <c r="C7" s="121" t="s">
        <v>1</v>
      </c>
      <c r="D7" s="121"/>
      <c r="E7" s="121"/>
      <c r="F7" s="121"/>
      <c r="G7" s="121"/>
      <c r="H7" s="121"/>
      <c r="I7" s="121"/>
      <c r="J7" s="121" t="s">
        <v>36</v>
      </c>
      <c r="K7" s="121"/>
      <c r="L7" s="121"/>
      <c r="M7" s="121"/>
      <c r="N7" s="121"/>
      <c r="O7" s="121"/>
      <c r="P7" s="122"/>
    </row>
    <row r="8" spans="1:16" ht="38.25" x14ac:dyDescent="0.25">
      <c r="A8" s="18" t="s">
        <v>0</v>
      </c>
      <c r="B8" s="124"/>
      <c r="C8" s="119" t="s">
        <v>1</v>
      </c>
      <c r="D8" s="119" t="s">
        <v>56</v>
      </c>
      <c r="E8" s="119" t="s">
        <v>1</v>
      </c>
      <c r="F8" s="119" t="s">
        <v>56</v>
      </c>
      <c r="G8" s="123" t="s">
        <v>31</v>
      </c>
      <c r="H8" s="123"/>
      <c r="I8" s="119" t="s">
        <v>32</v>
      </c>
      <c r="J8" s="119" t="s">
        <v>36</v>
      </c>
      <c r="K8" s="119" t="s">
        <v>56</v>
      </c>
      <c r="L8" s="119" t="s">
        <v>2</v>
      </c>
      <c r="M8" s="119" t="s">
        <v>56</v>
      </c>
      <c r="N8" s="123" t="s">
        <v>37</v>
      </c>
      <c r="O8" s="123"/>
      <c r="P8" s="20" t="s">
        <v>32</v>
      </c>
    </row>
    <row r="9" spans="1:16" ht="30.75" customHeight="1" thickBot="1" x14ac:dyDescent="0.3">
      <c r="A9" s="17"/>
      <c r="B9" s="125"/>
      <c r="C9" s="21" t="s">
        <v>67</v>
      </c>
      <c r="D9" s="21" t="s">
        <v>61</v>
      </c>
      <c r="E9" s="21" t="s">
        <v>68</v>
      </c>
      <c r="F9" s="21" t="s">
        <v>61</v>
      </c>
      <c r="G9" s="21" t="s">
        <v>57</v>
      </c>
      <c r="H9" s="21" t="s">
        <v>58</v>
      </c>
      <c r="I9" s="21" t="s">
        <v>61</v>
      </c>
      <c r="J9" s="21" t="s">
        <v>67</v>
      </c>
      <c r="K9" s="21" t="s">
        <v>61</v>
      </c>
      <c r="L9" s="21" t="s">
        <v>68</v>
      </c>
      <c r="M9" s="21" t="s">
        <v>61</v>
      </c>
      <c r="N9" s="21" t="s">
        <v>59</v>
      </c>
      <c r="O9" s="21" t="s">
        <v>58</v>
      </c>
      <c r="P9" s="19" t="s">
        <v>61</v>
      </c>
    </row>
    <row r="10" spans="1:16" x14ac:dyDescent="0.25">
      <c r="A10" s="111" t="s">
        <v>3</v>
      </c>
      <c r="B10" s="22" t="s">
        <v>41</v>
      </c>
      <c r="C10" s="2">
        <v>5947</v>
      </c>
      <c r="D10" s="64">
        <f t="shared" ref="D10:D27" si="0">C10/C$34*100</f>
        <v>11.790479589206765</v>
      </c>
      <c r="E10" s="2">
        <v>5631</v>
      </c>
      <c r="F10" s="64">
        <f t="shared" ref="F10:F27" si="1">E10/E$34*100</f>
        <v>11.6891204616694</v>
      </c>
      <c r="G10" s="59">
        <f>E10-C10</f>
        <v>-316</v>
      </c>
      <c r="H10" s="4">
        <f>IFERROR((E10-C10)/C10*100, "-")</f>
        <v>-5.3136034975617958</v>
      </c>
      <c r="I10" s="90">
        <f>F10-D10</f>
        <v>-0.1013591275373642</v>
      </c>
      <c r="J10" s="120">
        <v>7963175.0601999983</v>
      </c>
      <c r="K10" s="64">
        <f t="shared" ref="K10:K27" si="2">J10/J$34*100</f>
        <v>8.4726956628593175</v>
      </c>
      <c r="L10" s="120">
        <v>8106895.8842999935</v>
      </c>
      <c r="M10" s="72">
        <f t="shared" ref="M10:M27" si="3">L10/L$34*100</f>
        <v>8.1096901683245637</v>
      </c>
      <c r="N10" s="59">
        <f>L10-J10</f>
        <v>143720.8240999952</v>
      </c>
      <c r="O10" s="4">
        <f>IFERROR((L10-J10)/J10*100, "-")</f>
        <v>1.8048180909435587</v>
      </c>
      <c r="P10" s="76">
        <f>M10-K10</f>
        <v>-0.36300549453475384</v>
      </c>
    </row>
    <row r="11" spans="1:16" x14ac:dyDescent="0.25">
      <c r="A11" s="111" t="s">
        <v>4</v>
      </c>
      <c r="B11" s="22" t="s">
        <v>42</v>
      </c>
      <c r="C11" s="2">
        <v>7047</v>
      </c>
      <c r="D11" s="64">
        <f t="shared" si="0"/>
        <v>13.971331707607209</v>
      </c>
      <c r="E11" s="2">
        <v>8169</v>
      </c>
      <c r="F11" s="64">
        <f t="shared" si="1"/>
        <v>16.957631868474042</v>
      </c>
      <c r="G11" s="59">
        <f t="shared" ref="G11:G26" si="4">E11-C11</f>
        <v>1122</v>
      </c>
      <c r="H11" s="4">
        <f t="shared" ref="H11:H32" si="5">IFERROR((E11-C11)/C11*100, "-")</f>
        <v>15.921668795232014</v>
      </c>
      <c r="I11" s="90">
        <f t="shared" ref="I11:I32" si="6">F11-D11</f>
        <v>2.9863001608668327</v>
      </c>
      <c r="J11" s="120">
        <v>1349776.5639000009</v>
      </c>
      <c r="K11" s="64">
        <f t="shared" si="2"/>
        <v>1.436141482804155</v>
      </c>
      <c r="L11" s="120">
        <v>1467719.2470000032</v>
      </c>
      <c r="M11" s="72">
        <f t="shared" si="3"/>
        <v>1.468225140316382</v>
      </c>
      <c r="N11" s="59">
        <f t="shared" ref="N11:N26" si="7">L11-J11</f>
        <v>117942.68310000235</v>
      </c>
      <c r="O11" s="4">
        <f t="shared" ref="O11:O27" si="8">IFERROR((L11-J11)/J11*100, "-")</f>
        <v>8.7379412455660486</v>
      </c>
      <c r="P11" s="76">
        <f>M11-K11</f>
        <v>3.2083657512226971E-2</v>
      </c>
    </row>
    <row r="12" spans="1:16" x14ac:dyDescent="0.25">
      <c r="A12" s="111" t="s">
        <v>5</v>
      </c>
      <c r="B12" s="22" t="s">
        <v>43</v>
      </c>
      <c r="C12" s="2">
        <v>9754</v>
      </c>
      <c r="D12" s="64">
        <f t="shared" si="0"/>
        <v>19.33821051170721</v>
      </c>
      <c r="E12" s="2">
        <v>10534</v>
      </c>
      <c r="F12" s="64">
        <f t="shared" si="1"/>
        <v>21.867020945342826</v>
      </c>
      <c r="G12" s="59">
        <f t="shared" si="4"/>
        <v>780</v>
      </c>
      <c r="H12" s="4">
        <f t="shared" si="5"/>
        <v>7.9967192946483499</v>
      </c>
      <c r="I12" s="90">
        <f t="shared" si="6"/>
        <v>2.5288104336356163</v>
      </c>
      <c r="J12" s="120">
        <v>16979316.876299992</v>
      </c>
      <c r="K12" s="64">
        <f t="shared" si="2"/>
        <v>18.065731742500191</v>
      </c>
      <c r="L12" s="120">
        <v>18482493.742099997</v>
      </c>
      <c r="M12" s="72">
        <f t="shared" si="3"/>
        <v>18.48886428610782</v>
      </c>
      <c r="N12" s="59">
        <f t="shared" si="7"/>
        <v>1503176.8658000045</v>
      </c>
      <c r="O12" s="4">
        <f t="shared" si="8"/>
        <v>8.8529878837361426</v>
      </c>
      <c r="P12" s="76">
        <f t="shared" ref="P12:P27" si="9">M12-K12</f>
        <v>0.42313254360762897</v>
      </c>
    </row>
    <row r="13" spans="1:16" x14ac:dyDescent="0.25">
      <c r="A13" s="111" t="s">
        <v>6</v>
      </c>
      <c r="B13" s="22" t="s">
        <v>44</v>
      </c>
      <c r="C13" s="2">
        <v>0</v>
      </c>
      <c r="D13" s="64">
        <f t="shared" si="0"/>
        <v>0</v>
      </c>
      <c r="E13" s="2">
        <v>0</v>
      </c>
      <c r="F13" s="64">
        <f t="shared" si="1"/>
        <v>0</v>
      </c>
      <c r="G13" s="59">
        <f t="shared" si="4"/>
        <v>0</v>
      </c>
      <c r="H13" s="4" t="str">
        <f t="shared" si="5"/>
        <v>-</v>
      </c>
      <c r="I13" s="90">
        <f t="shared" si="6"/>
        <v>0</v>
      </c>
      <c r="J13" s="120">
        <v>0</v>
      </c>
      <c r="K13" s="64">
        <f t="shared" si="2"/>
        <v>0</v>
      </c>
      <c r="L13" s="120">
        <v>0</v>
      </c>
      <c r="M13" s="72">
        <f t="shared" si="3"/>
        <v>0</v>
      </c>
      <c r="N13" s="59">
        <f t="shared" si="7"/>
        <v>0</v>
      </c>
      <c r="O13" s="4" t="str">
        <f t="shared" si="8"/>
        <v>-</v>
      </c>
      <c r="P13" s="76">
        <f t="shared" si="9"/>
        <v>0</v>
      </c>
    </row>
    <row r="14" spans="1:16" x14ac:dyDescent="0.25">
      <c r="A14" s="111" t="s">
        <v>7</v>
      </c>
      <c r="B14" s="22" t="s">
        <v>46</v>
      </c>
      <c r="C14" s="2">
        <v>0</v>
      </c>
      <c r="D14" s="64">
        <f t="shared" si="0"/>
        <v>0</v>
      </c>
      <c r="E14" s="2">
        <v>0</v>
      </c>
      <c r="F14" s="64">
        <f t="shared" si="1"/>
        <v>0</v>
      </c>
      <c r="G14" s="59">
        <f t="shared" si="4"/>
        <v>0</v>
      </c>
      <c r="H14" s="4" t="str">
        <f t="shared" si="5"/>
        <v>-</v>
      </c>
      <c r="I14" s="90">
        <f t="shared" si="6"/>
        <v>0</v>
      </c>
      <c r="J14" s="120">
        <v>0</v>
      </c>
      <c r="K14" s="64">
        <f t="shared" si="2"/>
        <v>0</v>
      </c>
      <c r="L14" s="120">
        <v>0</v>
      </c>
      <c r="M14" s="72">
        <f t="shared" si="3"/>
        <v>0</v>
      </c>
      <c r="N14" s="59">
        <f t="shared" si="7"/>
        <v>0</v>
      </c>
      <c r="O14" s="4" t="str">
        <f t="shared" si="8"/>
        <v>-</v>
      </c>
      <c r="P14" s="76">
        <f t="shared" si="9"/>
        <v>0</v>
      </c>
    </row>
    <row r="15" spans="1:16" x14ac:dyDescent="0.25">
      <c r="A15" s="111" t="s">
        <v>8</v>
      </c>
      <c r="B15" s="22" t="s">
        <v>47</v>
      </c>
      <c r="C15" s="2">
        <v>0</v>
      </c>
      <c r="D15" s="64">
        <f t="shared" si="0"/>
        <v>0</v>
      </c>
      <c r="E15" s="2">
        <v>0</v>
      </c>
      <c r="F15" s="64">
        <f t="shared" si="1"/>
        <v>0</v>
      </c>
      <c r="G15" s="59">
        <f t="shared" si="4"/>
        <v>0</v>
      </c>
      <c r="H15" s="4" t="str">
        <f t="shared" si="5"/>
        <v>-</v>
      </c>
      <c r="I15" s="90">
        <f t="shared" si="6"/>
        <v>0</v>
      </c>
      <c r="J15" s="120">
        <v>200</v>
      </c>
      <c r="K15" s="64">
        <f t="shared" si="2"/>
        <v>2.1279692079622634E-4</v>
      </c>
      <c r="L15" s="120">
        <v>4226.6000999999997</v>
      </c>
      <c r="M15" s="72">
        <f t="shared" si="3"/>
        <v>4.2280569240799228E-3</v>
      </c>
      <c r="N15" s="59">
        <f t="shared" si="7"/>
        <v>4026.6000999999997</v>
      </c>
      <c r="O15" s="4">
        <f t="shared" si="8"/>
        <v>2013.3000499999998</v>
      </c>
      <c r="P15" s="76">
        <f t="shared" si="9"/>
        <v>4.0152600032836968E-3</v>
      </c>
    </row>
    <row r="16" spans="1:16" x14ac:dyDescent="0.25">
      <c r="A16" s="111" t="s">
        <v>9</v>
      </c>
      <c r="B16" s="22" t="s">
        <v>62</v>
      </c>
      <c r="C16" s="2">
        <v>34</v>
      </c>
      <c r="D16" s="64">
        <f t="shared" si="0"/>
        <v>6.7408156386922824E-2</v>
      </c>
      <c r="E16" s="2">
        <v>45</v>
      </c>
      <c r="F16" s="64">
        <f t="shared" si="1"/>
        <v>9.3413322815685138E-2</v>
      </c>
      <c r="G16" s="59">
        <f t="shared" si="4"/>
        <v>11</v>
      </c>
      <c r="H16" s="4">
        <f t="shared" si="5"/>
        <v>32.352941176470587</v>
      </c>
      <c r="I16" s="90">
        <f t="shared" si="6"/>
        <v>2.6005166428762314E-2</v>
      </c>
      <c r="J16" s="120">
        <v>71673.920200000008</v>
      </c>
      <c r="K16" s="64">
        <f t="shared" si="2"/>
        <v>7.625994759977224E-2</v>
      </c>
      <c r="L16" s="120">
        <v>139881.34970000002</v>
      </c>
      <c r="M16" s="72">
        <f t="shared" si="3"/>
        <v>0.13992956398896839</v>
      </c>
      <c r="N16" s="59">
        <f t="shared" si="7"/>
        <v>68207.429500000013</v>
      </c>
      <c r="O16" s="4">
        <f t="shared" si="8"/>
        <v>95.163525742240623</v>
      </c>
      <c r="P16" s="76">
        <f t="shared" si="9"/>
        <v>6.3669616389196146E-2</v>
      </c>
    </row>
    <row r="17" spans="1:16" x14ac:dyDescent="0.25">
      <c r="A17" s="111" t="s">
        <v>10</v>
      </c>
      <c r="B17" s="22" t="s">
        <v>48</v>
      </c>
      <c r="C17" s="2">
        <v>811</v>
      </c>
      <c r="D17" s="64">
        <f t="shared" si="0"/>
        <v>1.6078827891116001</v>
      </c>
      <c r="E17" s="2">
        <v>981</v>
      </c>
      <c r="F17" s="64">
        <f t="shared" si="1"/>
        <v>2.0364104373819361</v>
      </c>
      <c r="G17" s="59">
        <f t="shared" si="4"/>
        <v>170</v>
      </c>
      <c r="H17" s="4">
        <f t="shared" si="5"/>
        <v>20.961775585696671</v>
      </c>
      <c r="I17" s="90">
        <f t="shared" si="6"/>
        <v>0.42852764827033596</v>
      </c>
      <c r="J17" s="120">
        <v>4040850.9086000002</v>
      </c>
      <c r="K17" s="64">
        <f t="shared" si="2"/>
        <v>4.2994031537335671</v>
      </c>
      <c r="L17" s="120">
        <v>2091680.2101</v>
      </c>
      <c r="M17" s="72">
        <f t="shared" si="3"/>
        <v>2.0924011702158083</v>
      </c>
      <c r="N17" s="59">
        <f t="shared" si="7"/>
        <v>-1949170.6985000002</v>
      </c>
      <c r="O17" s="4">
        <f t="shared" si="8"/>
        <v>-48.236639821371504</v>
      </c>
      <c r="P17" s="76">
        <f t="shared" si="9"/>
        <v>-2.2070019835177588</v>
      </c>
    </row>
    <row r="18" spans="1:16" x14ac:dyDescent="0.25">
      <c r="A18" s="111" t="s">
        <v>11</v>
      </c>
      <c r="B18" s="22" t="s">
        <v>49</v>
      </c>
      <c r="C18" s="2">
        <v>1234</v>
      </c>
      <c r="D18" s="64">
        <f t="shared" si="0"/>
        <v>2.4465195582783164</v>
      </c>
      <c r="E18" s="2">
        <v>1280</v>
      </c>
      <c r="F18" s="64">
        <f t="shared" si="1"/>
        <v>2.6570900712017105</v>
      </c>
      <c r="G18" s="59">
        <f t="shared" si="4"/>
        <v>46</v>
      </c>
      <c r="H18" s="4">
        <f t="shared" si="5"/>
        <v>3.7277147487844409</v>
      </c>
      <c r="I18" s="90">
        <f t="shared" si="6"/>
        <v>0.21057051292339413</v>
      </c>
      <c r="J18" s="120">
        <v>2067733.0794000002</v>
      </c>
      <c r="K18" s="64">
        <f t="shared" si="2"/>
        <v>2.2000361616240949</v>
      </c>
      <c r="L18" s="120">
        <v>2958813.5205000006</v>
      </c>
      <c r="M18" s="72">
        <f t="shared" si="3"/>
        <v>2.959833364034445</v>
      </c>
      <c r="N18" s="59">
        <f t="shared" si="7"/>
        <v>891080.4411000004</v>
      </c>
      <c r="O18" s="4">
        <f t="shared" si="8"/>
        <v>43.094558479403332</v>
      </c>
      <c r="P18" s="76">
        <f t="shared" si="9"/>
        <v>0.75979720241035009</v>
      </c>
    </row>
    <row r="19" spans="1:16" ht="23.25" customHeight="1" x14ac:dyDescent="0.25">
      <c r="A19" s="111" t="s">
        <v>12</v>
      </c>
      <c r="B19" s="22" t="s">
        <v>51</v>
      </c>
      <c r="C19" s="2">
        <v>15258</v>
      </c>
      <c r="D19" s="64">
        <f t="shared" si="0"/>
        <v>30.25040147504907</v>
      </c>
      <c r="E19" s="2">
        <v>15350</v>
      </c>
      <c r="F19" s="64">
        <f t="shared" si="1"/>
        <v>31.864322338239266</v>
      </c>
      <c r="G19" s="59">
        <f t="shared" si="4"/>
        <v>92</v>
      </c>
      <c r="H19" s="4">
        <f t="shared" si="5"/>
        <v>0.60296238039061478</v>
      </c>
      <c r="I19" s="90">
        <f t="shared" si="6"/>
        <v>1.6139208631901951</v>
      </c>
      <c r="J19" s="120">
        <v>35687794.177699998</v>
      </c>
      <c r="K19" s="64">
        <f t="shared" si="2"/>
        <v>37.971263555120267</v>
      </c>
      <c r="L19" s="120">
        <v>38735688.226999998</v>
      </c>
      <c r="M19" s="72">
        <f t="shared" si="3"/>
        <v>38.749039639962277</v>
      </c>
      <c r="N19" s="59">
        <f t="shared" si="7"/>
        <v>3047894.0493000001</v>
      </c>
      <c r="O19" s="4">
        <f t="shared" si="8"/>
        <v>8.5404383193974986</v>
      </c>
      <c r="P19" s="76">
        <f t="shared" si="9"/>
        <v>0.77777608484201011</v>
      </c>
    </row>
    <row r="20" spans="1:16" ht="21.75" customHeight="1" x14ac:dyDescent="0.25">
      <c r="A20" s="111" t="s">
        <v>13</v>
      </c>
      <c r="B20" s="22" t="s">
        <v>52</v>
      </c>
      <c r="C20" s="2">
        <v>0</v>
      </c>
      <c r="D20" s="64">
        <f t="shared" si="0"/>
        <v>0</v>
      </c>
      <c r="E20" s="2">
        <v>0</v>
      </c>
      <c r="F20" s="64">
        <f t="shared" si="1"/>
        <v>0</v>
      </c>
      <c r="G20" s="59">
        <f t="shared" si="4"/>
        <v>0</v>
      </c>
      <c r="H20" s="4" t="str">
        <f t="shared" si="5"/>
        <v>-</v>
      </c>
      <c r="I20" s="90">
        <f t="shared" si="6"/>
        <v>0</v>
      </c>
      <c r="J20" s="120">
        <v>0</v>
      </c>
      <c r="K20" s="64">
        <f t="shared" si="2"/>
        <v>0</v>
      </c>
      <c r="L20" s="120">
        <v>0</v>
      </c>
      <c r="M20" s="72">
        <f t="shared" si="3"/>
        <v>0</v>
      </c>
      <c r="N20" s="59">
        <f t="shared" si="7"/>
        <v>0</v>
      </c>
      <c r="O20" s="4" t="str">
        <f t="shared" si="8"/>
        <v>-</v>
      </c>
      <c r="P20" s="76">
        <f t="shared" si="9"/>
        <v>0</v>
      </c>
    </row>
    <row r="21" spans="1:16" x14ac:dyDescent="0.25">
      <c r="A21" s="111" t="s">
        <v>14</v>
      </c>
      <c r="B21" s="22" t="s">
        <v>53</v>
      </c>
      <c r="C21" s="2">
        <v>0</v>
      </c>
      <c r="D21" s="64">
        <f t="shared" si="0"/>
        <v>0</v>
      </c>
      <c r="E21" s="2">
        <v>0</v>
      </c>
      <c r="F21" s="64">
        <f t="shared" si="1"/>
        <v>0</v>
      </c>
      <c r="G21" s="59">
        <f t="shared" si="4"/>
        <v>0</v>
      </c>
      <c r="H21" s="4" t="str">
        <f t="shared" si="5"/>
        <v>-</v>
      </c>
      <c r="I21" s="90">
        <f t="shared" si="6"/>
        <v>0</v>
      </c>
      <c r="J21" s="120">
        <v>0</v>
      </c>
      <c r="K21" s="64">
        <f t="shared" si="2"/>
        <v>0</v>
      </c>
      <c r="L21" s="120">
        <v>0</v>
      </c>
      <c r="M21" s="72">
        <f t="shared" si="3"/>
        <v>0</v>
      </c>
      <c r="N21" s="59">
        <f t="shared" si="7"/>
        <v>0</v>
      </c>
      <c r="O21" s="4" t="str">
        <f t="shared" si="8"/>
        <v>-</v>
      </c>
      <c r="P21" s="76">
        <f t="shared" si="9"/>
        <v>0</v>
      </c>
    </row>
    <row r="22" spans="1:16" x14ac:dyDescent="0.25">
      <c r="A22" s="111" t="s">
        <v>15</v>
      </c>
      <c r="B22" s="22" t="s">
        <v>54</v>
      </c>
      <c r="C22" s="2">
        <v>196</v>
      </c>
      <c r="D22" s="64">
        <f t="shared" si="0"/>
        <v>0.38858819564226094</v>
      </c>
      <c r="E22" s="2">
        <v>180</v>
      </c>
      <c r="F22" s="64">
        <f t="shared" si="1"/>
        <v>0.37365329126274055</v>
      </c>
      <c r="G22" s="59">
        <f t="shared" si="4"/>
        <v>-16</v>
      </c>
      <c r="H22" s="4">
        <f t="shared" si="5"/>
        <v>-8.1632653061224492</v>
      </c>
      <c r="I22" s="90">
        <f t="shared" si="6"/>
        <v>-1.4934904379520386E-2</v>
      </c>
      <c r="J22" s="120">
        <v>505403.08999999991</v>
      </c>
      <c r="K22" s="64">
        <f t="shared" si="2"/>
        <v>0.53774110656449015</v>
      </c>
      <c r="L22" s="120">
        <v>659514.19940000004</v>
      </c>
      <c r="M22" s="72">
        <f t="shared" si="3"/>
        <v>0.65974152068519498</v>
      </c>
      <c r="N22" s="59">
        <f t="shared" si="7"/>
        <v>154111.10940000013</v>
      </c>
      <c r="O22" s="4">
        <f t="shared" si="8"/>
        <v>30.492712143885026</v>
      </c>
      <c r="P22" s="76">
        <f t="shared" si="9"/>
        <v>0.12200041412070484</v>
      </c>
    </row>
    <row r="23" spans="1:16" x14ac:dyDescent="0.25">
      <c r="A23" s="111" t="s">
        <v>16</v>
      </c>
      <c r="B23" s="22" t="s">
        <v>50</v>
      </c>
      <c r="C23" s="2">
        <v>147</v>
      </c>
      <c r="D23" s="64">
        <f t="shared" si="0"/>
        <v>0.29144114673169574</v>
      </c>
      <c r="E23" s="2">
        <v>256</v>
      </c>
      <c r="F23" s="64">
        <f t="shared" si="1"/>
        <v>0.53141801424034207</v>
      </c>
      <c r="G23" s="59">
        <f t="shared" si="4"/>
        <v>109</v>
      </c>
      <c r="H23" s="4">
        <f t="shared" si="5"/>
        <v>74.149659863945587</v>
      </c>
      <c r="I23" s="90">
        <f t="shared" si="6"/>
        <v>0.23997686750864633</v>
      </c>
      <c r="J23" s="120">
        <v>303152.07999999996</v>
      </c>
      <c r="K23" s="64">
        <f t="shared" si="2"/>
        <v>0.32254914578485627</v>
      </c>
      <c r="L23" s="120">
        <v>636372.4299999983</v>
      </c>
      <c r="M23" s="72">
        <f t="shared" si="3"/>
        <v>0.63659177478253948</v>
      </c>
      <c r="N23" s="59">
        <f t="shared" si="7"/>
        <v>333220.34999999835</v>
      </c>
      <c r="O23" s="4">
        <f t="shared" si="8"/>
        <v>109.91854319455715</v>
      </c>
      <c r="P23" s="76">
        <f t="shared" si="9"/>
        <v>0.3140426289976832</v>
      </c>
    </row>
    <row r="24" spans="1:16" x14ac:dyDescent="0.25">
      <c r="A24" s="111" t="s">
        <v>17</v>
      </c>
      <c r="B24" s="22" t="s">
        <v>63</v>
      </c>
      <c r="C24" s="2">
        <v>17</v>
      </c>
      <c r="D24" s="64">
        <f t="shared" si="0"/>
        <v>3.3704078193461412E-2</v>
      </c>
      <c r="E24" s="2">
        <v>22</v>
      </c>
      <c r="F24" s="64">
        <f t="shared" si="1"/>
        <v>4.5668735598779396E-2</v>
      </c>
      <c r="G24" s="59">
        <f t="shared" si="4"/>
        <v>5</v>
      </c>
      <c r="H24" s="4">
        <f t="shared" si="5"/>
        <v>29.411764705882355</v>
      </c>
      <c r="I24" s="90">
        <f t="shared" si="6"/>
        <v>1.1964657405317984E-2</v>
      </c>
      <c r="J24" s="120">
        <v>96431.406400000007</v>
      </c>
      <c r="K24" s="64">
        <f t="shared" si="2"/>
        <v>0.10260153174984755</v>
      </c>
      <c r="L24" s="120">
        <v>66609.736600000004</v>
      </c>
      <c r="M24" s="72">
        <f t="shared" si="3"/>
        <v>6.6632695637036943E-2</v>
      </c>
      <c r="N24" s="59">
        <f t="shared" si="7"/>
        <v>-29821.669800000003</v>
      </c>
      <c r="O24" s="4">
        <f t="shared" si="8"/>
        <v>-30.925266895205212</v>
      </c>
      <c r="P24" s="76">
        <f t="shared" si="9"/>
        <v>-3.5968836112810612E-2</v>
      </c>
    </row>
    <row r="25" spans="1:16" x14ac:dyDescent="0.25">
      <c r="A25" s="111" t="s">
        <v>18</v>
      </c>
      <c r="B25" s="22" t="s">
        <v>64</v>
      </c>
      <c r="C25" s="2">
        <v>79</v>
      </c>
      <c r="D25" s="64">
        <f t="shared" si="0"/>
        <v>0.1566248339578501</v>
      </c>
      <c r="E25" s="2">
        <v>90</v>
      </c>
      <c r="F25" s="64">
        <f t="shared" si="1"/>
        <v>0.18682664563137028</v>
      </c>
      <c r="G25" s="59">
        <f t="shared" si="4"/>
        <v>11</v>
      </c>
      <c r="H25" s="4">
        <f t="shared" si="5"/>
        <v>13.924050632911392</v>
      </c>
      <c r="I25" s="90">
        <f t="shared" si="6"/>
        <v>3.0201811673520179E-2</v>
      </c>
      <c r="J25" s="120">
        <v>48983.5</v>
      </c>
      <c r="K25" s="64">
        <f t="shared" si="2"/>
        <v>5.2117689849109756E-2</v>
      </c>
      <c r="L25" s="120">
        <v>60351.11</v>
      </c>
      <c r="M25" s="72">
        <f t="shared" si="3"/>
        <v>6.0371911814275758E-2</v>
      </c>
      <c r="N25" s="59">
        <f t="shared" si="7"/>
        <v>11367.61</v>
      </c>
      <c r="O25" s="4">
        <f t="shared" si="8"/>
        <v>23.207018689967033</v>
      </c>
      <c r="P25" s="76">
        <f t="shared" si="9"/>
        <v>8.2542219651660018E-3</v>
      </c>
    </row>
    <row r="26" spans="1:16" x14ac:dyDescent="0.25">
      <c r="A26" s="111" t="s">
        <v>19</v>
      </c>
      <c r="B26" s="22" t="s">
        <v>55</v>
      </c>
      <c r="C26" s="2">
        <v>0</v>
      </c>
      <c r="D26" s="64">
        <f t="shared" si="0"/>
        <v>0</v>
      </c>
      <c r="E26" s="2">
        <v>0</v>
      </c>
      <c r="F26" s="64">
        <f t="shared" si="1"/>
        <v>0</v>
      </c>
      <c r="G26" s="59">
        <f t="shared" si="4"/>
        <v>0</v>
      </c>
      <c r="H26" s="4" t="str">
        <f t="shared" si="5"/>
        <v>-</v>
      </c>
      <c r="I26" s="90">
        <f t="shared" si="6"/>
        <v>0</v>
      </c>
      <c r="J26" s="120">
        <v>0</v>
      </c>
      <c r="K26" s="64">
        <f t="shared" si="2"/>
        <v>0</v>
      </c>
      <c r="L26" s="120">
        <v>0</v>
      </c>
      <c r="M26" s="72">
        <f t="shared" si="3"/>
        <v>0</v>
      </c>
      <c r="N26" s="59">
        <f t="shared" si="7"/>
        <v>0</v>
      </c>
      <c r="O26" s="4" t="str">
        <f t="shared" si="8"/>
        <v>-</v>
      </c>
      <c r="P26" s="76">
        <f t="shared" si="9"/>
        <v>0</v>
      </c>
    </row>
    <row r="27" spans="1:16" x14ac:dyDescent="0.25">
      <c r="A27" s="111" t="s">
        <v>20</v>
      </c>
      <c r="B27" s="22" t="s">
        <v>45</v>
      </c>
      <c r="C27" s="2">
        <v>5</v>
      </c>
      <c r="D27" s="64">
        <f t="shared" si="0"/>
        <v>9.9129641745474735E-3</v>
      </c>
      <c r="E27" s="2">
        <v>118</v>
      </c>
      <c r="F27" s="64">
        <f t="shared" si="1"/>
        <v>0.24495049093890769</v>
      </c>
      <c r="G27" s="59">
        <f>E27-C27</f>
        <v>113</v>
      </c>
      <c r="H27" s="4">
        <f t="shared" si="5"/>
        <v>2260</v>
      </c>
      <c r="I27" s="90">
        <f t="shared" si="6"/>
        <v>0.23503752676436021</v>
      </c>
      <c r="J27" s="120">
        <v>3702.1400000000003</v>
      </c>
      <c r="K27" s="64">
        <f t="shared" si="2"/>
        <v>3.9390199617827066E-3</v>
      </c>
      <c r="L27" s="120">
        <v>61667.81</v>
      </c>
      <c r="M27" s="72">
        <f t="shared" si="3"/>
        <v>6.1689065654293884E-2</v>
      </c>
      <c r="N27" s="59">
        <f>L27-J27</f>
        <v>57965.67</v>
      </c>
      <c r="O27" s="4">
        <f t="shared" si="8"/>
        <v>1565.7341429551554</v>
      </c>
      <c r="P27" s="76">
        <f t="shared" si="9"/>
        <v>5.775004569251118E-2</v>
      </c>
    </row>
    <row r="28" spans="1:16" x14ac:dyDescent="0.25">
      <c r="A28" s="113" t="s">
        <v>35</v>
      </c>
      <c r="B28" s="11" t="s">
        <v>24</v>
      </c>
      <c r="C28" s="12">
        <f>SUM(C10:C27)</f>
        <v>40529</v>
      </c>
      <c r="D28" s="13">
        <f>SUM(D10:D27)</f>
        <v>80.352505006046911</v>
      </c>
      <c r="E28" s="12">
        <f>SUM(E10:E27)</f>
        <v>42656</v>
      </c>
      <c r="F28" s="13">
        <f>SUM(F10:F27)</f>
        <v>88.547526622797008</v>
      </c>
      <c r="G28" s="13">
        <f>E28-C28</f>
        <v>2127</v>
      </c>
      <c r="H28" s="13">
        <f>(E28-C28)/C28*100</f>
        <v>5.2480939574132099</v>
      </c>
      <c r="I28" s="58">
        <f>F28-D28</f>
        <v>8.1950216167500969</v>
      </c>
      <c r="J28" s="12">
        <f>SUM(J10:J27)</f>
        <v>69118192.802699983</v>
      </c>
      <c r="K28" s="73">
        <f>SUM(K10:K27)</f>
        <v>73.540692997072242</v>
      </c>
      <c r="L28" s="12">
        <f>SUM(L10:L27)</f>
        <v>73471914.066799968</v>
      </c>
      <c r="M28" s="73">
        <f>SUM(M10:M27)</f>
        <v>73.497238358447703</v>
      </c>
      <c r="N28" s="73">
        <f>L28-J28</f>
        <v>4353721.2640999854</v>
      </c>
      <c r="O28" s="73">
        <f>(L28-J28)/J28*100</f>
        <v>6.2989512421538816</v>
      </c>
      <c r="P28" s="77">
        <f>M28-K28</f>
        <v>-4.3454638624538688E-2</v>
      </c>
    </row>
    <row r="29" spans="1:16" x14ac:dyDescent="0.25">
      <c r="A29" s="114" t="s">
        <v>29</v>
      </c>
      <c r="B29" s="9" t="s">
        <v>25</v>
      </c>
      <c r="C29" s="2">
        <v>4142</v>
      </c>
      <c r="D29" s="64">
        <f>C29/C$34*100</f>
        <v>8.211899522195127</v>
      </c>
      <c r="E29" s="2">
        <v>4413</v>
      </c>
      <c r="F29" s="64">
        <f>E29/E$34*100</f>
        <v>9.1607331907915217</v>
      </c>
      <c r="G29" s="59">
        <f>E29-C29</f>
        <v>271</v>
      </c>
      <c r="H29" s="4">
        <f t="shared" si="5"/>
        <v>6.5427329792370843</v>
      </c>
      <c r="I29" s="90">
        <f t="shared" si="6"/>
        <v>0.94883366859639473</v>
      </c>
      <c r="J29" s="120">
        <v>23970070.460000005</v>
      </c>
      <c r="K29" s="64">
        <f>J29/J$34*100</f>
        <v>25.503785925782925</v>
      </c>
      <c r="L29" s="120">
        <v>25373266.030000001</v>
      </c>
      <c r="M29" s="72">
        <f>L29/L$34*100</f>
        <v>25.382011684678524</v>
      </c>
      <c r="N29" s="59">
        <f>L29-J29</f>
        <v>1403195.5699999966</v>
      </c>
      <c r="O29" s="4">
        <f t="shared" ref="O29:O32" si="10">IFERROR((L29-J29)/J29*100, "-")</f>
        <v>5.8539484576884151</v>
      </c>
      <c r="P29" s="60">
        <f>M29-K29</f>
        <v>-0.12177424110440072</v>
      </c>
    </row>
    <row r="30" spans="1:16" x14ac:dyDescent="0.25">
      <c r="A30" s="114" t="s">
        <v>26</v>
      </c>
      <c r="B30" s="10" t="s">
        <v>27</v>
      </c>
      <c r="C30" s="2">
        <v>834</v>
      </c>
      <c r="D30" s="64">
        <f>C30/C$34*100</f>
        <v>1.6534824243145185</v>
      </c>
      <c r="E30" s="2">
        <v>28</v>
      </c>
      <c r="F30" s="64">
        <f>E30/E$34*100</f>
        <v>5.812384530753742E-2</v>
      </c>
      <c r="G30" s="59">
        <f t="shared" ref="G30:G32" si="11">E30-C30</f>
        <v>-806</v>
      </c>
      <c r="H30" s="4">
        <f t="shared" si="5"/>
        <v>-96.642685851318944</v>
      </c>
      <c r="I30" s="90">
        <f t="shared" si="6"/>
        <v>-1.5953585790069811</v>
      </c>
      <c r="J30" s="120">
        <v>93463.97</v>
      </c>
      <c r="K30" s="64">
        <f>J30/J$34*100</f>
        <v>9.9444225106954359E-2</v>
      </c>
      <c r="L30" s="120">
        <v>130193.57000000004</v>
      </c>
      <c r="M30" s="72">
        <f>L30/L$34*100</f>
        <v>0.13023844510607574</v>
      </c>
      <c r="N30" s="59">
        <f t="shared" ref="N30:N32" si="12">L30-J30</f>
        <v>36729.600000000035</v>
      </c>
      <c r="O30" s="4">
        <f t="shared" si="10"/>
        <v>39.298138095353785</v>
      </c>
      <c r="P30" s="60">
        <f t="shared" ref="P30:P32" si="13">M30-K30</f>
        <v>3.0794219999121381E-2</v>
      </c>
    </row>
    <row r="31" spans="1:16" x14ac:dyDescent="0.25">
      <c r="A31" s="114" t="s">
        <v>28</v>
      </c>
      <c r="B31" s="25" t="s">
        <v>30</v>
      </c>
      <c r="C31" s="2">
        <v>133</v>
      </c>
      <c r="D31" s="64">
        <f>C31/C$34*100</f>
        <v>0.2636848470429628</v>
      </c>
      <c r="E31" s="2">
        <v>1076</v>
      </c>
      <c r="F31" s="64">
        <f>E31/E$34*100</f>
        <v>2.233616341103938</v>
      </c>
      <c r="G31" s="59">
        <f t="shared" si="11"/>
        <v>943</v>
      </c>
      <c r="H31" s="4">
        <f t="shared" si="5"/>
        <v>709.02255639097746</v>
      </c>
      <c r="I31" s="90">
        <f t="shared" si="6"/>
        <v>1.9699314940609751</v>
      </c>
      <c r="J31" s="120">
        <v>804595.15</v>
      </c>
      <c r="K31" s="64">
        <f>J31/J$34*100</f>
        <v>0.85607685203788908</v>
      </c>
      <c r="L31" s="120">
        <v>990170.2200000002</v>
      </c>
      <c r="M31" s="72">
        <f>L31/L$34*100</f>
        <v>0.99051151176775443</v>
      </c>
      <c r="N31" s="59">
        <f t="shared" si="12"/>
        <v>185575.07000000018</v>
      </c>
      <c r="O31" s="4">
        <f t="shared" si="10"/>
        <v>23.064403259204354</v>
      </c>
      <c r="P31" s="60">
        <f t="shared" si="13"/>
        <v>0.13443465972986535</v>
      </c>
    </row>
    <row r="32" spans="1:16" x14ac:dyDescent="0.25">
      <c r="A32" s="114" t="s">
        <v>23</v>
      </c>
      <c r="B32" s="25" t="s">
        <v>40</v>
      </c>
      <c r="C32" s="2">
        <v>4801</v>
      </c>
      <c r="D32" s="64">
        <f>C32/C$34*100</f>
        <v>9.5184282004004839</v>
      </c>
      <c r="E32" s="2">
        <v>0</v>
      </c>
      <c r="F32" s="64">
        <f>E32/E$34*100</f>
        <v>0</v>
      </c>
      <c r="G32" s="59">
        <f t="shared" si="11"/>
        <v>-4801</v>
      </c>
      <c r="H32" s="4">
        <f t="shared" si="5"/>
        <v>-100</v>
      </c>
      <c r="I32" s="90">
        <f t="shared" si="6"/>
        <v>-9.5184282004004839</v>
      </c>
      <c r="J32" s="120">
        <v>0</v>
      </c>
      <c r="K32" s="64">
        <f>J32/J$34*100</f>
        <v>0</v>
      </c>
      <c r="L32" s="120">
        <v>0</v>
      </c>
      <c r="M32" s="72">
        <f>L32/L$34*100</f>
        <v>0</v>
      </c>
      <c r="N32" s="59">
        <f t="shared" si="12"/>
        <v>0</v>
      </c>
      <c r="O32" s="4" t="str">
        <f t="shared" si="10"/>
        <v>-</v>
      </c>
      <c r="P32" s="60">
        <f t="shared" si="13"/>
        <v>0</v>
      </c>
    </row>
    <row r="33" spans="1:16" x14ac:dyDescent="0.25">
      <c r="A33" s="113" t="s">
        <v>21</v>
      </c>
      <c r="B33" s="14" t="s">
        <v>22</v>
      </c>
      <c r="C33" s="5">
        <f>SUM(C29:C32)</f>
        <v>9910</v>
      </c>
      <c r="D33" s="66">
        <f>SUM(D29:D32)</f>
        <v>19.647494993953092</v>
      </c>
      <c r="E33" s="5">
        <f>SUM(E29:E32)</f>
        <v>5517</v>
      </c>
      <c r="F33" s="66">
        <f>SUM(F29:F32)</f>
        <v>11.452473377202997</v>
      </c>
      <c r="G33" s="92">
        <f>E33-C33</f>
        <v>-4393</v>
      </c>
      <c r="H33" s="92">
        <f>(E33-C33)/C33*100</f>
        <v>-44.328960645812309</v>
      </c>
      <c r="I33" s="93">
        <f>F33-D33</f>
        <v>-8.1950216167500951</v>
      </c>
      <c r="J33" s="5">
        <f>SUM(J29:J32)</f>
        <v>24868129.580000002</v>
      </c>
      <c r="K33" s="73">
        <f>SUM(K29:K32)</f>
        <v>26.459307002927769</v>
      </c>
      <c r="L33" s="5">
        <f>SUM(L29:L32)</f>
        <v>26493629.82</v>
      </c>
      <c r="M33" s="66">
        <f>SUM(M29:M32)</f>
        <v>26.502761641552354</v>
      </c>
      <c r="N33" s="66">
        <f>L33-J33</f>
        <v>1625500.2399999984</v>
      </c>
      <c r="O33" s="78">
        <f>(L33-J33)/J33*100</f>
        <v>6.5364796928969442</v>
      </c>
      <c r="P33" s="61">
        <f>M33-K33</f>
        <v>4.3454638624584874E-2</v>
      </c>
    </row>
    <row r="34" spans="1:16" x14ac:dyDescent="0.25">
      <c r="A34" s="26" t="s">
        <v>38</v>
      </c>
      <c r="B34" s="27" t="s">
        <v>39</v>
      </c>
      <c r="C34" s="68">
        <f>C28+C33</f>
        <v>50439</v>
      </c>
      <c r="D34" s="69">
        <f>D28+D33</f>
        <v>100</v>
      </c>
      <c r="E34" s="68">
        <f>E28+E33</f>
        <v>48173</v>
      </c>
      <c r="F34" s="69">
        <f>F28+F33</f>
        <v>100</v>
      </c>
      <c r="G34" s="70">
        <f>E34-C34</f>
        <v>-2266</v>
      </c>
      <c r="H34" s="70">
        <f>(E34-C34)/C34*100</f>
        <v>-4.4925553639049145</v>
      </c>
      <c r="I34" s="70">
        <f>F34-D34</f>
        <v>0</v>
      </c>
      <c r="J34" s="68">
        <f>J28+J33</f>
        <v>93986322.382699981</v>
      </c>
      <c r="K34" s="54">
        <f>(K28+K33)</f>
        <v>100.00000000000001</v>
      </c>
      <c r="L34" s="68">
        <f>L28+L33</f>
        <v>99965543.886799961</v>
      </c>
      <c r="M34" s="69">
        <f>(M28+M33)</f>
        <v>100.00000000000006</v>
      </c>
      <c r="N34" s="71">
        <f>L34-J34</f>
        <v>5979221.50409998</v>
      </c>
      <c r="O34" s="71">
        <f>(L34-J34)/J34*100</f>
        <v>6.3617996241552826</v>
      </c>
      <c r="P34" s="117">
        <f>M34-K34</f>
        <v>0</v>
      </c>
    </row>
    <row r="35" spans="1:16" x14ac:dyDescent="0.25">
      <c r="K35" s="75"/>
    </row>
    <row r="36" spans="1:16" x14ac:dyDescent="0.25">
      <c r="K36" s="75"/>
    </row>
    <row r="37" spans="1:16" x14ac:dyDescent="0.25">
      <c r="B37" s="104" t="s">
        <v>71</v>
      </c>
    </row>
    <row r="57" spans="3:15" x14ac:dyDescent="0.25">
      <c r="C57" s="100"/>
      <c r="D57" s="100"/>
      <c r="E57" s="100"/>
      <c r="F57" s="100"/>
      <c r="G57" s="100"/>
      <c r="I57" s="100"/>
      <c r="J57" s="100"/>
      <c r="K57" s="100"/>
      <c r="M57" s="100"/>
      <c r="N57" s="100"/>
      <c r="O57" s="100"/>
    </row>
    <row r="58" spans="3:15" x14ac:dyDescent="0.25">
      <c r="C58" s="100"/>
      <c r="D58" s="100"/>
      <c r="E58" s="100"/>
      <c r="F58" s="100"/>
      <c r="G58" s="100"/>
      <c r="I58" s="100"/>
      <c r="J58" s="100"/>
      <c r="K58" s="100"/>
      <c r="M58" s="100"/>
      <c r="N58" s="100"/>
      <c r="O58" s="100"/>
    </row>
    <row r="59" spans="3:15" x14ac:dyDescent="0.25">
      <c r="C59" s="86"/>
      <c r="D59" s="86"/>
      <c r="E59" s="100"/>
      <c r="F59" s="100"/>
      <c r="G59" s="86"/>
      <c r="I59" s="100"/>
      <c r="J59" s="102"/>
      <c r="K59" s="86"/>
      <c r="M59" s="86"/>
      <c r="N59" s="86"/>
      <c r="O59" s="101"/>
    </row>
    <row r="60" spans="3:15" x14ac:dyDescent="0.25">
      <c r="C60" s="102"/>
      <c r="D60" s="86"/>
      <c r="E60" s="100"/>
      <c r="F60" s="100"/>
      <c r="G60" s="86"/>
      <c r="H60" s="101"/>
      <c r="I60" s="100"/>
      <c r="J60" s="102"/>
      <c r="K60" s="86"/>
      <c r="M60" s="86"/>
      <c r="N60" s="86"/>
      <c r="O60" s="101"/>
    </row>
    <row r="61" spans="3:15" x14ac:dyDescent="0.25">
      <c r="C61" s="102"/>
      <c r="D61" s="86"/>
      <c r="E61" s="100"/>
      <c r="F61" s="100"/>
      <c r="G61" s="86"/>
      <c r="H61" s="101"/>
      <c r="I61" s="100"/>
      <c r="J61" s="102"/>
      <c r="K61" s="86"/>
      <c r="M61" s="86"/>
      <c r="N61" s="86"/>
      <c r="O61" s="101"/>
    </row>
    <row r="62" spans="3:15" x14ac:dyDescent="0.25">
      <c r="C62" s="102"/>
      <c r="D62" s="86"/>
      <c r="E62" s="100"/>
      <c r="F62" s="86"/>
      <c r="G62" s="86"/>
      <c r="H62" s="101"/>
      <c r="I62" s="100"/>
      <c r="J62" s="102"/>
      <c r="K62" s="86"/>
      <c r="M62" s="86"/>
      <c r="N62" s="86"/>
      <c r="O62" s="101"/>
    </row>
    <row r="63" spans="3:15" x14ac:dyDescent="0.25">
      <c r="C63" s="102"/>
      <c r="D63" s="86"/>
      <c r="E63" s="100"/>
      <c r="F63" s="86"/>
      <c r="G63" s="86"/>
      <c r="H63" s="101"/>
      <c r="I63" s="100"/>
      <c r="J63" s="102"/>
      <c r="K63" s="86"/>
      <c r="M63" s="86"/>
      <c r="N63" s="86"/>
      <c r="O63" s="101"/>
    </row>
    <row r="64" spans="3:15" x14ac:dyDescent="0.25">
      <c r="C64" s="102"/>
      <c r="D64" s="86"/>
      <c r="E64" s="100"/>
      <c r="F64" s="86"/>
      <c r="G64" s="101"/>
      <c r="H64" s="101"/>
      <c r="I64" s="100"/>
      <c r="J64" s="102"/>
      <c r="K64" s="86"/>
      <c r="M64" s="100"/>
      <c r="N64" s="100"/>
      <c r="O64" s="100"/>
    </row>
    <row r="65" spans="3:15" x14ac:dyDescent="0.25">
      <c r="C65" s="102"/>
      <c r="D65" s="86"/>
      <c r="E65" s="100"/>
      <c r="F65" s="86"/>
      <c r="G65" s="100"/>
      <c r="H65" s="100"/>
      <c r="I65" s="100"/>
      <c r="J65" s="102"/>
      <c r="K65" s="86"/>
      <c r="M65" s="100"/>
      <c r="N65" s="100"/>
      <c r="O65" s="100"/>
    </row>
    <row r="66" spans="3:15" x14ac:dyDescent="0.25">
      <c r="C66" s="102"/>
      <c r="D66" s="86"/>
      <c r="E66" s="100"/>
      <c r="F66" s="100"/>
      <c r="G66" s="100"/>
      <c r="H66" s="100"/>
      <c r="I66" s="100"/>
      <c r="J66" s="102"/>
      <c r="K66" s="86"/>
      <c r="M66" s="100"/>
      <c r="N66" s="100"/>
      <c r="O66" s="100"/>
    </row>
    <row r="67" spans="3:15" x14ac:dyDescent="0.25">
      <c r="C67" s="102"/>
      <c r="D67" s="86"/>
      <c r="E67" s="100"/>
      <c r="F67" s="101"/>
      <c r="G67" s="100"/>
      <c r="H67" s="100"/>
      <c r="I67" s="100"/>
      <c r="J67" s="102"/>
      <c r="K67" s="86"/>
      <c r="M67" s="100"/>
      <c r="N67" s="100"/>
      <c r="O67" s="100"/>
    </row>
    <row r="68" spans="3:15" x14ac:dyDescent="0.25">
      <c r="C68" s="102"/>
      <c r="D68" s="86"/>
      <c r="E68" s="100"/>
      <c r="F68" s="100"/>
      <c r="G68" s="100"/>
      <c r="H68" s="100"/>
      <c r="I68" s="100"/>
      <c r="J68" s="102"/>
      <c r="K68" s="86"/>
      <c r="M68" s="100"/>
      <c r="N68" s="100"/>
      <c r="O68" s="100"/>
    </row>
    <row r="69" spans="3:15" x14ac:dyDescent="0.25">
      <c r="C69" s="102"/>
      <c r="D69" s="86"/>
      <c r="E69" s="100"/>
      <c r="F69" s="100"/>
      <c r="G69" s="100"/>
      <c r="H69" s="100"/>
      <c r="I69" s="100"/>
      <c r="J69" s="102"/>
      <c r="K69" s="86"/>
      <c r="M69" s="100"/>
      <c r="N69" s="100"/>
      <c r="O69" s="100"/>
    </row>
    <row r="70" spans="3:15" x14ac:dyDescent="0.25">
      <c r="C70" s="102"/>
      <c r="D70" s="86"/>
      <c r="E70" s="100"/>
      <c r="F70" s="100"/>
      <c r="G70" s="100"/>
      <c r="H70" s="100"/>
      <c r="I70" s="100"/>
      <c r="J70" s="102"/>
      <c r="K70" s="86"/>
      <c r="M70" s="100"/>
      <c r="N70" s="100"/>
      <c r="O70" s="100"/>
    </row>
    <row r="71" spans="3:15" x14ac:dyDescent="0.25">
      <c r="C71" s="102"/>
      <c r="D71" s="86"/>
      <c r="E71" s="100"/>
      <c r="F71" s="100"/>
      <c r="G71" s="100"/>
      <c r="H71" s="100"/>
      <c r="I71" s="100"/>
      <c r="J71" s="102"/>
      <c r="K71" s="86"/>
      <c r="M71" s="100"/>
      <c r="N71" s="100"/>
      <c r="O71" s="100"/>
    </row>
    <row r="72" spans="3:15" x14ac:dyDescent="0.25">
      <c r="C72" s="102"/>
      <c r="D72" s="86"/>
      <c r="E72" s="100"/>
      <c r="F72" s="100"/>
      <c r="G72" s="100"/>
      <c r="H72" s="100"/>
      <c r="I72" s="100"/>
      <c r="J72" s="102"/>
      <c r="K72" s="86"/>
      <c r="M72" s="100"/>
      <c r="N72" s="100"/>
      <c r="O72" s="100"/>
    </row>
    <row r="73" spans="3:15" x14ac:dyDescent="0.25">
      <c r="C73" s="102"/>
      <c r="D73" s="86"/>
      <c r="E73" s="100"/>
      <c r="F73" s="100"/>
      <c r="G73" s="100"/>
      <c r="H73" s="100"/>
      <c r="I73" s="100"/>
      <c r="J73" s="102"/>
      <c r="K73" s="86"/>
      <c r="L73" s="101"/>
      <c r="M73" s="100"/>
      <c r="N73" s="100"/>
      <c r="O73" s="100"/>
    </row>
    <row r="74" spans="3:15" x14ac:dyDescent="0.25">
      <c r="C74" s="102"/>
      <c r="D74" s="86"/>
      <c r="E74" s="100"/>
      <c r="F74" s="100"/>
      <c r="G74" s="100"/>
      <c r="H74" s="100"/>
      <c r="I74" s="100"/>
      <c r="J74" s="102"/>
      <c r="K74" s="86"/>
      <c r="L74" s="101"/>
      <c r="M74" s="100"/>
      <c r="N74" s="100"/>
      <c r="O74" s="100"/>
    </row>
    <row r="75" spans="3:15" x14ac:dyDescent="0.25">
      <c r="C75" s="102"/>
      <c r="D75" s="86"/>
      <c r="E75" s="101"/>
      <c r="F75" s="100"/>
      <c r="G75" s="100"/>
      <c r="H75" s="100"/>
      <c r="I75" s="100"/>
      <c r="J75" s="102"/>
      <c r="K75" s="86"/>
      <c r="L75" s="101"/>
      <c r="M75" s="100"/>
      <c r="N75" s="100"/>
      <c r="O75" s="100"/>
    </row>
    <row r="76" spans="3:15" x14ac:dyDescent="0.25">
      <c r="C76" s="102"/>
      <c r="D76" s="86"/>
      <c r="E76" s="101"/>
      <c r="F76" s="100"/>
      <c r="G76" s="100"/>
      <c r="H76" s="100"/>
      <c r="I76" s="100"/>
      <c r="J76" s="102"/>
      <c r="K76" s="86"/>
      <c r="L76" s="101"/>
      <c r="M76" s="100"/>
      <c r="N76" s="100"/>
      <c r="O76" s="100"/>
    </row>
    <row r="77" spans="3:15" x14ac:dyDescent="0.25"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</row>
    <row r="78" spans="3:15" x14ac:dyDescent="0.25"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</row>
    <row r="79" spans="3:15" x14ac:dyDescent="0.25"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</row>
    <row r="80" spans="3:15" x14ac:dyDescent="0.25"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</row>
    <row r="81" spans="3:15" x14ac:dyDescent="0.25"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</row>
    <row r="82" spans="3:15" x14ac:dyDescent="0.25"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</row>
    <row r="83" spans="3:15" x14ac:dyDescent="0.25"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</row>
    <row r="84" spans="3:15" x14ac:dyDescent="0.25"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</row>
    <row r="85" spans="3:15" x14ac:dyDescent="0.25"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</row>
    <row r="86" spans="3:15" x14ac:dyDescent="0.25"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</row>
    <row r="87" spans="3:15" x14ac:dyDescent="0.25"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</row>
    <row r="88" spans="3:15" x14ac:dyDescent="0.25"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</row>
    <row r="89" spans="3:15" x14ac:dyDescent="0.25"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</row>
    <row r="90" spans="3:15" x14ac:dyDescent="0.25"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</row>
    <row r="91" spans="3:15" x14ac:dyDescent="0.25"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</row>
    <row r="92" spans="3:15" x14ac:dyDescent="0.25"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</row>
    <row r="93" spans="3:15" x14ac:dyDescent="0.25"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</row>
    <row r="94" spans="3:15" x14ac:dyDescent="0.25"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</row>
    <row r="95" spans="3:15" x14ac:dyDescent="0.25"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</row>
    <row r="96" spans="3:15" x14ac:dyDescent="0.25"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</row>
    <row r="97" spans="3:15" x14ac:dyDescent="0.25"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</row>
    <row r="98" spans="3:15" x14ac:dyDescent="0.25"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</row>
    <row r="99" spans="3:15" x14ac:dyDescent="0.25"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</row>
    <row r="100" spans="3:15" x14ac:dyDescent="0.25"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</row>
    <row r="101" spans="3:15" x14ac:dyDescent="0.25"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</row>
    <row r="102" spans="3:15" x14ac:dyDescent="0.25"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</row>
    <row r="103" spans="3:15" x14ac:dyDescent="0.25"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</row>
    <row r="104" spans="3:15" x14ac:dyDescent="0.25"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</row>
    <row r="105" spans="3:15" x14ac:dyDescent="0.25"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</row>
    <row r="106" spans="3:15" x14ac:dyDescent="0.25"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</row>
    <row r="107" spans="3:15" x14ac:dyDescent="0.25"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</row>
    <row r="108" spans="3:15" x14ac:dyDescent="0.25"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</row>
    <row r="109" spans="3:15" x14ac:dyDescent="0.25"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</row>
    <row r="110" spans="3:15" x14ac:dyDescent="0.25"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3:15" x14ac:dyDescent="0.25"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</row>
    <row r="112" spans="3:15" x14ac:dyDescent="0.25"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</row>
    <row r="113" spans="3:15" x14ac:dyDescent="0.25"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</row>
    <row r="114" spans="3:15" x14ac:dyDescent="0.25"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</row>
    <row r="115" spans="3:15" x14ac:dyDescent="0.25"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</row>
    <row r="116" spans="3:15" x14ac:dyDescent="0.25"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</row>
    <row r="117" spans="3:15" x14ac:dyDescent="0.25"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</row>
    <row r="118" spans="3:15" x14ac:dyDescent="0.25"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</row>
    <row r="119" spans="3:15" x14ac:dyDescent="0.25"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</row>
    <row r="120" spans="3:15" x14ac:dyDescent="0.25"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</row>
    <row r="121" spans="3:15" x14ac:dyDescent="0.25"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</row>
    <row r="122" spans="3:15" x14ac:dyDescent="0.25"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</row>
    <row r="123" spans="3:15" x14ac:dyDescent="0.25"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</row>
    <row r="124" spans="3:15" x14ac:dyDescent="0.25"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</row>
    <row r="125" spans="3:15" x14ac:dyDescent="0.25"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</row>
    <row r="126" spans="3:15" x14ac:dyDescent="0.25"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</row>
    <row r="127" spans="3:15" x14ac:dyDescent="0.25"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</row>
    <row r="128" spans="3:15" x14ac:dyDescent="0.25"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</row>
    <row r="129" spans="3:15" x14ac:dyDescent="0.25"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</row>
    <row r="130" spans="3:15" x14ac:dyDescent="0.25"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</row>
    <row r="131" spans="3:15" x14ac:dyDescent="0.25"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</row>
    <row r="132" spans="3:15" x14ac:dyDescent="0.25"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</row>
    <row r="133" spans="3:15" x14ac:dyDescent="0.25"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</row>
    <row r="134" spans="3:15" x14ac:dyDescent="0.25"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</row>
    <row r="135" spans="3:15" x14ac:dyDescent="0.25"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</row>
    <row r="136" spans="3:15" x14ac:dyDescent="0.25"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</row>
    <row r="137" spans="3:15" x14ac:dyDescent="0.25"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</row>
    <row r="138" spans="3:15" x14ac:dyDescent="0.25"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</row>
    <row r="139" spans="3:15" x14ac:dyDescent="0.25"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</row>
    <row r="140" spans="3:15" x14ac:dyDescent="0.25"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</row>
    <row r="141" spans="3:15" x14ac:dyDescent="0.25"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</row>
    <row r="142" spans="3:15" x14ac:dyDescent="0.25"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</row>
    <row r="143" spans="3:15" x14ac:dyDescent="0.25"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</row>
    <row r="144" spans="3:15" x14ac:dyDescent="0.25"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</row>
    <row r="145" spans="3:15" x14ac:dyDescent="0.25"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</row>
    <row r="146" spans="3:15" x14ac:dyDescent="0.25"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</row>
    <row r="147" spans="3:15" x14ac:dyDescent="0.25"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</row>
    <row r="148" spans="3:15" x14ac:dyDescent="0.25"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</row>
    <row r="149" spans="3:15" x14ac:dyDescent="0.25"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</row>
    <row r="150" spans="3:15" x14ac:dyDescent="0.25"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</row>
    <row r="151" spans="3:15" x14ac:dyDescent="0.25"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</row>
    <row r="152" spans="3:15" x14ac:dyDescent="0.25"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</row>
    <row r="153" spans="3:15" x14ac:dyDescent="0.25"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</row>
    <row r="154" spans="3:15" x14ac:dyDescent="0.25"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</row>
    <row r="155" spans="3:15" x14ac:dyDescent="0.25"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</row>
    <row r="156" spans="3:15" x14ac:dyDescent="0.25"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</row>
    <row r="157" spans="3:15" x14ac:dyDescent="0.25"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</row>
    <row r="158" spans="3:15" x14ac:dyDescent="0.25"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</row>
    <row r="159" spans="3:15" x14ac:dyDescent="0.25"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</row>
    <row r="160" spans="3:15" x14ac:dyDescent="0.25"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</row>
    <row r="161" spans="3:15" x14ac:dyDescent="0.25"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</row>
    <row r="162" spans="3:15" x14ac:dyDescent="0.25"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</row>
    <row r="163" spans="3:15" x14ac:dyDescent="0.25"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</row>
    <row r="164" spans="3:15" x14ac:dyDescent="0.25"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</row>
    <row r="165" spans="3:15" x14ac:dyDescent="0.25"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</row>
    <row r="166" spans="3:15" x14ac:dyDescent="0.25"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</row>
    <row r="167" spans="3:15" x14ac:dyDescent="0.25"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</row>
    <row r="168" spans="3:15" x14ac:dyDescent="0.25"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</row>
    <row r="169" spans="3:15" x14ac:dyDescent="0.25"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</row>
    <row r="170" spans="3:15" x14ac:dyDescent="0.25"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</row>
    <row r="171" spans="3:15" x14ac:dyDescent="0.25"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</row>
    <row r="172" spans="3:15" x14ac:dyDescent="0.25"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</row>
    <row r="173" spans="3:15" x14ac:dyDescent="0.25"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</row>
    <row r="174" spans="3:15" x14ac:dyDescent="0.25"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</row>
    <row r="175" spans="3:15" x14ac:dyDescent="0.25"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</row>
    <row r="176" spans="3:15" x14ac:dyDescent="0.25"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</row>
    <row r="177" spans="3:15" x14ac:dyDescent="0.25"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</row>
    <row r="178" spans="3:15" x14ac:dyDescent="0.25"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</row>
    <row r="179" spans="3:15" x14ac:dyDescent="0.25"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</row>
    <row r="180" spans="3:15" x14ac:dyDescent="0.25"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</row>
    <row r="181" spans="3:15" x14ac:dyDescent="0.25"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</row>
    <row r="182" spans="3:15" x14ac:dyDescent="0.25"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</row>
    <row r="183" spans="3:15" x14ac:dyDescent="0.25"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</row>
    <row r="184" spans="3:15" x14ac:dyDescent="0.25"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</row>
    <row r="185" spans="3:15" x14ac:dyDescent="0.25"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</row>
    <row r="186" spans="3:15" x14ac:dyDescent="0.25"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</row>
    <row r="187" spans="3:15" x14ac:dyDescent="0.25"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</row>
    <row r="188" spans="3:15" x14ac:dyDescent="0.25"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</row>
    <row r="189" spans="3:15" x14ac:dyDescent="0.25"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</row>
    <row r="190" spans="3:15" x14ac:dyDescent="0.25"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</row>
    <row r="191" spans="3:15" x14ac:dyDescent="0.25"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</row>
    <row r="192" spans="3:15" x14ac:dyDescent="0.25"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</row>
    <row r="193" spans="3:15" x14ac:dyDescent="0.25"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</row>
    <row r="194" spans="3:15" x14ac:dyDescent="0.25"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</row>
    <row r="195" spans="3:15" x14ac:dyDescent="0.25"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</row>
    <row r="196" spans="3:15" x14ac:dyDescent="0.25"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</row>
    <row r="197" spans="3:15" x14ac:dyDescent="0.25"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</row>
    <row r="198" spans="3:15" x14ac:dyDescent="0.25"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</row>
    <row r="199" spans="3:15" x14ac:dyDescent="0.25"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</row>
    <row r="200" spans="3:15" x14ac:dyDescent="0.25"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</row>
    <row r="201" spans="3:15" x14ac:dyDescent="0.25"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</row>
    <row r="202" spans="3:15" x14ac:dyDescent="0.25"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</row>
    <row r="203" spans="3:15" x14ac:dyDescent="0.25"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</row>
    <row r="204" spans="3:15" x14ac:dyDescent="0.25"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</row>
    <row r="205" spans="3:15" x14ac:dyDescent="0.25"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</row>
    <row r="206" spans="3:15" x14ac:dyDescent="0.25"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</row>
    <row r="207" spans="3:15" x14ac:dyDescent="0.25"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</row>
    <row r="208" spans="3:15" x14ac:dyDescent="0.25"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</row>
    <row r="209" spans="3:15" x14ac:dyDescent="0.25"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</row>
    <row r="210" spans="3:15" x14ac:dyDescent="0.25"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</row>
    <row r="211" spans="3:15" x14ac:dyDescent="0.25"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</row>
    <row r="212" spans="3:15" x14ac:dyDescent="0.25"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</row>
    <row r="213" spans="3:15" x14ac:dyDescent="0.25"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</row>
    <row r="214" spans="3:15" x14ac:dyDescent="0.25"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</row>
    <row r="215" spans="3:15" x14ac:dyDescent="0.25"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</row>
    <row r="216" spans="3:15" x14ac:dyDescent="0.25"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</row>
    <row r="217" spans="3:15" x14ac:dyDescent="0.25"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</row>
    <row r="218" spans="3:15" x14ac:dyDescent="0.25"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</row>
    <row r="219" spans="3:15" x14ac:dyDescent="0.25"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</row>
    <row r="220" spans="3:15" x14ac:dyDescent="0.25"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</row>
    <row r="221" spans="3:15" x14ac:dyDescent="0.25"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</row>
    <row r="222" spans="3:15" x14ac:dyDescent="0.25"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</row>
    <row r="223" spans="3:15" x14ac:dyDescent="0.25"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</row>
    <row r="224" spans="3:15" x14ac:dyDescent="0.25"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</row>
    <row r="225" spans="3:15" x14ac:dyDescent="0.25"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</row>
    <row r="226" spans="3:15" x14ac:dyDescent="0.25"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</row>
    <row r="227" spans="3:15" x14ac:dyDescent="0.25"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</row>
    <row r="228" spans="3:15" x14ac:dyDescent="0.25"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</row>
    <row r="229" spans="3:15" x14ac:dyDescent="0.25"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</row>
    <row r="230" spans="3:15" x14ac:dyDescent="0.25"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</row>
    <row r="231" spans="3:15" x14ac:dyDescent="0.25"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</row>
    <row r="232" spans="3:15" x14ac:dyDescent="0.25"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</row>
    <row r="233" spans="3:15" x14ac:dyDescent="0.25"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</row>
    <row r="234" spans="3:15" x14ac:dyDescent="0.25"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</row>
    <row r="235" spans="3:15" x14ac:dyDescent="0.25"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</row>
    <row r="236" spans="3:15" x14ac:dyDescent="0.25"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</row>
    <row r="237" spans="3:15" x14ac:dyDescent="0.25"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</row>
    <row r="238" spans="3:15" x14ac:dyDescent="0.25"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</row>
    <row r="239" spans="3:15" x14ac:dyDescent="0.25"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</row>
    <row r="240" spans="3:15" x14ac:dyDescent="0.25"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</row>
    <row r="241" spans="3:15" x14ac:dyDescent="0.25"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</row>
    <row r="242" spans="3:15" x14ac:dyDescent="0.25"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</row>
    <row r="243" spans="3:15" x14ac:dyDescent="0.25"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</row>
    <row r="244" spans="3:15" x14ac:dyDescent="0.25"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</row>
    <row r="245" spans="3:15" x14ac:dyDescent="0.25"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</row>
    <row r="246" spans="3:15" x14ac:dyDescent="0.25"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</row>
    <row r="247" spans="3:15" x14ac:dyDescent="0.25"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</row>
    <row r="248" spans="3:15" x14ac:dyDescent="0.25"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</row>
    <row r="249" spans="3:15" x14ac:dyDescent="0.25"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</row>
    <row r="250" spans="3:15" x14ac:dyDescent="0.25"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</row>
    <row r="251" spans="3:15" x14ac:dyDescent="0.25"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</row>
    <row r="252" spans="3:15" x14ac:dyDescent="0.25"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</row>
    <row r="253" spans="3:15" x14ac:dyDescent="0.25"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</row>
    <row r="254" spans="3:15" x14ac:dyDescent="0.25"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</row>
    <row r="255" spans="3:15" x14ac:dyDescent="0.25"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</row>
    <row r="256" spans="3:15" x14ac:dyDescent="0.25"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</row>
    <row r="257" spans="3:15" x14ac:dyDescent="0.25"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</row>
    <row r="258" spans="3:15" x14ac:dyDescent="0.25"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</row>
    <row r="259" spans="3:15" x14ac:dyDescent="0.25"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</row>
    <row r="260" spans="3:15" x14ac:dyDescent="0.25">
      <c r="C260" s="100"/>
      <c r="D260" s="100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</row>
    <row r="261" spans="3:15" x14ac:dyDescent="0.25"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</row>
    <row r="262" spans="3:15" x14ac:dyDescent="0.25"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</row>
    <row r="263" spans="3:15" x14ac:dyDescent="0.25">
      <c r="C263" s="100"/>
      <c r="D263" s="100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</row>
    <row r="264" spans="3:15" x14ac:dyDescent="0.25">
      <c r="C264" s="100"/>
      <c r="D264" s="100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</row>
    <row r="265" spans="3:15" x14ac:dyDescent="0.25"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</row>
    <row r="266" spans="3:15" x14ac:dyDescent="0.25"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</row>
    <row r="267" spans="3:15" x14ac:dyDescent="0.25"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</row>
    <row r="268" spans="3:15" x14ac:dyDescent="0.25"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</row>
    <row r="269" spans="3:15" x14ac:dyDescent="0.25"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</row>
    <row r="270" spans="3:15" x14ac:dyDescent="0.25"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</row>
    <row r="271" spans="3:15" x14ac:dyDescent="0.25"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</row>
    <row r="272" spans="3:15" x14ac:dyDescent="0.25"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</row>
    <row r="273" spans="3:15" x14ac:dyDescent="0.25"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</row>
    <row r="274" spans="3:15" x14ac:dyDescent="0.25"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</row>
    <row r="275" spans="3:15" x14ac:dyDescent="0.25"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</row>
    <row r="276" spans="3:15" x14ac:dyDescent="0.25">
      <c r="C276" s="100"/>
      <c r="D276" s="100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</row>
    <row r="277" spans="3:15" x14ac:dyDescent="0.25"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</row>
    <row r="278" spans="3:15" x14ac:dyDescent="0.25"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</row>
    <row r="279" spans="3:15" x14ac:dyDescent="0.25"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</row>
    <row r="280" spans="3:15" x14ac:dyDescent="0.25"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</row>
    <row r="281" spans="3:15" x14ac:dyDescent="0.25">
      <c r="C281" s="100"/>
      <c r="D281" s="100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</row>
    <row r="282" spans="3:15" x14ac:dyDescent="0.25"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</row>
    <row r="283" spans="3:15" x14ac:dyDescent="0.25"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</row>
    <row r="284" spans="3:15" x14ac:dyDescent="0.25"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</row>
    <row r="285" spans="3:15" x14ac:dyDescent="0.25"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</row>
    <row r="286" spans="3:15" x14ac:dyDescent="0.25"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</row>
    <row r="287" spans="3:15" x14ac:dyDescent="0.25"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</row>
    <row r="288" spans="3:15" x14ac:dyDescent="0.25"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</row>
    <row r="289" spans="3:15" x14ac:dyDescent="0.25"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</row>
    <row r="290" spans="3:15" x14ac:dyDescent="0.25"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</row>
    <row r="291" spans="3:15" x14ac:dyDescent="0.25"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</row>
    <row r="292" spans="3:15" x14ac:dyDescent="0.25"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</row>
    <row r="293" spans="3:15" x14ac:dyDescent="0.25"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</row>
    <row r="294" spans="3:15" x14ac:dyDescent="0.25"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</row>
    <row r="295" spans="3:15" x14ac:dyDescent="0.25"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</row>
    <row r="296" spans="3:15" x14ac:dyDescent="0.25"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</row>
    <row r="297" spans="3:15" x14ac:dyDescent="0.25"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</row>
    <row r="298" spans="3:15" x14ac:dyDescent="0.25"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</row>
    <row r="299" spans="3:15" x14ac:dyDescent="0.25"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</row>
    <row r="300" spans="3:15" x14ac:dyDescent="0.25"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</row>
    <row r="301" spans="3:15" x14ac:dyDescent="0.25"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</row>
    <row r="302" spans="3:15" x14ac:dyDescent="0.25"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</row>
    <row r="303" spans="3:15" x14ac:dyDescent="0.25"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</row>
    <row r="304" spans="3:15" x14ac:dyDescent="0.25"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</row>
    <row r="305" spans="3:15" x14ac:dyDescent="0.25"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</row>
    <row r="306" spans="3:15" x14ac:dyDescent="0.25"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</row>
    <row r="307" spans="3:15" x14ac:dyDescent="0.25"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</row>
    <row r="308" spans="3:15" x14ac:dyDescent="0.25"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</row>
    <row r="309" spans="3:15" x14ac:dyDescent="0.25"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</row>
    <row r="310" spans="3:15" x14ac:dyDescent="0.25"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</row>
    <row r="311" spans="3:15" x14ac:dyDescent="0.25"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</row>
    <row r="312" spans="3:15" x14ac:dyDescent="0.25"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</row>
    <row r="313" spans="3:15" x14ac:dyDescent="0.25"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</row>
    <row r="314" spans="3:15" x14ac:dyDescent="0.25"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</row>
    <row r="315" spans="3:15" x14ac:dyDescent="0.25"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</row>
    <row r="316" spans="3:15" x14ac:dyDescent="0.25"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</row>
    <row r="317" spans="3:15" x14ac:dyDescent="0.25"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</row>
    <row r="318" spans="3:15" x14ac:dyDescent="0.25"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</row>
    <row r="319" spans="3:15" x14ac:dyDescent="0.25"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</row>
    <row r="320" spans="3:15" x14ac:dyDescent="0.25"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</row>
    <row r="321" spans="3:15" x14ac:dyDescent="0.25"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</row>
    <row r="322" spans="3:15" x14ac:dyDescent="0.25"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</row>
    <row r="323" spans="3:15" x14ac:dyDescent="0.25"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</row>
    <row r="324" spans="3:15" x14ac:dyDescent="0.25"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</row>
    <row r="325" spans="3:15" x14ac:dyDescent="0.25"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</row>
    <row r="326" spans="3:15" x14ac:dyDescent="0.25"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</row>
    <row r="327" spans="3:15" x14ac:dyDescent="0.25"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</row>
    <row r="328" spans="3:15" x14ac:dyDescent="0.25"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</row>
    <row r="329" spans="3:15" x14ac:dyDescent="0.25"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</row>
    <row r="330" spans="3:15" x14ac:dyDescent="0.25"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</row>
    <row r="331" spans="3:15" x14ac:dyDescent="0.25"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</row>
    <row r="332" spans="3:15" x14ac:dyDescent="0.25"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</row>
    <row r="333" spans="3:15" x14ac:dyDescent="0.25"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</row>
    <row r="334" spans="3:15" x14ac:dyDescent="0.25"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</row>
    <row r="335" spans="3:15" x14ac:dyDescent="0.25"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</row>
    <row r="336" spans="3:15" x14ac:dyDescent="0.25"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</row>
    <row r="337" spans="3:15" x14ac:dyDescent="0.25"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</row>
    <row r="338" spans="3:15" x14ac:dyDescent="0.25"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</row>
    <row r="339" spans="3:15" x14ac:dyDescent="0.25"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</row>
    <row r="340" spans="3:15" x14ac:dyDescent="0.25"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</row>
    <row r="341" spans="3:15" x14ac:dyDescent="0.25"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</row>
    <row r="342" spans="3:15" x14ac:dyDescent="0.25"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</row>
    <row r="343" spans="3:15" x14ac:dyDescent="0.25"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</row>
    <row r="344" spans="3:15" x14ac:dyDescent="0.25"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</row>
    <row r="345" spans="3:15" x14ac:dyDescent="0.25"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</row>
    <row r="346" spans="3:15" x14ac:dyDescent="0.25"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</row>
    <row r="347" spans="3:15" x14ac:dyDescent="0.25"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</row>
    <row r="348" spans="3:15" x14ac:dyDescent="0.25"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</row>
    <row r="349" spans="3:15" x14ac:dyDescent="0.25"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</row>
    <row r="350" spans="3:15" x14ac:dyDescent="0.25"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</row>
    <row r="351" spans="3:15" x14ac:dyDescent="0.25"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</row>
    <row r="352" spans="3:15" x14ac:dyDescent="0.25"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</row>
    <row r="353" spans="3:15" x14ac:dyDescent="0.25"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</row>
    <row r="354" spans="3:15" x14ac:dyDescent="0.25"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</row>
    <row r="355" spans="3:15" x14ac:dyDescent="0.25"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</row>
    <row r="356" spans="3:15" x14ac:dyDescent="0.25"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</row>
    <row r="357" spans="3:15" x14ac:dyDescent="0.25"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</row>
    <row r="358" spans="3:15" x14ac:dyDescent="0.25"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</row>
    <row r="359" spans="3:15" x14ac:dyDescent="0.25"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</row>
    <row r="360" spans="3:15" x14ac:dyDescent="0.25"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</row>
    <row r="361" spans="3:15" x14ac:dyDescent="0.25"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</row>
    <row r="362" spans="3:15" x14ac:dyDescent="0.25"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</row>
    <row r="363" spans="3:15" x14ac:dyDescent="0.25"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</row>
    <row r="364" spans="3:15" x14ac:dyDescent="0.25"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</row>
    <row r="365" spans="3:15" x14ac:dyDescent="0.25"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</row>
    <row r="366" spans="3:15" x14ac:dyDescent="0.25"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</row>
    <row r="367" spans="3:15" x14ac:dyDescent="0.25"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</row>
    <row r="368" spans="3:15" x14ac:dyDescent="0.25"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</row>
    <row r="369" spans="3:15" x14ac:dyDescent="0.25"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</row>
    <row r="370" spans="3:15" x14ac:dyDescent="0.25"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</row>
    <row r="371" spans="3:15" x14ac:dyDescent="0.25"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</row>
    <row r="372" spans="3:15" x14ac:dyDescent="0.25"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</row>
    <row r="373" spans="3:15" x14ac:dyDescent="0.25"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</row>
    <row r="374" spans="3:15" x14ac:dyDescent="0.25"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</row>
    <row r="375" spans="3:15" x14ac:dyDescent="0.25"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</row>
  </sheetData>
  <mergeCells count="5">
    <mergeCell ref="B7:B9"/>
    <mergeCell ref="C7:I7"/>
    <mergeCell ref="J7:P7"/>
    <mergeCell ref="G8:H8"/>
    <mergeCell ref="N8:O8"/>
  </mergeCells>
  <dataValidations disablePrompts="1" count="1">
    <dataValidation type="decimal" allowBlank="1" showInputMessage="1" showErrorMessage="1" errorTitle="Microsoft Excel" error="Neočekivana vrsta podatka!_x000a_Mollimo unesite broj." sqref="J59:J76 C60:C7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verticalDpi="0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84"/>
  <sheetViews>
    <sheetView showGridLines="0" showRuler="0" view="pageLayout" zoomScale="65" zoomScaleNormal="70" zoomScalePageLayoutView="65" workbookViewId="0">
      <selection activeCell="B34" sqref="B34"/>
    </sheetView>
  </sheetViews>
  <sheetFormatPr defaultRowHeight="15" x14ac:dyDescent="0.25"/>
  <cols>
    <col min="1" max="1" width="8.42578125" customWidth="1"/>
    <col min="2" max="2" width="48.7109375" customWidth="1"/>
    <col min="3" max="8" width="12.140625" customWidth="1"/>
    <col min="9" max="9" width="12.140625" style="1" customWidth="1"/>
    <col min="10" max="10" width="15.28515625" customWidth="1"/>
    <col min="11" max="11" width="10" customWidth="1"/>
    <col min="12" max="12" width="15.28515625" customWidth="1"/>
    <col min="13" max="13" width="10" customWidth="1"/>
    <col min="14" max="14" width="15.28515625" customWidth="1"/>
    <col min="15" max="15" width="10.5703125" customWidth="1"/>
    <col min="16" max="16" width="10.42578125" customWidth="1"/>
  </cols>
  <sheetData>
    <row r="3" spans="1:18" x14ac:dyDescent="0.25">
      <c r="E3" s="8" t="s">
        <v>66</v>
      </c>
      <c r="F3" s="15"/>
      <c r="G3" s="15"/>
      <c r="H3" s="15"/>
      <c r="I3" s="16"/>
      <c r="J3" s="15"/>
      <c r="K3" s="15"/>
      <c r="L3" s="15"/>
      <c r="M3" s="15"/>
    </row>
    <row r="4" spans="1:18" x14ac:dyDescent="0.25">
      <c r="D4" s="6"/>
      <c r="E4" s="8"/>
      <c r="F4" s="6"/>
      <c r="G4" s="6"/>
      <c r="H4" s="6"/>
      <c r="I4" s="6"/>
      <c r="J4" s="6"/>
      <c r="K4" s="6"/>
      <c r="L4" s="6"/>
      <c r="M4" s="6"/>
      <c r="N4" s="6"/>
    </row>
    <row r="5" spans="1:18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8" ht="15.75" thickBot="1" x14ac:dyDescent="0.3"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8" ht="18" customHeight="1" x14ac:dyDescent="0.25">
      <c r="A7" s="80"/>
      <c r="B7" s="126" t="s">
        <v>34</v>
      </c>
      <c r="C7" s="126" t="s">
        <v>1</v>
      </c>
      <c r="D7" s="126"/>
      <c r="E7" s="126"/>
      <c r="F7" s="126"/>
      <c r="G7" s="126"/>
      <c r="H7" s="126"/>
      <c r="I7" s="126"/>
      <c r="J7" s="126" t="s">
        <v>36</v>
      </c>
      <c r="K7" s="126"/>
      <c r="L7" s="126"/>
      <c r="M7" s="126"/>
      <c r="N7" s="126"/>
      <c r="O7" s="126"/>
      <c r="P7" s="127"/>
    </row>
    <row r="8" spans="1:18" ht="38.25" customHeight="1" x14ac:dyDescent="0.25">
      <c r="A8" s="81" t="s">
        <v>0</v>
      </c>
      <c r="B8" s="124"/>
      <c r="C8" s="79" t="s">
        <v>1</v>
      </c>
      <c r="D8" s="79" t="s">
        <v>56</v>
      </c>
      <c r="E8" s="79" t="s">
        <v>1</v>
      </c>
      <c r="F8" s="79" t="s">
        <v>56</v>
      </c>
      <c r="G8" s="123" t="s">
        <v>31</v>
      </c>
      <c r="H8" s="123"/>
      <c r="I8" s="79" t="s">
        <v>32</v>
      </c>
      <c r="J8" s="79" t="s">
        <v>36</v>
      </c>
      <c r="K8" s="79" t="s">
        <v>56</v>
      </c>
      <c r="L8" s="79" t="s">
        <v>2</v>
      </c>
      <c r="M8" s="79" t="s">
        <v>56</v>
      </c>
      <c r="N8" s="123" t="s">
        <v>37</v>
      </c>
      <c r="O8" s="123"/>
      <c r="P8" s="82" t="s">
        <v>32</v>
      </c>
    </row>
    <row r="9" spans="1:18" ht="31.5" customHeight="1" thickBot="1" x14ac:dyDescent="0.3">
      <c r="A9" s="83"/>
      <c r="B9" s="128"/>
      <c r="C9" s="84" t="s">
        <v>67</v>
      </c>
      <c r="D9" s="84" t="s">
        <v>61</v>
      </c>
      <c r="E9" s="84" t="s">
        <v>68</v>
      </c>
      <c r="F9" s="84" t="s">
        <v>61</v>
      </c>
      <c r="G9" s="84" t="s">
        <v>57</v>
      </c>
      <c r="H9" s="84" t="s">
        <v>58</v>
      </c>
      <c r="I9" s="84" t="s">
        <v>61</v>
      </c>
      <c r="J9" s="84" t="s">
        <v>67</v>
      </c>
      <c r="K9" s="84" t="s">
        <v>61</v>
      </c>
      <c r="L9" s="84" t="s">
        <v>68</v>
      </c>
      <c r="M9" s="84" t="s">
        <v>61</v>
      </c>
      <c r="N9" s="84" t="s">
        <v>59</v>
      </c>
      <c r="O9" s="84" t="s">
        <v>58</v>
      </c>
      <c r="P9" s="85" t="s">
        <v>61</v>
      </c>
    </row>
    <row r="10" spans="1:18" x14ac:dyDescent="0.25">
      <c r="A10" s="111" t="s">
        <v>3</v>
      </c>
      <c r="B10" s="22" t="s">
        <v>41</v>
      </c>
      <c r="C10" s="96">
        <v>2919</v>
      </c>
      <c r="D10" s="72">
        <f t="shared" ref="D10:D27" si="0">C10/C$34*100</f>
        <v>23.908592022278647</v>
      </c>
      <c r="E10" s="96">
        <v>3382</v>
      </c>
      <c r="F10" s="72">
        <f t="shared" ref="F10:F27" si="1">E10/E$34*100</f>
        <v>23.705053620242516</v>
      </c>
      <c r="G10" s="46">
        <f>E10-C10</f>
        <v>463</v>
      </c>
      <c r="H10" s="32">
        <f>IFERROR((E10-C10)/C10*100, "-")</f>
        <v>15.861596437136004</v>
      </c>
      <c r="I10" s="39">
        <f>F10-D10</f>
        <v>-0.20353840203613061</v>
      </c>
      <c r="J10" s="40">
        <v>2599446.8698</v>
      </c>
      <c r="K10" s="72">
        <f t="shared" ref="K10:K27" si="2">J10/J$34*100</f>
        <v>9.0128204781808474</v>
      </c>
      <c r="L10" s="97">
        <v>3225577.5984000005</v>
      </c>
      <c r="M10" s="72">
        <f t="shared" ref="M10:M27" si="3">L10/L$34*100</f>
        <v>8.9982956987648226</v>
      </c>
      <c r="N10" s="46">
        <f>L10-J10</f>
        <v>626130.7286000005</v>
      </c>
      <c r="O10" s="32">
        <f>IFERROR((L10-J10)/J10*100, "-")</f>
        <v>24.087075441867935</v>
      </c>
      <c r="P10" s="49">
        <f>M10-K10</f>
        <v>-1.4524779416024813E-2</v>
      </c>
    </row>
    <row r="11" spans="1:18" x14ac:dyDescent="0.25">
      <c r="A11" s="111" t="s">
        <v>4</v>
      </c>
      <c r="B11" s="22" t="s">
        <v>42</v>
      </c>
      <c r="C11" s="96">
        <v>372</v>
      </c>
      <c r="D11" s="72">
        <f t="shared" si="0"/>
        <v>3.0469325907117697</v>
      </c>
      <c r="E11" s="96">
        <v>632</v>
      </c>
      <c r="F11" s="72">
        <f t="shared" si="1"/>
        <v>4.4298030419850001</v>
      </c>
      <c r="G11" s="46">
        <f t="shared" ref="G11:G26" si="4">E11-C11</f>
        <v>260</v>
      </c>
      <c r="H11" s="32">
        <f t="shared" ref="H11:H32" si="5">IFERROR((E11-C11)/C11*100, "-")</f>
        <v>69.892473118279568</v>
      </c>
      <c r="I11" s="39">
        <f t="shared" ref="I11:I32" si="6">F11-D11</f>
        <v>1.3828704512732304</v>
      </c>
      <c r="J11" s="96">
        <v>191854.33360000001</v>
      </c>
      <c r="K11" s="72">
        <f t="shared" si="2"/>
        <v>0.66519869545587584</v>
      </c>
      <c r="L11" s="97">
        <v>341882.00449999998</v>
      </c>
      <c r="M11" s="72">
        <f t="shared" si="3"/>
        <v>0.953737827328484</v>
      </c>
      <c r="N11" s="46">
        <f t="shared" ref="N11:N26" si="7">L11-J11</f>
        <v>150027.67089999997</v>
      </c>
      <c r="O11" s="32">
        <f t="shared" ref="O11:O27" si="8">IFERROR((L11-J11)/J11*100, "-")</f>
        <v>78.19873968173944</v>
      </c>
      <c r="P11" s="49">
        <f>M11-K11</f>
        <v>0.28853913187260816</v>
      </c>
      <c r="R11" s="3"/>
    </row>
    <row r="12" spans="1:18" x14ac:dyDescent="0.25">
      <c r="A12" s="111" t="s">
        <v>5</v>
      </c>
      <c r="B12" s="22" t="s">
        <v>43</v>
      </c>
      <c r="C12" s="96">
        <v>2342</v>
      </c>
      <c r="D12" s="72">
        <f t="shared" si="0"/>
        <v>19.18257023507249</v>
      </c>
      <c r="E12" s="96">
        <v>2683</v>
      </c>
      <c r="F12" s="72">
        <f t="shared" si="1"/>
        <v>18.805635382350879</v>
      </c>
      <c r="G12" s="46">
        <f t="shared" si="4"/>
        <v>341</v>
      </c>
      <c r="H12" s="32">
        <f t="shared" si="5"/>
        <v>14.560204953031597</v>
      </c>
      <c r="I12" s="39">
        <f t="shared" si="6"/>
        <v>-0.37693485272161098</v>
      </c>
      <c r="J12" s="96">
        <v>5122171.229100001</v>
      </c>
      <c r="K12" s="72">
        <f t="shared" si="2"/>
        <v>17.759628128092181</v>
      </c>
      <c r="L12" s="97">
        <v>5104370.1670999993</v>
      </c>
      <c r="M12" s="72">
        <f t="shared" si="3"/>
        <v>14.239506171639649</v>
      </c>
      <c r="N12" s="46">
        <f t="shared" si="7"/>
        <v>-17801.062000001781</v>
      </c>
      <c r="O12" s="32">
        <f t="shared" si="8"/>
        <v>-0.34752961593456033</v>
      </c>
      <c r="P12" s="49">
        <f t="shared" ref="P12:P27" si="9">M12-K12</f>
        <v>-3.5201219564525328</v>
      </c>
    </row>
    <row r="13" spans="1:18" x14ac:dyDescent="0.25">
      <c r="A13" s="111" t="s">
        <v>6</v>
      </c>
      <c r="B13" s="22" t="s">
        <v>44</v>
      </c>
      <c r="C13" s="96">
        <v>0</v>
      </c>
      <c r="D13" s="72">
        <f t="shared" si="0"/>
        <v>0</v>
      </c>
      <c r="E13" s="96">
        <v>0</v>
      </c>
      <c r="F13" s="72">
        <f t="shared" si="1"/>
        <v>0</v>
      </c>
      <c r="G13" s="46">
        <f t="shared" si="4"/>
        <v>0</v>
      </c>
      <c r="H13" s="32" t="str">
        <f t="shared" si="5"/>
        <v>-</v>
      </c>
      <c r="I13" s="39">
        <f t="shared" si="6"/>
        <v>0</v>
      </c>
      <c r="J13" s="96">
        <v>0</v>
      </c>
      <c r="K13" s="72">
        <f t="shared" si="2"/>
        <v>0</v>
      </c>
      <c r="L13" s="97">
        <v>0</v>
      </c>
      <c r="M13" s="72">
        <f t="shared" si="3"/>
        <v>0</v>
      </c>
      <c r="N13" s="46">
        <f t="shared" si="7"/>
        <v>0</v>
      </c>
      <c r="O13" s="32" t="str">
        <f t="shared" si="8"/>
        <v>-</v>
      </c>
      <c r="P13" s="49">
        <f t="shared" si="9"/>
        <v>0</v>
      </c>
    </row>
    <row r="14" spans="1:18" x14ac:dyDescent="0.25">
      <c r="A14" s="111" t="s">
        <v>7</v>
      </c>
      <c r="B14" s="22" t="s">
        <v>46</v>
      </c>
      <c r="C14" s="96">
        <v>0</v>
      </c>
      <c r="D14" s="72">
        <f t="shared" si="0"/>
        <v>0</v>
      </c>
      <c r="E14" s="96">
        <v>0</v>
      </c>
      <c r="F14" s="72">
        <f t="shared" si="1"/>
        <v>0</v>
      </c>
      <c r="G14" s="46">
        <f t="shared" si="4"/>
        <v>0</v>
      </c>
      <c r="H14" s="32" t="str">
        <f t="shared" si="5"/>
        <v>-</v>
      </c>
      <c r="I14" s="39">
        <f t="shared" si="6"/>
        <v>0</v>
      </c>
      <c r="J14" s="96">
        <v>0</v>
      </c>
      <c r="K14" s="72">
        <f t="shared" si="2"/>
        <v>0</v>
      </c>
      <c r="L14" s="97">
        <v>0</v>
      </c>
      <c r="M14" s="72">
        <f t="shared" si="3"/>
        <v>0</v>
      </c>
      <c r="N14" s="46">
        <f t="shared" si="7"/>
        <v>0</v>
      </c>
      <c r="O14" s="32" t="str">
        <f t="shared" si="8"/>
        <v>-</v>
      </c>
      <c r="P14" s="49">
        <f t="shared" si="9"/>
        <v>0</v>
      </c>
    </row>
    <row r="15" spans="1:18" x14ac:dyDescent="0.25">
      <c r="A15" s="111" t="s">
        <v>8</v>
      </c>
      <c r="B15" s="22" t="s">
        <v>47</v>
      </c>
      <c r="C15" s="96">
        <v>0</v>
      </c>
      <c r="D15" s="72">
        <f t="shared" si="0"/>
        <v>0</v>
      </c>
      <c r="E15" s="96">
        <v>0</v>
      </c>
      <c r="F15" s="72">
        <f t="shared" si="1"/>
        <v>0</v>
      </c>
      <c r="G15" s="46">
        <f t="shared" si="4"/>
        <v>0</v>
      </c>
      <c r="H15" s="32" t="str">
        <f t="shared" si="5"/>
        <v>-</v>
      </c>
      <c r="I15" s="39">
        <f t="shared" si="6"/>
        <v>0</v>
      </c>
      <c r="J15" s="96">
        <v>0</v>
      </c>
      <c r="K15" s="72">
        <f t="shared" si="2"/>
        <v>0</v>
      </c>
      <c r="L15" s="97">
        <v>0</v>
      </c>
      <c r="M15" s="72">
        <f t="shared" si="3"/>
        <v>0</v>
      </c>
      <c r="N15" s="46">
        <f t="shared" si="7"/>
        <v>0</v>
      </c>
      <c r="O15" s="32" t="str">
        <f t="shared" si="8"/>
        <v>-</v>
      </c>
      <c r="P15" s="49">
        <f t="shared" si="9"/>
        <v>0</v>
      </c>
    </row>
    <row r="16" spans="1:18" x14ac:dyDescent="0.25">
      <c r="A16" s="111" t="s">
        <v>9</v>
      </c>
      <c r="B16" s="22" t="s">
        <v>62</v>
      </c>
      <c r="C16" s="96">
        <v>12</v>
      </c>
      <c r="D16" s="72">
        <f t="shared" si="0"/>
        <v>9.8288148087476462E-2</v>
      </c>
      <c r="E16" s="96">
        <v>17</v>
      </c>
      <c r="F16" s="72">
        <f t="shared" si="1"/>
        <v>0.11915609448377375</v>
      </c>
      <c r="G16" s="46">
        <f t="shared" si="4"/>
        <v>5</v>
      </c>
      <c r="H16" s="32">
        <f t="shared" si="5"/>
        <v>41.666666666666671</v>
      </c>
      <c r="I16" s="39">
        <f t="shared" si="6"/>
        <v>2.0867946396297285E-2</v>
      </c>
      <c r="J16" s="96">
        <v>5990.18</v>
      </c>
      <c r="K16" s="72">
        <f t="shared" si="2"/>
        <v>2.0769194246367955E-2</v>
      </c>
      <c r="L16" s="97">
        <v>11815.35</v>
      </c>
      <c r="M16" s="72">
        <f t="shared" si="3"/>
        <v>3.2960922452195354E-2</v>
      </c>
      <c r="N16" s="46">
        <f t="shared" si="7"/>
        <v>5825.17</v>
      </c>
      <c r="O16" s="32">
        <f t="shared" si="8"/>
        <v>97.245324848335102</v>
      </c>
      <c r="P16" s="49">
        <f t="shared" si="9"/>
        <v>1.2191728205827399E-2</v>
      </c>
    </row>
    <row r="17" spans="1:16" x14ac:dyDescent="0.25">
      <c r="A17" s="111" t="s">
        <v>10</v>
      </c>
      <c r="B17" s="22" t="s">
        <v>48</v>
      </c>
      <c r="C17" s="96">
        <v>185</v>
      </c>
      <c r="D17" s="72">
        <f t="shared" si="0"/>
        <v>1.5152756163485954</v>
      </c>
      <c r="E17" s="96">
        <v>311</v>
      </c>
      <c r="F17" s="72">
        <f t="shared" si="1"/>
        <v>2.1798556108502138</v>
      </c>
      <c r="G17" s="46">
        <f t="shared" si="4"/>
        <v>126</v>
      </c>
      <c r="H17" s="32">
        <f t="shared" si="5"/>
        <v>68.108108108108112</v>
      </c>
      <c r="I17" s="39">
        <f t="shared" si="6"/>
        <v>0.66457999450161842</v>
      </c>
      <c r="J17" s="96">
        <v>655255.71</v>
      </c>
      <c r="K17" s="72">
        <f t="shared" si="2"/>
        <v>2.2719072084698202</v>
      </c>
      <c r="L17" s="97">
        <v>1000246.0499000001</v>
      </c>
      <c r="M17" s="72">
        <f t="shared" si="3"/>
        <v>2.7903559762401136</v>
      </c>
      <c r="N17" s="46">
        <f t="shared" si="7"/>
        <v>344990.33990000014</v>
      </c>
      <c r="O17" s="32">
        <f t="shared" si="8"/>
        <v>52.649726608258042</v>
      </c>
      <c r="P17" s="49">
        <f t="shared" si="9"/>
        <v>0.51844876777029336</v>
      </c>
    </row>
    <row r="18" spans="1:16" x14ac:dyDescent="0.25">
      <c r="A18" s="111" t="s">
        <v>11</v>
      </c>
      <c r="B18" s="22" t="s">
        <v>49</v>
      </c>
      <c r="C18" s="96">
        <v>307</v>
      </c>
      <c r="D18" s="72">
        <f t="shared" si="0"/>
        <v>2.5145384552379393</v>
      </c>
      <c r="E18" s="96">
        <v>340</v>
      </c>
      <c r="F18" s="72">
        <f t="shared" si="1"/>
        <v>2.3831218896754747</v>
      </c>
      <c r="G18" s="46">
        <f t="shared" si="4"/>
        <v>33</v>
      </c>
      <c r="H18" s="32">
        <f t="shared" si="5"/>
        <v>10.749185667752444</v>
      </c>
      <c r="I18" s="39">
        <f t="shared" si="6"/>
        <v>-0.13141656556246462</v>
      </c>
      <c r="J18" s="96">
        <v>416928.35049999994</v>
      </c>
      <c r="K18" s="72">
        <f t="shared" si="2"/>
        <v>1.4455769106023995</v>
      </c>
      <c r="L18" s="97">
        <v>601743.63039999991</v>
      </c>
      <c r="M18" s="72">
        <f t="shared" si="3"/>
        <v>1.6786658996743136</v>
      </c>
      <c r="N18" s="46">
        <f t="shared" si="7"/>
        <v>184815.27989999996</v>
      </c>
      <c r="O18" s="32">
        <f t="shared" si="8"/>
        <v>44.327827474039807</v>
      </c>
      <c r="P18" s="49">
        <f t="shared" si="9"/>
        <v>0.23308898907191411</v>
      </c>
    </row>
    <row r="19" spans="1:16" s="30" customFormat="1" ht="27" customHeight="1" x14ac:dyDescent="0.25">
      <c r="A19" s="111" t="s">
        <v>12</v>
      </c>
      <c r="B19" s="22" t="s">
        <v>51</v>
      </c>
      <c r="C19" s="96">
        <v>4938</v>
      </c>
      <c r="D19" s="72">
        <f t="shared" si="0"/>
        <v>40.445572937996559</v>
      </c>
      <c r="E19" s="96">
        <v>5678</v>
      </c>
      <c r="F19" s="72">
        <f t="shared" si="1"/>
        <v>39.79813555758043</v>
      </c>
      <c r="G19" s="46">
        <f t="shared" si="4"/>
        <v>740</v>
      </c>
      <c r="H19" s="32">
        <f t="shared" si="5"/>
        <v>14.98582422033212</v>
      </c>
      <c r="I19" s="39">
        <f t="shared" si="6"/>
        <v>-0.64743738041612886</v>
      </c>
      <c r="J19" s="96">
        <v>15010555.752699999</v>
      </c>
      <c r="K19" s="72">
        <f t="shared" si="2"/>
        <v>52.044704528705687</v>
      </c>
      <c r="L19" s="97">
        <v>21085687.057599999</v>
      </c>
      <c r="M19" s="72">
        <f t="shared" si="3"/>
        <v>58.822099722548451</v>
      </c>
      <c r="N19" s="46">
        <f t="shared" si="7"/>
        <v>6075131.3048999999</v>
      </c>
      <c r="O19" s="32">
        <f t="shared" si="8"/>
        <v>40.47239426033407</v>
      </c>
      <c r="P19" s="49">
        <f t="shared" si="9"/>
        <v>6.7773951938427643</v>
      </c>
    </row>
    <row r="20" spans="1:16" s="30" customFormat="1" ht="23.25" customHeight="1" x14ac:dyDescent="0.25">
      <c r="A20" s="111" t="s">
        <v>13</v>
      </c>
      <c r="B20" s="22" t="s">
        <v>52</v>
      </c>
      <c r="C20" s="96">
        <v>0</v>
      </c>
      <c r="D20" s="72">
        <f t="shared" si="0"/>
        <v>0</v>
      </c>
      <c r="E20" s="96">
        <v>0</v>
      </c>
      <c r="F20" s="72">
        <f t="shared" si="1"/>
        <v>0</v>
      </c>
      <c r="G20" s="46">
        <f t="shared" si="4"/>
        <v>0</v>
      </c>
      <c r="H20" s="32" t="str">
        <f t="shared" si="5"/>
        <v>-</v>
      </c>
      <c r="I20" s="39">
        <f t="shared" si="6"/>
        <v>0</v>
      </c>
      <c r="J20" s="96">
        <v>0</v>
      </c>
      <c r="K20" s="72">
        <f t="shared" si="2"/>
        <v>0</v>
      </c>
      <c r="L20" s="97">
        <v>0</v>
      </c>
      <c r="M20" s="72">
        <f t="shared" si="3"/>
        <v>0</v>
      </c>
      <c r="N20" s="46">
        <f t="shared" si="7"/>
        <v>0</v>
      </c>
      <c r="O20" s="32" t="str">
        <f t="shared" si="8"/>
        <v>-</v>
      </c>
      <c r="P20" s="49">
        <f t="shared" si="9"/>
        <v>0</v>
      </c>
    </row>
    <row r="21" spans="1:16" x14ac:dyDescent="0.25">
      <c r="A21" s="111" t="s">
        <v>14</v>
      </c>
      <c r="B21" s="22" t="s">
        <v>53</v>
      </c>
      <c r="C21" s="96">
        <v>0</v>
      </c>
      <c r="D21" s="72">
        <f t="shared" si="0"/>
        <v>0</v>
      </c>
      <c r="E21" s="96">
        <v>0</v>
      </c>
      <c r="F21" s="72">
        <f t="shared" si="1"/>
        <v>0</v>
      </c>
      <c r="G21" s="46">
        <f t="shared" si="4"/>
        <v>0</v>
      </c>
      <c r="H21" s="32" t="str">
        <f t="shared" si="5"/>
        <v>-</v>
      </c>
      <c r="I21" s="39">
        <f t="shared" si="6"/>
        <v>0</v>
      </c>
      <c r="J21" s="96">
        <v>0</v>
      </c>
      <c r="K21" s="72">
        <f t="shared" si="2"/>
        <v>0</v>
      </c>
      <c r="L21" s="97">
        <v>0</v>
      </c>
      <c r="M21" s="72">
        <f t="shared" si="3"/>
        <v>0</v>
      </c>
      <c r="N21" s="46">
        <f t="shared" si="7"/>
        <v>0</v>
      </c>
      <c r="O21" s="32" t="str">
        <f t="shared" si="8"/>
        <v>-</v>
      </c>
      <c r="P21" s="49">
        <f t="shared" si="9"/>
        <v>0</v>
      </c>
    </row>
    <row r="22" spans="1:16" x14ac:dyDescent="0.25">
      <c r="A22" s="111" t="s">
        <v>15</v>
      </c>
      <c r="B22" s="22" t="s">
        <v>54</v>
      </c>
      <c r="C22" s="96">
        <v>22</v>
      </c>
      <c r="D22" s="72">
        <f t="shared" si="0"/>
        <v>0.18019493816037349</v>
      </c>
      <c r="E22" s="96">
        <v>44</v>
      </c>
      <c r="F22" s="72">
        <f t="shared" si="1"/>
        <v>0.30840400925212025</v>
      </c>
      <c r="G22" s="46">
        <f t="shared" si="4"/>
        <v>22</v>
      </c>
      <c r="H22" s="32">
        <f t="shared" si="5"/>
        <v>100</v>
      </c>
      <c r="I22" s="39">
        <f t="shared" si="6"/>
        <v>0.12820907109174676</v>
      </c>
      <c r="J22" s="96">
        <v>31024.1</v>
      </c>
      <c r="K22" s="72">
        <f t="shared" si="2"/>
        <v>0.10756697782349513</v>
      </c>
      <c r="L22" s="97">
        <v>88403.6</v>
      </c>
      <c r="M22" s="72">
        <f t="shared" si="3"/>
        <v>0.24661683353391117</v>
      </c>
      <c r="N22" s="46">
        <f t="shared" si="7"/>
        <v>57379.500000000007</v>
      </c>
      <c r="O22" s="32">
        <f t="shared" si="8"/>
        <v>184.95137651051928</v>
      </c>
      <c r="P22" s="49">
        <f t="shared" si="9"/>
        <v>0.13904985571041606</v>
      </c>
    </row>
    <row r="23" spans="1:16" x14ac:dyDescent="0.25">
      <c r="A23" s="111" t="s">
        <v>16</v>
      </c>
      <c r="B23" s="22" t="s">
        <v>50</v>
      </c>
      <c r="C23" s="96">
        <v>0</v>
      </c>
      <c r="D23" s="72">
        <f t="shared" si="0"/>
        <v>0</v>
      </c>
      <c r="E23" s="96">
        <v>1</v>
      </c>
      <c r="F23" s="72">
        <f t="shared" si="1"/>
        <v>7.0091820284572792E-3</v>
      </c>
      <c r="G23" s="46">
        <f t="shared" si="4"/>
        <v>1</v>
      </c>
      <c r="H23" s="32" t="str">
        <f t="shared" si="5"/>
        <v>-</v>
      </c>
      <c r="I23" s="39">
        <f t="shared" si="6"/>
        <v>7.0091820284572792E-3</v>
      </c>
      <c r="J23" s="96">
        <v>0</v>
      </c>
      <c r="K23" s="72">
        <f t="shared" si="2"/>
        <v>0</v>
      </c>
      <c r="L23" s="97">
        <v>830.16</v>
      </c>
      <c r="M23" s="72">
        <f t="shared" si="3"/>
        <v>2.3158720971375793E-3</v>
      </c>
      <c r="N23" s="46">
        <f t="shared" si="7"/>
        <v>830.16</v>
      </c>
      <c r="O23" s="32" t="str">
        <f t="shared" si="8"/>
        <v>-</v>
      </c>
      <c r="P23" s="49">
        <f t="shared" si="9"/>
        <v>2.3158720971375793E-3</v>
      </c>
    </row>
    <row r="24" spans="1:16" x14ac:dyDescent="0.25">
      <c r="A24" s="111" t="s">
        <v>17</v>
      </c>
      <c r="B24" s="22" t="s">
        <v>63</v>
      </c>
      <c r="C24" s="96">
        <v>3</v>
      </c>
      <c r="D24" s="72">
        <f t="shared" si="0"/>
        <v>2.4572037021869116E-2</v>
      </c>
      <c r="E24" s="96">
        <v>3</v>
      </c>
      <c r="F24" s="72">
        <f t="shared" si="1"/>
        <v>2.1027546085371836E-2</v>
      </c>
      <c r="G24" s="46">
        <f t="shared" si="4"/>
        <v>0</v>
      </c>
      <c r="H24" s="32">
        <f t="shared" si="5"/>
        <v>0</v>
      </c>
      <c r="I24" s="39">
        <f t="shared" si="6"/>
        <v>-3.5444909364972799E-3</v>
      </c>
      <c r="J24" s="96">
        <v>3370.24</v>
      </c>
      <c r="K24" s="72">
        <f t="shared" si="2"/>
        <v>1.1685319842956159E-2</v>
      </c>
      <c r="L24" s="97">
        <v>3275.75</v>
      </c>
      <c r="M24" s="72">
        <f t="shared" si="3"/>
        <v>9.1382601211795617E-3</v>
      </c>
      <c r="N24" s="46">
        <f t="shared" si="7"/>
        <v>-94.489999999999782</v>
      </c>
      <c r="O24" s="32">
        <f t="shared" si="8"/>
        <v>-2.8036578997341373</v>
      </c>
      <c r="P24" s="49">
        <f t="shared" si="9"/>
        <v>-2.5470597217765976E-3</v>
      </c>
    </row>
    <row r="25" spans="1:16" x14ac:dyDescent="0.25">
      <c r="A25" s="111" t="s">
        <v>18</v>
      </c>
      <c r="B25" s="22" t="s">
        <v>64</v>
      </c>
      <c r="C25" s="96">
        <v>25</v>
      </c>
      <c r="D25" s="72">
        <f t="shared" si="0"/>
        <v>0.20476697518224263</v>
      </c>
      <c r="E25" s="96">
        <v>39</v>
      </c>
      <c r="F25" s="72">
        <f t="shared" si="1"/>
        <v>0.27335809910983389</v>
      </c>
      <c r="G25" s="46">
        <f t="shared" si="4"/>
        <v>14</v>
      </c>
      <c r="H25" s="32">
        <f t="shared" si="5"/>
        <v>56.000000000000007</v>
      </c>
      <c r="I25" s="39">
        <f t="shared" si="6"/>
        <v>6.8591123927591258E-2</v>
      </c>
      <c r="J25" s="96">
        <v>17391.82</v>
      </c>
      <c r="K25" s="72">
        <f t="shared" si="2"/>
        <v>6.0301040682895525E-2</v>
      </c>
      <c r="L25" s="97">
        <v>29590.720000000001</v>
      </c>
      <c r="M25" s="72">
        <f t="shared" si="3"/>
        <v>8.2548331384565521E-2</v>
      </c>
      <c r="N25" s="46">
        <f t="shared" si="7"/>
        <v>12198.900000000001</v>
      </c>
      <c r="O25" s="32">
        <f t="shared" si="8"/>
        <v>70.141595301699311</v>
      </c>
      <c r="P25" s="49">
        <f t="shared" si="9"/>
        <v>2.2247290701669996E-2</v>
      </c>
    </row>
    <row r="26" spans="1:16" x14ac:dyDescent="0.25">
      <c r="A26" s="111" t="s">
        <v>19</v>
      </c>
      <c r="B26" s="22" t="s">
        <v>55</v>
      </c>
      <c r="C26" s="96">
        <v>0</v>
      </c>
      <c r="D26" s="72">
        <f t="shared" si="0"/>
        <v>0</v>
      </c>
      <c r="E26" s="96">
        <v>0</v>
      </c>
      <c r="F26" s="72">
        <f t="shared" si="1"/>
        <v>0</v>
      </c>
      <c r="G26" s="46">
        <f t="shared" si="4"/>
        <v>0</v>
      </c>
      <c r="H26" s="32" t="str">
        <f t="shared" si="5"/>
        <v>-</v>
      </c>
      <c r="I26" s="39">
        <f t="shared" si="6"/>
        <v>0</v>
      </c>
      <c r="J26" s="96">
        <v>0</v>
      </c>
      <c r="K26" s="72">
        <f t="shared" si="2"/>
        <v>0</v>
      </c>
      <c r="L26" s="97">
        <v>0</v>
      </c>
      <c r="M26" s="72">
        <f t="shared" si="3"/>
        <v>0</v>
      </c>
      <c r="N26" s="46">
        <f t="shared" si="7"/>
        <v>0</v>
      </c>
      <c r="O26" s="32" t="str">
        <f t="shared" si="8"/>
        <v>-</v>
      </c>
      <c r="P26" s="49">
        <f t="shared" si="9"/>
        <v>0</v>
      </c>
    </row>
    <row r="27" spans="1:16" x14ac:dyDescent="0.25">
      <c r="A27" s="111" t="s">
        <v>20</v>
      </c>
      <c r="B27" s="22" t="s">
        <v>45</v>
      </c>
      <c r="C27" s="96">
        <v>2</v>
      </c>
      <c r="D27" s="72">
        <f t="shared" si="0"/>
        <v>1.6381358014579406E-2</v>
      </c>
      <c r="E27" s="96">
        <v>13</v>
      </c>
      <c r="F27" s="72">
        <f t="shared" si="1"/>
        <v>9.1119366369944624E-2</v>
      </c>
      <c r="G27" s="46">
        <f>E27-C27</f>
        <v>11</v>
      </c>
      <c r="H27" s="32">
        <f t="shared" si="5"/>
        <v>550</v>
      </c>
      <c r="I27" s="39">
        <f t="shared" si="6"/>
        <v>7.4738008355365218E-2</v>
      </c>
      <c r="J27" s="96">
        <v>936.79</v>
      </c>
      <c r="K27" s="72">
        <f t="shared" si="2"/>
        <v>3.2480448797957712E-3</v>
      </c>
      <c r="L27" s="97">
        <v>2941.8700000000003</v>
      </c>
      <c r="M27" s="72">
        <f t="shared" si="3"/>
        <v>8.2068452423703035E-3</v>
      </c>
      <c r="N27" s="46">
        <f>L27-J27</f>
        <v>2005.0800000000004</v>
      </c>
      <c r="O27" s="32">
        <f t="shared" si="8"/>
        <v>214.03729758003399</v>
      </c>
      <c r="P27" s="49">
        <f t="shared" si="9"/>
        <v>4.9588003625745322E-3</v>
      </c>
    </row>
    <row r="28" spans="1:16" x14ac:dyDescent="0.25">
      <c r="A28" s="113" t="s">
        <v>35</v>
      </c>
      <c r="B28" s="11" t="s">
        <v>24</v>
      </c>
      <c r="C28" s="33">
        <f>SUM(C10:C27)</f>
        <v>11127</v>
      </c>
      <c r="D28" s="34">
        <f>SUM(D10:D27)</f>
        <v>91.137685314112545</v>
      </c>
      <c r="E28" s="33">
        <f>SUM(E10:E27)</f>
        <v>13143</v>
      </c>
      <c r="F28" s="34">
        <f>SUM(F10:F27)</f>
        <v>92.121679400013988</v>
      </c>
      <c r="G28" s="34">
        <f>E28-C28</f>
        <v>2016</v>
      </c>
      <c r="H28" s="34">
        <f>(E28-C28)/C28*100</f>
        <v>18.118091129684551</v>
      </c>
      <c r="I28" s="41">
        <f>F28-D28</f>
        <v>0.98399408590144333</v>
      </c>
      <c r="J28" s="33">
        <f>SUM(J10:J27)</f>
        <v>24054925.375700001</v>
      </c>
      <c r="K28" s="43">
        <f>SUM(K10:K27)</f>
        <v>83.403406526982323</v>
      </c>
      <c r="L28" s="33">
        <f>SUM(L10:L27)</f>
        <v>31496363.957900003</v>
      </c>
      <c r="M28" s="43">
        <f>SUM(M10:M27)</f>
        <v>87.8644483610272</v>
      </c>
      <c r="N28" s="43">
        <f>L28-J28</f>
        <v>7441438.5822000019</v>
      </c>
      <c r="O28" s="43">
        <f>(L28-J28)/J28*100</f>
        <v>30.935197120658103</v>
      </c>
      <c r="P28" s="50">
        <f>M28-K28</f>
        <v>4.4610418340448774</v>
      </c>
    </row>
    <row r="29" spans="1:16" x14ac:dyDescent="0.25">
      <c r="A29" s="114" t="s">
        <v>29</v>
      </c>
      <c r="B29" s="9" t="s">
        <v>25</v>
      </c>
      <c r="C29" s="96">
        <v>763</v>
      </c>
      <c r="D29" s="72">
        <f>C29/C$34*100</f>
        <v>6.2494880825620447</v>
      </c>
      <c r="E29" s="98">
        <v>769</v>
      </c>
      <c r="F29" s="72">
        <f>E29/E$34*100</f>
        <v>5.3900609798836481</v>
      </c>
      <c r="G29" s="46">
        <f>E29-C29</f>
        <v>6</v>
      </c>
      <c r="H29" s="32">
        <f t="shared" si="5"/>
        <v>0.78636959370904314</v>
      </c>
      <c r="I29" s="39">
        <f t="shared" si="6"/>
        <v>-0.85942710267839661</v>
      </c>
      <c r="J29" s="96">
        <v>4273308.67</v>
      </c>
      <c r="K29" s="72">
        <f>J29/J$34*100</f>
        <v>14.816445890093169</v>
      </c>
      <c r="L29" s="96">
        <v>3744062.6999999997</v>
      </c>
      <c r="M29" s="72">
        <f>L29/L$34*100</f>
        <v>10.44469781351015</v>
      </c>
      <c r="N29" s="46">
        <f>L29-J29</f>
        <v>-529245.9700000002</v>
      </c>
      <c r="O29" s="32">
        <f t="shared" ref="O29:O32" si="10">IFERROR((L29-J29)/J29*100, "-")</f>
        <v>-12.384922571015686</v>
      </c>
      <c r="P29" s="51">
        <f>M29-K29</f>
        <v>-4.3717480765830192</v>
      </c>
    </row>
    <row r="30" spans="1:16" x14ac:dyDescent="0.25">
      <c r="A30" s="114" t="s">
        <v>26</v>
      </c>
      <c r="B30" s="10" t="s">
        <v>27</v>
      </c>
      <c r="C30" s="96">
        <v>3</v>
      </c>
      <c r="D30" s="72">
        <f>C30/C$34*100</f>
        <v>2.4572037021869116E-2</v>
      </c>
      <c r="E30" s="98">
        <v>3</v>
      </c>
      <c r="F30" s="72">
        <f>E30/E$34*100</f>
        <v>2.1027546085371836E-2</v>
      </c>
      <c r="G30" s="46">
        <f t="shared" ref="G30:G32" si="11">E30-C30</f>
        <v>0</v>
      </c>
      <c r="H30" s="32">
        <f t="shared" si="5"/>
        <v>0</v>
      </c>
      <c r="I30" s="39">
        <f t="shared" si="6"/>
        <v>-3.5444909364972799E-3</v>
      </c>
      <c r="J30" s="96">
        <v>8566.11</v>
      </c>
      <c r="K30" s="72">
        <f>J30/J$34*100</f>
        <v>2.9700476868099956E-2</v>
      </c>
      <c r="L30" s="96">
        <v>9601.84</v>
      </c>
      <c r="M30" s="72">
        <f>L30/L$34*100</f>
        <v>2.6785960943889724E-2</v>
      </c>
      <c r="N30" s="46">
        <f t="shared" ref="N30:N32" si="12">L30-J30</f>
        <v>1035.7299999999996</v>
      </c>
      <c r="O30" s="32">
        <f t="shared" si="10"/>
        <v>12.091019144045541</v>
      </c>
      <c r="P30" s="51">
        <f t="shared" ref="P30:P32" si="13">M30-K30</f>
        <v>-2.9145159242102321E-3</v>
      </c>
    </row>
    <row r="31" spans="1:16" x14ac:dyDescent="0.25">
      <c r="A31" s="114" t="s">
        <v>28</v>
      </c>
      <c r="B31" s="25" t="s">
        <v>30</v>
      </c>
      <c r="C31" s="96">
        <v>316</v>
      </c>
      <c r="D31" s="72">
        <f>C31/C$34*100</f>
        <v>2.5882545663035468</v>
      </c>
      <c r="E31" s="98">
        <v>352</v>
      </c>
      <c r="F31" s="72">
        <f>E31/E$34*100</f>
        <v>2.467232074016962</v>
      </c>
      <c r="G31" s="46">
        <f t="shared" si="11"/>
        <v>36</v>
      </c>
      <c r="H31" s="32">
        <f t="shared" si="5"/>
        <v>11.39240506329114</v>
      </c>
      <c r="I31" s="39">
        <f t="shared" si="6"/>
        <v>-0.12102249228658479</v>
      </c>
      <c r="J31" s="96">
        <v>504857.97</v>
      </c>
      <c r="K31" s="72">
        <f>J31/J$34*100</f>
        <v>1.7504471060564131</v>
      </c>
      <c r="L31" s="96">
        <v>596510.74</v>
      </c>
      <c r="M31" s="72">
        <f>L31/L$34*100</f>
        <v>1.6640678645187545</v>
      </c>
      <c r="N31" s="46">
        <f t="shared" si="12"/>
        <v>91652.770000000019</v>
      </c>
      <c r="O31" s="32">
        <f t="shared" si="10"/>
        <v>18.154169181482867</v>
      </c>
      <c r="P31" s="51">
        <f t="shared" si="13"/>
        <v>-8.6379241537658524E-2</v>
      </c>
    </row>
    <row r="32" spans="1:16" x14ac:dyDescent="0.25">
      <c r="A32" s="114" t="s">
        <v>23</v>
      </c>
      <c r="B32" s="25" t="s">
        <v>40</v>
      </c>
      <c r="C32" s="99">
        <v>0</v>
      </c>
      <c r="D32" s="72">
        <f>C32/C$34*100</f>
        <v>0</v>
      </c>
      <c r="E32" s="98">
        <v>0</v>
      </c>
      <c r="F32" s="72">
        <f>E32/E$34*100</f>
        <v>0</v>
      </c>
      <c r="G32" s="46">
        <f t="shared" si="11"/>
        <v>0</v>
      </c>
      <c r="H32" s="32" t="str">
        <f t="shared" si="5"/>
        <v>-</v>
      </c>
      <c r="I32" s="39">
        <f t="shared" si="6"/>
        <v>0</v>
      </c>
      <c r="J32" s="96">
        <v>0</v>
      </c>
      <c r="K32" s="72">
        <f>J32/J$34*100</f>
        <v>0</v>
      </c>
      <c r="L32" s="96">
        <v>0</v>
      </c>
      <c r="M32" s="72">
        <f>L32/L$34*100</f>
        <v>0</v>
      </c>
      <c r="N32" s="46">
        <f t="shared" si="12"/>
        <v>0</v>
      </c>
      <c r="O32" s="32" t="str">
        <f t="shared" si="10"/>
        <v>-</v>
      </c>
      <c r="P32" s="51">
        <f t="shared" si="13"/>
        <v>0</v>
      </c>
    </row>
    <row r="33" spans="1:16" x14ac:dyDescent="0.25">
      <c r="A33" s="113" t="s">
        <v>21</v>
      </c>
      <c r="B33" s="14" t="s">
        <v>22</v>
      </c>
      <c r="C33" s="35">
        <f>SUM(C29:C32)</f>
        <v>1082</v>
      </c>
      <c r="D33" s="47">
        <f>SUM(D29:D32)</f>
        <v>8.8623146858874602</v>
      </c>
      <c r="E33" s="35">
        <f>SUM(E29:E32)</f>
        <v>1124</v>
      </c>
      <c r="F33" s="47">
        <f>SUM(F29:F32)</f>
        <v>7.8783205999859813</v>
      </c>
      <c r="G33" s="45">
        <f>E33-C33</f>
        <v>42</v>
      </c>
      <c r="H33" s="45">
        <f>(E33-C33)/C33*100</f>
        <v>3.8817005545286505</v>
      </c>
      <c r="I33" s="42">
        <f>F33-D33</f>
        <v>-0.98399408590147885</v>
      </c>
      <c r="J33" s="35">
        <f>SUM(J29:J32)</f>
        <v>4786732.75</v>
      </c>
      <c r="K33" s="43">
        <f>SUM(K29:K32)</f>
        <v>16.596593473017684</v>
      </c>
      <c r="L33" s="35">
        <f>SUM(L29:L32)</f>
        <v>4350175.2799999993</v>
      </c>
      <c r="M33" s="47">
        <f>SUM(M29:M32)</f>
        <v>12.135551638972794</v>
      </c>
      <c r="N33" s="47">
        <f>L33-J33</f>
        <v>-436557.47000000067</v>
      </c>
      <c r="O33" s="47">
        <f>(L33-J33)/J33*100</f>
        <v>-9.1201554964605176</v>
      </c>
      <c r="P33" s="52">
        <f>M33-K33</f>
        <v>-4.4610418340448899</v>
      </c>
    </row>
    <row r="34" spans="1:16" x14ac:dyDescent="0.25">
      <c r="A34" s="26" t="s">
        <v>38</v>
      </c>
      <c r="B34" s="27" t="s">
        <v>39</v>
      </c>
      <c r="C34" s="37">
        <f>C28+C33</f>
        <v>12209</v>
      </c>
      <c r="D34" s="44">
        <f>D28+D33</f>
        <v>100</v>
      </c>
      <c r="E34" s="37">
        <f>E28+E33</f>
        <v>14267</v>
      </c>
      <c r="F34" s="38">
        <f>F28+F33</f>
        <v>99.999999999999972</v>
      </c>
      <c r="G34" s="36">
        <f>G28+G33</f>
        <v>2058</v>
      </c>
      <c r="H34" s="36">
        <f>(E34-C34)/C34*100</f>
        <v>16.856417397002211</v>
      </c>
      <c r="I34" s="36">
        <f>F34-D34</f>
        <v>0</v>
      </c>
      <c r="J34" s="37">
        <f>J28+J33</f>
        <v>28841658.125700001</v>
      </c>
      <c r="K34" s="38">
        <f>(K28+K33)</f>
        <v>100</v>
      </c>
      <c r="L34" s="37">
        <f>L28+L33</f>
        <v>35846539.237900004</v>
      </c>
      <c r="M34" s="38">
        <f>(M28+M33)</f>
        <v>100</v>
      </c>
      <c r="N34" s="48">
        <f>N28+N33</f>
        <v>7004881.1122000013</v>
      </c>
      <c r="O34" s="48">
        <f>(L34-J34)/J34*100</f>
        <v>24.287373082611182</v>
      </c>
      <c r="P34" s="118">
        <f>M34-K34</f>
        <v>0</v>
      </c>
    </row>
    <row r="36" spans="1:16" x14ac:dyDescent="0.25">
      <c r="L36" s="56"/>
    </row>
    <row r="37" spans="1:16" x14ac:dyDescent="0.25">
      <c r="B37" t="s">
        <v>69</v>
      </c>
    </row>
    <row r="41" spans="1:16" x14ac:dyDescent="0.25">
      <c r="E41" s="56"/>
    </row>
    <row r="57" spans="3:13" x14ac:dyDescent="0.25"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</row>
    <row r="58" spans="3:13" x14ac:dyDescent="0.25">
      <c r="C58" s="108"/>
      <c r="D58" s="100"/>
      <c r="E58" s="109"/>
      <c r="F58" s="108"/>
      <c r="G58" s="102"/>
      <c r="H58" s="109"/>
      <c r="I58" s="100"/>
      <c r="J58" s="100"/>
      <c r="K58" s="100"/>
      <c r="L58" s="108"/>
      <c r="M58" s="108"/>
    </row>
    <row r="59" spans="3:13" x14ac:dyDescent="0.25">
      <c r="C59" s="108"/>
      <c r="D59" s="100"/>
      <c r="E59" s="109"/>
      <c r="F59" s="108"/>
      <c r="G59" s="102"/>
      <c r="H59" s="109"/>
      <c r="I59" s="100"/>
      <c r="J59" s="100"/>
      <c r="K59" s="100"/>
      <c r="L59" s="108"/>
      <c r="M59" s="108"/>
    </row>
    <row r="60" spans="3:13" x14ac:dyDescent="0.25">
      <c r="C60" s="108"/>
      <c r="D60" s="100"/>
      <c r="E60" s="109"/>
      <c r="F60" s="108"/>
      <c r="G60" s="102"/>
      <c r="H60" s="109"/>
      <c r="I60" s="100"/>
      <c r="J60" s="100"/>
      <c r="K60" s="100"/>
      <c r="L60" s="108"/>
      <c r="M60" s="108"/>
    </row>
    <row r="61" spans="3:13" x14ac:dyDescent="0.25">
      <c r="C61" s="108"/>
      <c r="D61" s="100"/>
      <c r="E61" s="109"/>
      <c r="F61" s="108"/>
      <c r="G61" s="102"/>
      <c r="H61" s="109"/>
      <c r="I61" s="100"/>
      <c r="J61" s="100"/>
      <c r="K61" s="100"/>
      <c r="L61" s="108"/>
      <c r="M61" s="108"/>
    </row>
    <row r="62" spans="3:13" x14ac:dyDescent="0.25">
      <c r="C62" s="108"/>
      <c r="D62" s="100"/>
      <c r="E62" s="109"/>
      <c r="F62" s="108"/>
      <c r="G62" s="102"/>
      <c r="H62" s="109"/>
      <c r="I62" s="100"/>
      <c r="J62" s="100"/>
      <c r="K62" s="100"/>
      <c r="L62" s="108"/>
      <c r="M62" s="108"/>
    </row>
    <row r="63" spans="3:13" x14ac:dyDescent="0.25">
      <c r="C63" s="108"/>
      <c r="D63" s="100"/>
      <c r="E63" s="109"/>
      <c r="F63" s="108"/>
      <c r="G63" s="102"/>
      <c r="H63" s="109"/>
      <c r="I63" s="100"/>
      <c r="J63" s="100"/>
      <c r="K63" s="100"/>
      <c r="L63" s="108"/>
      <c r="M63" s="108"/>
    </row>
    <row r="64" spans="3:13" x14ac:dyDescent="0.25">
      <c r="C64" s="108"/>
      <c r="D64" s="100"/>
      <c r="E64" s="109"/>
      <c r="F64" s="108"/>
      <c r="G64" s="102"/>
      <c r="H64" s="109"/>
      <c r="I64" s="100"/>
      <c r="J64" s="100"/>
      <c r="K64" s="100"/>
      <c r="L64" s="108"/>
      <c r="M64" s="108"/>
    </row>
    <row r="65" spans="3:13" x14ac:dyDescent="0.25">
      <c r="C65" s="108"/>
      <c r="D65" s="100"/>
      <c r="E65" s="109"/>
      <c r="F65" s="108"/>
      <c r="G65" s="102"/>
      <c r="H65" s="109"/>
      <c r="I65" s="100"/>
      <c r="J65" s="100"/>
      <c r="K65" s="100"/>
      <c r="L65" s="108"/>
      <c r="M65" s="108"/>
    </row>
    <row r="66" spans="3:13" x14ac:dyDescent="0.25">
      <c r="C66" s="108"/>
      <c r="D66" s="100"/>
      <c r="E66" s="109"/>
      <c r="F66" s="108"/>
      <c r="G66" s="102"/>
      <c r="H66" s="109"/>
      <c r="I66" s="100"/>
      <c r="J66" s="100"/>
      <c r="K66" s="100"/>
      <c r="L66" s="108"/>
      <c r="M66" s="108"/>
    </row>
    <row r="67" spans="3:13" x14ac:dyDescent="0.25">
      <c r="C67" s="108"/>
      <c r="D67" s="100"/>
      <c r="E67" s="109"/>
      <c r="F67" s="108"/>
      <c r="G67" s="102"/>
      <c r="H67" s="109"/>
      <c r="I67" s="100"/>
      <c r="J67" s="100"/>
      <c r="K67" s="100"/>
      <c r="L67" s="108"/>
      <c r="M67" s="108"/>
    </row>
    <row r="68" spans="3:13" x14ac:dyDescent="0.25">
      <c r="C68" s="108"/>
      <c r="D68" s="100"/>
      <c r="E68" s="109"/>
      <c r="F68" s="108"/>
      <c r="G68" s="102"/>
      <c r="H68" s="109"/>
      <c r="I68" s="100"/>
      <c r="J68" s="100"/>
      <c r="K68" s="100"/>
      <c r="L68" s="108"/>
      <c r="M68" s="108"/>
    </row>
    <row r="69" spans="3:13" x14ac:dyDescent="0.25">
      <c r="C69" s="108"/>
      <c r="D69" s="100"/>
      <c r="E69" s="109"/>
      <c r="F69" s="108"/>
      <c r="G69" s="102"/>
      <c r="H69" s="109"/>
      <c r="I69" s="100"/>
      <c r="J69" s="100"/>
      <c r="K69" s="100"/>
      <c r="L69" s="108"/>
      <c r="M69" s="108"/>
    </row>
    <row r="70" spans="3:13" x14ac:dyDescent="0.25">
      <c r="C70" s="108"/>
      <c r="D70" s="100"/>
      <c r="E70" s="109"/>
      <c r="F70" s="108"/>
      <c r="G70" s="102"/>
      <c r="H70" s="109"/>
      <c r="I70" s="100"/>
      <c r="J70" s="100"/>
      <c r="K70" s="100"/>
      <c r="L70" s="108"/>
      <c r="M70" s="108"/>
    </row>
    <row r="71" spans="3:13" x14ac:dyDescent="0.25">
      <c r="C71" s="108"/>
      <c r="D71" s="100"/>
      <c r="E71" s="109"/>
      <c r="F71" s="108"/>
      <c r="G71" s="102"/>
      <c r="H71" s="109"/>
      <c r="I71" s="100"/>
      <c r="J71" s="100"/>
      <c r="K71" s="100"/>
      <c r="L71" s="108"/>
      <c r="M71" s="108"/>
    </row>
    <row r="72" spans="3:13" x14ac:dyDescent="0.25">
      <c r="C72" s="108"/>
      <c r="D72" s="100"/>
      <c r="E72" s="109"/>
      <c r="F72" s="108"/>
      <c r="G72" s="102"/>
      <c r="H72" s="109"/>
      <c r="I72" s="100"/>
      <c r="J72" s="100"/>
      <c r="K72" s="100"/>
      <c r="L72" s="108"/>
      <c r="M72" s="108"/>
    </row>
    <row r="73" spans="3:13" x14ac:dyDescent="0.25">
      <c r="C73" s="108"/>
      <c r="D73" s="100"/>
      <c r="E73" s="109"/>
      <c r="F73" s="108"/>
      <c r="G73" s="102"/>
      <c r="H73" s="109"/>
      <c r="I73" s="100"/>
      <c r="J73" s="100"/>
      <c r="K73" s="100"/>
      <c r="L73" s="108"/>
      <c r="M73" s="108"/>
    </row>
    <row r="74" spans="3:13" x14ac:dyDescent="0.25">
      <c r="C74" s="108"/>
      <c r="D74" s="100"/>
      <c r="E74" s="109"/>
      <c r="F74" s="108"/>
      <c r="G74" s="102"/>
      <c r="H74" s="109"/>
      <c r="I74" s="100"/>
      <c r="J74" s="100"/>
      <c r="K74" s="100"/>
      <c r="L74" s="108"/>
      <c r="M74" s="108"/>
    </row>
    <row r="75" spans="3:13" x14ac:dyDescent="0.25">
      <c r="C75" s="108"/>
      <c r="D75" s="100"/>
      <c r="E75" s="109"/>
      <c r="F75" s="108"/>
      <c r="G75" s="102"/>
      <c r="H75" s="109"/>
      <c r="I75" s="100"/>
      <c r="J75" s="100"/>
      <c r="K75" s="100"/>
      <c r="L75" s="108"/>
      <c r="M75" s="108"/>
    </row>
    <row r="76" spans="3:13" x14ac:dyDescent="0.25">
      <c r="C76" s="100"/>
      <c r="D76" s="100"/>
      <c r="E76" s="100"/>
      <c r="F76" s="100"/>
      <c r="G76" s="100"/>
      <c r="H76" s="100"/>
      <c r="I76" s="100"/>
      <c r="J76" s="100"/>
      <c r="K76" s="100"/>
      <c r="L76" s="108"/>
      <c r="M76" s="108"/>
    </row>
    <row r="77" spans="3:13" x14ac:dyDescent="0.25">
      <c r="C77" s="100"/>
      <c r="D77" s="100"/>
      <c r="E77" s="100"/>
      <c r="F77" s="100"/>
      <c r="G77" s="100"/>
      <c r="H77" s="100"/>
      <c r="I77" s="100"/>
      <c r="J77" s="100"/>
      <c r="K77" s="100"/>
      <c r="L77" s="108"/>
      <c r="M77" s="108"/>
    </row>
    <row r="78" spans="3:13" x14ac:dyDescent="0.25">
      <c r="C78" s="108"/>
      <c r="D78" s="100"/>
      <c r="E78" s="109"/>
      <c r="F78" s="108"/>
      <c r="G78" s="86"/>
      <c r="H78" s="109"/>
      <c r="I78" s="100"/>
      <c r="J78" s="100"/>
      <c r="K78" s="100"/>
      <c r="L78" s="108"/>
      <c r="M78" s="108"/>
    </row>
    <row r="79" spans="3:13" x14ac:dyDescent="0.25">
      <c r="C79" s="108"/>
      <c r="D79" s="100"/>
      <c r="E79" s="109"/>
      <c r="F79" s="108"/>
      <c r="G79" s="86"/>
      <c r="H79" s="109"/>
      <c r="I79" s="100"/>
      <c r="J79" s="100"/>
      <c r="K79" s="100"/>
      <c r="L79" s="108"/>
      <c r="M79" s="108"/>
    </row>
    <row r="80" spans="3:13" x14ac:dyDescent="0.25">
      <c r="C80" s="108"/>
      <c r="D80" s="100"/>
      <c r="E80" s="109"/>
      <c r="F80" s="108"/>
      <c r="G80" s="86"/>
      <c r="H80" s="109"/>
      <c r="I80" s="100"/>
      <c r="J80" s="100"/>
      <c r="K80" s="100"/>
      <c r="L80" s="108"/>
      <c r="M80" s="108"/>
    </row>
    <row r="81" spans="3:13" x14ac:dyDescent="0.25">
      <c r="C81" s="108"/>
      <c r="D81" s="100"/>
      <c r="E81" s="109"/>
      <c r="F81" s="108"/>
      <c r="G81" s="86"/>
      <c r="H81" s="109"/>
      <c r="I81" s="100"/>
      <c r="J81" s="100"/>
      <c r="K81" s="100"/>
      <c r="L81" s="108"/>
      <c r="M81" s="108"/>
    </row>
    <row r="82" spans="3:13" x14ac:dyDescent="0.25">
      <c r="C82" s="100"/>
      <c r="D82" s="100"/>
      <c r="E82" s="100"/>
      <c r="F82" s="100"/>
      <c r="G82" s="100"/>
      <c r="H82" s="100"/>
      <c r="I82" s="100"/>
      <c r="J82" s="100"/>
      <c r="K82" s="100"/>
      <c r="L82" s="108"/>
      <c r="M82" s="108"/>
    </row>
    <row r="83" spans="3:13" x14ac:dyDescent="0.25"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</row>
    <row r="84" spans="3:13" x14ac:dyDescent="0.25">
      <c r="C84" s="100"/>
      <c r="D84" s="100"/>
      <c r="E84" s="101"/>
      <c r="F84" s="100"/>
      <c r="G84" s="100"/>
      <c r="H84" s="100"/>
      <c r="I84" s="100"/>
      <c r="J84" s="100"/>
      <c r="K84" s="100"/>
      <c r="L84" s="100"/>
      <c r="M84" s="100"/>
    </row>
  </sheetData>
  <mergeCells count="5">
    <mergeCell ref="N8:O8"/>
    <mergeCell ref="J7:P7"/>
    <mergeCell ref="C7:I7"/>
    <mergeCell ref="G8:H8"/>
    <mergeCell ref="B7:B9"/>
  </mergeCells>
  <dataValidations disablePrompts="1" count="1">
    <dataValidation type="decimal" allowBlank="1" showInputMessage="1" showErrorMessage="1" errorTitle="Microsoft Excel" error="Neočekivana vrsta podatka!_x000a_Mollimo unesite broj." sqref="G58:G7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84"/>
  <sheetViews>
    <sheetView showGridLines="0" showRuler="0" view="pageLayout" zoomScale="65" zoomScaleNormal="70" zoomScalePageLayoutView="65" workbookViewId="0">
      <selection activeCell="B34" sqref="B34"/>
    </sheetView>
  </sheetViews>
  <sheetFormatPr defaultRowHeight="15" x14ac:dyDescent="0.25"/>
  <cols>
    <col min="1" max="1" width="8.42578125" customWidth="1"/>
    <col min="2" max="2" width="48.7109375" customWidth="1"/>
    <col min="3" max="8" width="12.140625" customWidth="1"/>
    <col min="9" max="9" width="12.140625" style="1" customWidth="1"/>
    <col min="10" max="10" width="15.28515625" customWidth="1"/>
    <col min="11" max="11" width="10" customWidth="1"/>
    <col min="12" max="12" width="15.28515625" customWidth="1"/>
    <col min="13" max="13" width="10" customWidth="1"/>
    <col min="14" max="14" width="15.28515625" customWidth="1"/>
    <col min="15" max="15" width="10.5703125" customWidth="1"/>
    <col min="16" max="16" width="10.42578125" customWidth="1"/>
  </cols>
  <sheetData>
    <row r="3" spans="1:18" x14ac:dyDescent="0.25">
      <c r="E3" s="8" t="s">
        <v>66</v>
      </c>
      <c r="F3" s="15"/>
      <c r="G3" s="15"/>
      <c r="H3" s="15"/>
      <c r="I3" s="16"/>
      <c r="J3" s="15"/>
      <c r="K3" s="15"/>
      <c r="L3" s="15"/>
      <c r="M3" s="15"/>
    </row>
    <row r="4" spans="1:18" x14ac:dyDescent="0.25">
      <c r="D4" s="6"/>
      <c r="E4" s="8"/>
      <c r="F4" s="6"/>
      <c r="G4" s="6"/>
      <c r="H4" s="6"/>
      <c r="I4" s="6"/>
      <c r="J4" s="6"/>
      <c r="K4" s="6"/>
      <c r="L4" s="6"/>
      <c r="M4" s="6"/>
      <c r="N4" s="6"/>
    </row>
    <row r="5" spans="1:18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8" ht="15.75" thickBot="1" x14ac:dyDescent="0.3"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8" ht="18" customHeight="1" x14ac:dyDescent="0.25">
      <c r="A7" s="80"/>
      <c r="B7" s="126" t="s">
        <v>34</v>
      </c>
      <c r="C7" s="126" t="s">
        <v>1</v>
      </c>
      <c r="D7" s="126"/>
      <c r="E7" s="126"/>
      <c r="F7" s="126"/>
      <c r="G7" s="126"/>
      <c r="H7" s="126"/>
      <c r="I7" s="126"/>
      <c r="J7" s="126" t="s">
        <v>36</v>
      </c>
      <c r="K7" s="126"/>
      <c r="L7" s="126"/>
      <c r="M7" s="126"/>
      <c r="N7" s="126"/>
      <c r="O7" s="126"/>
      <c r="P7" s="127"/>
    </row>
    <row r="8" spans="1:18" ht="38.25" customHeight="1" x14ac:dyDescent="0.25">
      <c r="A8" s="81" t="s">
        <v>0</v>
      </c>
      <c r="B8" s="124"/>
      <c r="C8" s="119" t="s">
        <v>1</v>
      </c>
      <c r="D8" s="119" t="s">
        <v>56</v>
      </c>
      <c r="E8" s="119" t="s">
        <v>1</v>
      </c>
      <c r="F8" s="119" t="s">
        <v>56</v>
      </c>
      <c r="G8" s="123" t="s">
        <v>31</v>
      </c>
      <c r="H8" s="123"/>
      <c r="I8" s="119" t="s">
        <v>32</v>
      </c>
      <c r="J8" s="119" t="s">
        <v>36</v>
      </c>
      <c r="K8" s="119" t="s">
        <v>56</v>
      </c>
      <c r="L8" s="119" t="s">
        <v>2</v>
      </c>
      <c r="M8" s="119" t="s">
        <v>56</v>
      </c>
      <c r="N8" s="123" t="s">
        <v>37</v>
      </c>
      <c r="O8" s="123"/>
      <c r="P8" s="82" t="s">
        <v>32</v>
      </c>
    </row>
    <row r="9" spans="1:18" ht="31.5" customHeight="1" thickBot="1" x14ac:dyDescent="0.3">
      <c r="A9" s="83"/>
      <c r="B9" s="128"/>
      <c r="C9" s="84" t="s">
        <v>67</v>
      </c>
      <c r="D9" s="84" t="s">
        <v>61</v>
      </c>
      <c r="E9" s="84" t="s">
        <v>68</v>
      </c>
      <c r="F9" s="84" t="s">
        <v>61</v>
      </c>
      <c r="G9" s="84" t="s">
        <v>57</v>
      </c>
      <c r="H9" s="84" t="s">
        <v>58</v>
      </c>
      <c r="I9" s="84" t="s">
        <v>61</v>
      </c>
      <c r="J9" s="84" t="s">
        <v>67</v>
      </c>
      <c r="K9" s="84" t="s">
        <v>61</v>
      </c>
      <c r="L9" s="84" t="s">
        <v>68</v>
      </c>
      <c r="M9" s="84" t="s">
        <v>61</v>
      </c>
      <c r="N9" s="84" t="s">
        <v>59</v>
      </c>
      <c r="O9" s="84" t="s">
        <v>58</v>
      </c>
      <c r="P9" s="85" t="s">
        <v>61</v>
      </c>
    </row>
    <row r="10" spans="1:18" x14ac:dyDescent="0.25">
      <c r="A10" s="111" t="s">
        <v>3</v>
      </c>
      <c r="B10" s="22" t="s">
        <v>41</v>
      </c>
      <c r="C10" s="96">
        <v>2430</v>
      </c>
      <c r="D10" s="72">
        <f t="shared" ref="D10:D27" si="0">C10/C$34*100</f>
        <v>20.844055584148226</v>
      </c>
      <c r="E10" s="96">
        <v>2893</v>
      </c>
      <c r="F10" s="72">
        <f t="shared" ref="F10:F27" si="1">E10/E$34*100</f>
        <v>21.102925085710115</v>
      </c>
      <c r="G10" s="46">
        <f>E10-C10</f>
        <v>463</v>
      </c>
      <c r="H10" s="32">
        <f>IFERROR((E10-C10)/C10*100, "-")</f>
        <v>19.053497942386834</v>
      </c>
      <c r="I10" s="39">
        <f>F10-D10</f>
        <v>0.25886950156188959</v>
      </c>
      <c r="J10" s="40">
        <v>2087380.7199999997</v>
      </c>
      <c r="K10" s="72">
        <f t="shared" ref="K10:K27" si="2">J10/J$34*100</f>
        <v>7.2758697281311697</v>
      </c>
      <c r="L10" s="97">
        <v>2628219.9900000002</v>
      </c>
      <c r="M10" s="72">
        <f t="shared" ref="M10:M27" si="3">L10/L$34*100</f>
        <v>7.3637139225142505</v>
      </c>
      <c r="N10" s="46">
        <f>L10-J10</f>
        <v>540839.27000000048</v>
      </c>
      <c r="O10" s="32">
        <f>IFERROR((L10-J10)/J10*100, "-")</f>
        <v>25.90994852151363</v>
      </c>
      <c r="P10" s="49">
        <f>M10-K10</f>
        <v>8.7844194383080776E-2</v>
      </c>
    </row>
    <row r="11" spans="1:18" x14ac:dyDescent="0.25">
      <c r="A11" s="111" t="s">
        <v>4</v>
      </c>
      <c r="B11" s="22" t="s">
        <v>42</v>
      </c>
      <c r="C11" s="96">
        <v>211</v>
      </c>
      <c r="D11" s="72">
        <f t="shared" si="0"/>
        <v>1.8099159375536114</v>
      </c>
      <c r="E11" s="96">
        <v>365</v>
      </c>
      <c r="F11" s="72">
        <f t="shared" si="1"/>
        <v>2.6624844992340799</v>
      </c>
      <c r="G11" s="46">
        <f t="shared" ref="G11:G26" si="4">E11-C11</f>
        <v>154</v>
      </c>
      <c r="H11" s="32">
        <f t="shared" ref="H11:H32" si="5">IFERROR((E11-C11)/C11*100, "-")</f>
        <v>72.985781990521332</v>
      </c>
      <c r="I11" s="39">
        <f t="shared" ref="I11:I32" si="6">F11-D11</f>
        <v>0.85256856168046857</v>
      </c>
      <c r="J11" s="96">
        <v>173585.89</v>
      </c>
      <c r="K11" s="72">
        <f t="shared" si="2"/>
        <v>0.60505891914231502</v>
      </c>
      <c r="L11" s="97">
        <v>449836.79999999999</v>
      </c>
      <c r="M11" s="72">
        <f t="shared" si="3"/>
        <v>1.2603471245263826</v>
      </c>
      <c r="N11" s="46">
        <f t="shared" ref="N11:N26" si="7">L11-J11</f>
        <v>276250.90999999997</v>
      </c>
      <c r="O11" s="32">
        <f t="shared" ref="O11:O27" si="8">IFERROR((L11-J11)/J11*100, "-")</f>
        <v>159.1436435300127</v>
      </c>
      <c r="P11" s="49">
        <f>M11-K11</f>
        <v>0.65528820538406762</v>
      </c>
      <c r="R11" s="3"/>
    </row>
    <row r="12" spans="1:18" x14ac:dyDescent="0.25">
      <c r="A12" s="111" t="s">
        <v>5</v>
      </c>
      <c r="B12" s="22" t="s">
        <v>43</v>
      </c>
      <c r="C12" s="96">
        <v>1969</v>
      </c>
      <c r="D12" s="72">
        <f t="shared" si="0"/>
        <v>16.889689483616401</v>
      </c>
      <c r="E12" s="96">
        <v>2255</v>
      </c>
      <c r="F12" s="72">
        <f t="shared" si="1"/>
        <v>16.449048070610548</v>
      </c>
      <c r="G12" s="46">
        <f t="shared" si="4"/>
        <v>286</v>
      </c>
      <c r="H12" s="32">
        <f t="shared" si="5"/>
        <v>14.52513966480447</v>
      </c>
      <c r="I12" s="39">
        <f t="shared" si="6"/>
        <v>-0.44064141300585291</v>
      </c>
      <c r="J12" s="96">
        <v>4494602.12</v>
      </c>
      <c r="K12" s="72">
        <f t="shared" si="2"/>
        <v>15.666590762083011</v>
      </c>
      <c r="L12" s="97">
        <v>4381932.3899999997</v>
      </c>
      <c r="M12" s="72">
        <f t="shared" si="3"/>
        <v>12.277243408288337</v>
      </c>
      <c r="N12" s="46">
        <f t="shared" si="7"/>
        <v>-112669.73000000045</v>
      </c>
      <c r="O12" s="32">
        <f t="shared" si="8"/>
        <v>-2.5067787312840153</v>
      </c>
      <c r="P12" s="49">
        <f t="shared" ref="P12:P27" si="9">M12-K12</f>
        <v>-3.3893473537946743</v>
      </c>
    </row>
    <row r="13" spans="1:18" x14ac:dyDescent="0.25">
      <c r="A13" s="111" t="s">
        <v>6</v>
      </c>
      <c r="B13" s="22" t="s">
        <v>44</v>
      </c>
      <c r="C13" s="96">
        <v>0</v>
      </c>
      <c r="D13" s="72">
        <f t="shared" si="0"/>
        <v>0</v>
      </c>
      <c r="E13" s="96">
        <v>0</v>
      </c>
      <c r="F13" s="72">
        <f t="shared" si="1"/>
        <v>0</v>
      </c>
      <c r="G13" s="46">
        <f t="shared" si="4"/>
        <v>0</v>
      </c>
      <c r="H13" s="32" t="str">
        <f t="shared" si="5"/>
        <v>-</v>
      </c>
      <c r="I13" s="39">
        <f t="shared" si="6"/>
        <v>0</v>
      </c>
      <c r="J13" s="96">
        <v>0</v>
      </c>
      <c r="K13" s="72">
        <f t="shared" si="2"/>
        <v>0</v>
      </c>
      <c r="L13" s="97">
        <v>0</v>
      </c>
      <c r="M13" s="72">
        <f t="shared" si="3"/>
        <v>0</v>
      </c>
      <c r="N13" s="46">
        <f t="shared" si="7"/>
        <v>0</v>
      </c>
      <c r="O13" s="32" t="str">
        <f t="shared" si="8"/>
        <v>-</v>
      </c>
      <c r="P13" s="49">
        <f t="shared" si="9"/>
        <v>0</v>
      </c>
    </row>
    <row r="14" spans="1:18" x14ac:dyDescent="0.25">
      <c r="A14" s="111" t="s">
        <v>7</v>
      </c>
      <c r="B14" s="22" t="s">
        <v>46</v>
      </c>
      <c r="C14" s="96">
        <v>0</v>
      </c>
      <c r="D14" s="72">
        <f t="shared" si="0"/>
        <v>0</v>
      </c>
      <c r="E14" s="96">
        <v>0</v>
      </c>
      <c r="F14" s="72">
        <f t="shared" si="1"/>
        <v>0</v>
      </c>
      <c r="G14" s="46">
        <f t="shared" si="4"/>
        <v>0</v>
      </c>
      <c r="H14" s="32" t="str">
        <f t="shared" si="5"/>
        <v>-</v>
      </c>
      <c r="I14" s="39">
        <f t="shared" si="6"/>
        <v>0</v>
      </c>
      <c r="J14" s="96">
        <v>0</v>
      </c>
      <c r="K14" s="72">
        <f t="shared" si="2"/>
        <v>0</v>
      </c>
      <c r="L14" s="97">
        <v>0</v>
      </c>
      <c r="M14" s="72">
        <f t="shared" si="3"/>
        <v>0</v>
      </c>
      <c r="N14" s="46">
        <f t="shared" si="7"/>
        <v>0</v>
      </c>
      <c r="O14" s="32" t="str">
        <f t="shared" si="8"/>
        <v>-</v>
      </c>
      <c r="P14" s="49">
        <f t="shared" si="9"/>
        <v>0</v>
      </c>
    </row>
    <row r="15" spans="1:18" x14ac:dyDescent="0.25">
      <c r="A15" s="111" t="s">
        <v>8</v>
      </c>
      <c r="B15" s="22" t="s">
        <v>47</v>
      </c>
      <c r="C15" s="96">
        <v>0</v>
      </c>
      <c r="D15" s="72">
        <f t="shared" si="0"/>
        <v>0</v>
      </c>
      <c r="E15" s="96">
        <v>0</v>
      </c>
      <c r="F15" s="72">
        <f t="shared" si="1"/>
        <v>0</v>
      </c>
      <c r="G15" s="46">
        <f t="shared" si="4"/>
        <v>0</v>
      </c>
      <c r="H15" s="32" t="str">
        <f t="shared" si="5"/>
        <v>-</v>
      </c>
      <c r="I15" s="39">
        <f t="shared" si="6"/>
        <v>0</v>
      </c>
      <c r="J15" s="96">
        <v>0</v>
      </c>
      <c r="K15" s="72">
        <f t="shared" si="2"/>
        <v>0</v>
      </c>
      <c r="L15" s="97">
        <v>0</v>
      </c>
      <c r="M15" s="72">
        <f t="shared" si="3"/>
        <v>0</v>
      </c>
      <c r="N15" s="46">
        <f t="shared" si="7"/>
        <v>0</v>
      </c>
      <c r="O15" s="32" t="str">
        <f t="shared" si="8"/>
        <v>-</v>
      </c>
      <c r="P15" s="49">
        <f t="shared" si="9"/>
        <v>0</v>
      </c>
    </row>
    <row r="16" spans="1:18" x14ac:dyDescent="0.25">
      <c r="A16" s="111" t="s">
        <v>9</v>
      </c>
      <c r="B16" s="22" t="s">
        <v>62</v>
      </c>
      <c r="C16" s="96">
        <v>6</v>
      </c>
      <c r="D16" s="72">
        <f t="shared" si="0"/>
        <v>5.1466803911477101E-2</v>
      </c>
      <c r="E16" s="96">
        <v>6</v>
      </c>
      <c r="F16" s="72">
        <f t="shared" si="1"/>
        <v>4.3766868480560217E-2</v>
      </c>
      <c r="G16" s="46">
        <f t="shared" si="4"/>
        <v>0</v>
      </c>
      <c r="H16" s="32">
        <f t="shared" si="5"/>
        <v>0</v>
      </c>
      <c r="I16" s="39">
        <f t="shared" si="6"/>
        <v>-7.6999354309168835E-3</v>
      </c>
      <c r="J16" s="96">
        <v>6101.05</v>
      </c>
      <c r="K16" s="72">
        <f t="shared" si="2"/>
        <v>2.1266098982084435E-2</v>
      </c>
      <c r="L16" s="97">
        <v>4040.59</v>
      </c>
      <c r="M16" s="72">
        <f t="shared" si="3"/>
        <v>1.1320874565820441E-2</v>
      </c>
      <c r="N16" s="46">
        <f t="shared" si="7"/>
        <v>-2060.46</v>
      </c>
      <c r="O16" s="32">
        <f t="shared" si="8"/>
        <v>-33.772219535981513</v>
      </c>
      <c r="P16" s="49">
        <f t="shared" si="9"/>
        <v>-9.9452244162639945E-3</v>
      </c>
    </row>
    <row r="17" spans="1:16" x14ac:dyDescent="0.25">
      <c r="A17" s="111" t="s">
        <v>10</v>
      </c>
      <c r="B17" s="22" t="s">
        <v>48</v>
      </c>
      <c r="C17" s="96">
        <v>158</v>
      </c>
      <c r="D17" s="72">
        <f t="shared" si="0"/>
        <v>1.3552925030022303</v>
      </c>
      <c r="E17" s="96">
        <v>222</v>
      </c>
      <c r="F17" s="72">
        <f t="shared" si="1"/>
        <v>1.6193741337807279</v>
      </c>
      <c r="G17" s="46">
        <f t="shared" si="4"/>
        <v>64</v>
      </c>
      <c r="H17" s="32">
        <f t="shared" si="5"/>
        <v>40.506329113924053</v>
      </c>
      <c r="I17" s="39">
        <f t="shared" si="6"/>
        <v>0.26408163077849767</v>
      </c>
      <c r="J17" s="96">
        <v>600972.59000000008</v>
      </c>
      <c r="K17" s="72">
        <f t="shared" si="2"/>
        <v>2.0947775521360503</v>
      </c>
      <c r="L17" s="97">
        <v>936238.25000000012</v>
      </c>
      <c r="M17" s="72">
        <f t="shared" si="3"/>
        <v>2.6231406284659515</v>
      </c>
      <c r="N17" s="46">
        <f t="shared" si="7"/>
        <v>335265.66000000003</v>
      </c>
      <c r="O17" s="32">
        <f t="shared" si="8"/>
        <v>55.787179911150353</v>
      </c>
      <c r="P17" s="49">
        <f t="shared" si="9"/>
        <v>0.5283630763299012</v>
      </c>
    </row>
    <row r="18" spans="1:16" x14ac:dyDescent="0.25">
      <c r="A18" s="111" t="s">
        <v>11</v>
      </c>
      <c r="B18" s="22" t="s">
        <v>49</v>
      </c>
      <c r="C18" s="96">
        <v>317</v>
      </c>
      <c r="D18" s="72">
        <f t="shared" si="0"/>
        <v>2.7191628066563731</v>
      </c>
      <c r="E18" s="96">
        <v>303</v>
      </c>
      <c r="F18" s="72">
        <f t="shared" si="1"/>
        <v>2.2102268582682911</v>
      </c>
      <c r="G18" s="46">
        <f t="shared" si="4"/>
        <v>-14</v>
      </c>
      <c r="H18" s="32">
        <f t="shared" si="5"/>
        <v>-4.4164037854889591</v>
      </c>
      <c r="I18" s="39">
        <f t="shared" si="6"/>
        <v>-0.50893594838808198</v>
      </c>
      <c r="J18" s="96">
        <v>388951.89999999991</v>
      </c>
      <c r="K18" s="72">
        <f t="shared" si="2"/>
        <v>1.3557485358536328</v>
      </c>
      <c r="L18" s="97">
        <v>478382.44999999995</v>
      </c>
      <c r="M18" s="72">
        <f t="shared" si="3"/>
        <v>1.3403259699548502</v>
      </c>
      <c r="N18" s="46">
        <f t="shared" si="7"/>
        <v>89430.550000000047</v>
      </c>
      <c r="O18" s="32">
        <f t="shared" si="8"/>
        <v>22.992701668252568</v>
      </c>
      <c r="P18" s="49">
        <f t="shared" si="9"/>
        <v>-1.5422565898782548E-2</v>
      </c>
    </row>
    <row r="19" spans="1:16" s="30" customFormat="1" ht="27" customHeight="1" x14ac:dyDescent="0.25">
      <c r="A19" s="111" t="s">
        <v>12</v>
      </c>
      <c r="B19" s="22" t="s">
        <v>51</v>
      </c>
      <c r="C19" s="96">
        <v>5724</v>
      </c>
      <c r="D19" s="72">
        <f t="shared" si="0"/>
        <v>49.099330931549154</v>
      </c>
      <c r="E19" s="96">
        <v>6693</v>
      </c>
      <c r="F19" s="72">
        <f t="shared" si="1"/>
        <v>48.821941790064919</v>
      </c>
      <c r="G19" s="46">
        <f t="shared" si="4"/>
        <v>969</v>
      </c>
      <c r="H19" s="32">
        <f t="shared" si="5"/>
        <v>16.928721174004195</v>
      </c>
      <c r="I19" s="39">
        <f t="shared" si="6"/>
        <v>-0.27738914148423532</v>
      </c>
      <c r="J19" s="96">
        <v>16904786.809999999</v>
      </c>
      <c r="K19" s="72">
        <f t="shared" si="2"/>
        <v>58.924098240875807</v>
      </c>
      <c r="L19" s="97">
        <v>23123407.390000001</v>
      </c>
      <c r="M19" s="72">
        <f t="shared" si="3"/>
        <v>64.786873846778676</v>
      </c>
      <c r="N19" s="46">
        <f t="shared" si="7"/>
        <v>6218620.5800000019</v>
      </c>
      <c r="O19" s="32">
        <f t="shared" si="8"/>
        <v>36.786152052041182</v>
      </c>
      <c r="P19" s="49">
        <f t="shared" si="9"/>
        <v>5.8627756059028684</v>
      </c>
    </row>
    <row r="20" spans="1:16" s="30" customFormat="1" ht="23.25" customHeight="1" x14ac:dyDescent="0.25">
      <c r="A20" s="111" t="s">
        <v>13</v>
      </c>
      <c r="B20" s="22" t="s">
        <v>52</v>
      </c>
      <c r="C20" s="96">
        <v>0</v>
      </c>
      <c r="D20" s="72">
        <f t="shared" si="0"/>
        <v>0</v>
      </c>
      <c r="E20" s="96">
        <v>0</v>
      </c>
      <c r="F20" s="72">
        <f t="shared" si="1"/>
        <v>0</v>
      </c>
      <c r="G20" s="46">
        <f t="shared" si="4"/>
        <v>0</v>
      </c>
      <c r="H20" s="32" t="str">
        <f t="shared" si="5"/>
        <v>-</v>
      </c>
      <c r="I20" s="39">
        <f t="shared" si="6"/>
        <v>0</v>
      </c>
      <c r="J20" s="96">
        <v>0</v>
      </c>
      <c r="K20" s="72">
        <f t="shared" si="2"/>
        <v>0</v>
      </c>
      <c r="L20" s="97">
        <v>0</v>
      </c>
      <c r="M20" s="72">
        <f t="shared" si="3"/>
        <v>0</v>
      </c>
      <c r="N20" s="46">
        <f t="shared" si="7"/>
        <v>0</v>
      </c>
      <c r="O20" s="32" t="str">
        <f t="shared" si="8"/>
        <v>-</v>
      </c>
      <c r="P20" s="49">
        <f t="shared" si="9"/>
        <v>0</v>
      </c>
    </row>
    <row r="21" spans="1:16" x14ac:dyDescent="0.25">
      <c r="A21" s="111" t="s">
        <v>14</v>
      </c>
      <c r="B21" s="22" t="s">
        <v>53</v>
      </c>
      <c r="C21" s="96">
        <v>0</v>
      </c>
      <c r="D21" s="72">
        <f t="shared" si="0"/>
        <v>0</v>
      </c>
      <c r="E21" s="96">
        <v>0</v>
      </c>
      <c r="F21" s="72">
        <f t="shared" si="1"/>
        <v>0</v>
      </c>
      <c r="G21" s="46">
        <f t="shared" si="4"/>
        <v>0</v>
      </c>
      <c r="H21" s="32" t="str">
        <f t="shared" si="5"/>
        <v>-</v>
      </c>
      <c r="I21" s="39">
        <f t="shared" si="6"/>
        <v>0</v>
      </c>
      <c r="J21" s="96">
        <v>0</v>
      </c>
      <c r="K21" s="72">
        <f t="shared" si="2"/>
        <v>0</v>
      </c>
      <c r="L21" s="97">
        <v>0</v>
      </c>
      <c r="M21" s="72">
        <f t="shared" si="3"/>
        <v>0</v>
      </c>
      <c r="N21" s="46">
        <f t="shared" si="7"/>
        <v>0</v>
      </c>
      <c r="O21" s="32" t="str">
        <f t="shared" si="8"/>
        <v>-</v>
      </c>
      <c r="P21" s="49">
        <f t="shared" si="9"/>
        <v>0</v>
      </c>
    </row>
    <row r="22" spans="1:16" x14ac:dyDescent="0.25">
      <c r="A22" s="111" t="s">
        <v>15</v>
      </c>
      <c r="B22" s="22" t="s">
        <v>54</v>
      </c>
      <c r="C22" s="96">
        <v>28</v>
      </c>
      <c r="D22" s="72">
        <f t="shared" si="0"/>
        <v>0.24017841825355979</v>
      </c>
      <c r="E22" s="96">
        <v>51</v>
      </c>
      <c r="F22" s="72">
        <f t="shared" si="1"/>
        <v>0.37201838208476184</v>
      </c>
      <c r="G22" s="46">
        <f t="shared" si="4"/>
        <v>23</v>
      </c>
      <c r="H22" s="32">
        <f t="shared" si="5"/>
        <v>82.142857142857139</v>
      </c>
      <c r="I22" s="39">
        <f t="shared" si="6"/>
        <v>0.13183996383120206</v>
      </c>
      <c r="J22" s="96">
        <v>190316.02</v>
      </c>
      <c r="K22" s="72">
        <f t="shared" si="2"/>
        <v>0.66337422561630555</v>
      </c>
      <c r="L22" s="97">
        <v>172219.22</v>
      </c>
      <c r="M22" s="72">
        <f t="shared" si="3"/>
        <v>0.48252165833292543</v>
      </c>
      <c r="N22" s="46">
        <f t="shared" si="7"/>
        <v>-18096.799999999988</v>
      </c>
      <c r="O22" s="32">
        <f t="shared" si="8"/>
        <v>-9.5088159157594774</v>
      </c>
      <c r="P22" s="49">
        <f t="shared" si="9"/>
        <v>-0.18085256728338012</v>
      </c>
    </row>
    <row r="23" spans="1:16" x14ac:dyDescent="0.25">
      <c r="A23" s="111" t="s">
        <v>16</v>
      </c>
      <c r="B23" s="22" t="s">
        <v>50</v>
      </c>
      <c r="C23" s="96">
        <v>0</v>
      </c>
      <c r="D23" s="72">
        <f t="shared" si="0"/>
        <v>0</v>
      </c>
      <c r="E23" s="96">
        <v>1</v>
      </c>
      <c r="F23" s="72">
        <f t="shared" si="1"/>
        <v>7.2944780800933695E-3</v>
      </c>
      <c r="G23" s="46">
        <f t="shared" si="4"/>
        <v>1</v>
      </c>
      <c r="H23" s="32" t="str">
        <f t="shared" si="5"/>
        <v>-</v>
      </c>
      <c r="I23" s="39">
        <f t="shared" si="6"/>
        <v>7.2944780800933695E-3</v>
      </c>
      <c r="J23" s="96">
        <v>0</v>
      </c>
      <c r="K23" s="72">
        <f t="shared" si="2"/>
        <v>0</v>
      </c>
      <c r="L23" s="97">
        <v>830.16</v>
      </c>
      <c r="M23" s="72">
        <f t="shared" si="3"/>
        <v>2.3259319133001606E-3</v>
      </c>
      <c r="N23" s="46">
        <f t="shared" si="7"/>
        <v>830.16</v>
      </c>
      <c r="O23" s="32" t="str">
        <f t="shared" si="8"/>
        <v>-</v>
      </c>
      <c r="P23" s="49">
        <f t="shared" si="9"/>
        <v>2.3259319133001606E-3</v>
      </c>
    </row>
    <row r="24" spans="1:16" x14ac:dyDescent="0.25">
      <c r="A24" s="111" t="s">
        <v>17</v>
      </c>
      <c r="B24" s="22" t="s">
        <v>63</v>
      </c>
      <c r="C24" s="96">
        <v>0</v>
      </c>
      <c r="D24" s="72">
        <f t="shared" si="0"/>
        <v>0</v>
      </c>
      <c r="E24" s="96">
        <v>0</v>
      </c>
      <c r="F24" s="72">
        <f t="shared" si="1"/>
        <v>0</v>
      </c>
      <c r="G24" s="46">
        <f t="shared" si="4"/>
        <v>0</v>
      </c>
      <c r="H24" s="32" t="str">
        <f t="shared" si="5"/>
        <v>-</v>
      </c>
      <c r="I24" s="39">
        <f t="shared" si="6"/>
        <v>0</v>
      </c>
      <c r="J24" s="96">
        <v>0</v>
      </c>
      <c r="K24" s="72">
        <f t="shared" si="2"/>
        <v>0</v>
      </c>
      <c r="L24" s="97">
        <v>0</v>
      </c>
      <c r="M24" s="72">
        <f t="shared" si="3"/>
        <v>0</v>
      </c>
      <c r="N24" s="46">
        <f t="shared" si="7"/>
        <v>0</v>
      </c>
      <c r="O24" s="32" t="str">
        <f t="shared" si="8"/>
        <v>-</v>
      </c>
      <c r="P24" s="49">
        <f t="shared" si="9"/>
        <v>0</v>
      </c>
    </row>
    <row r="25" spans="1:16" x14ac:dyDescent="0.25">
      <c r="A25" s="111" t="s">
        <v>18</v>
      </c>
      <c r="B25" s="22" t="s">
        <v>64</v>
      </c>
      <c r="C25" s="96">
        <v>22</v>
      </c>
      <c r="D25" s="72">
        <f t="shared" si="0"/>
        <v>0.1887116143420827</v>
      </c>
      <c r="E25" s="96">
        <v>39</v>
      </c>
      <c r="F25" s="72">
        <f t="shared" si="1"/>
        <v>0.28448464512364141</v>
      </c>
      <c r="G25" s="46">
        <f t="shared" si="4"/>
        <v>17</v>
      </c>
      <c r="H25" s="32">
        <f t="shared" si="5"/>
        <v>77.272727272727266</v>
      </c>
      <c r="I25" s="39">
        <f t="shared" si="6"/>
        <v>9.5773030781558716E-2</v>
      </c>
      <c r="J25" s="96">
        <v>16839.86</v>
      </c>
      <c r="K25" s="72">
        <f t="shared" si="2"/>
        <v>5.8697786381761242E-2</v>
      </c>
      <c r="L25" s="97">
        <v>29590.720000000001</v>
      </c>
      <c r="M25" s="72">
        <f t="shared" si="3"/>
        <v>8.2906909493988309E-2</v>
      </c>
      <c r="N25" s="46">
        <f t="shared" si="7"/>
        <v>12750.86</v>
      </c>
      <c r="O25" s="32">
        <f t="shared" si="8"/>
        <v>75.718325449261457</v>
      </c>
      <c r="P25" s="49">
        <f t="shared" si="9"/>
        <v>2.4209123112227067E-2</v>
      </c>
    </row>
    <row r="26" spans="1:16" x14ac:dyDescent="0.25">
      <c r="A26" s="111" t="s">
        <v>19</v>
      </c>
      <c r="B26" s="22" t="s">
        <v>55</v>
      </c>
      <c r="C26" s="96">
        <v>0</v>
      </c>
      <c r="D26" s="72">
        <f t="shared" si="0"/>
        <v>0</v>
      </c>
      <c r="E26" s="96">
        <v>0</v>
      </c>
      <c r="F26" s="72">
        <f t="shared" si="1"/>
        <v>0</v>
      </c>
      <c r="G26" s="46">
        <f t="shared" si="4"/>
        <v>0</v>
      </c>
      <c r="H26" s="32" t="str">
        <f t="shared" si="5"/>
        <v>-</v>
      </c>
      <c r="I26" s="39">
        <f t="shared" si="6"/>
        <v>0</v>
      </c>
      <c r="J26" s="96">
        <v>0</v>
      </c>
      <c r="K26" s="72">
        <f t="shared" si="2"/>
        <v>0</v>
      </c>
      <c r="L26" s="97">
        <v>0</v>
      </c>
      <c r="M26" s="72">
        <f t="shared" si="3"/>
        <v>0</v>
      </c>
      <c r="N26" s="46">
        <f t="shared" si="7"/>
        <v>0</v>
      </c>
      <c r="O26" s="32" t="str">
        <f t="shared" si="8"/>
        <v>-</v>
      </c>
      <c r="P26" s="49">
        <f t="shared" si="9"/>
        <v>0</v>
      </c>
    </row>
    <row r="27" spans="1:16" x14ac:dyDescent="0.25">
      <c r="A27" s="111" t="s">
        <v>20</v>
      </c>
      <c r="B27" s="22" t="s">
        <v>45</v>
      </c>
      <c r="C27" s="96">
        <v>2</v>
      </c>
      <c r="D27" s="72">
        <f t="shared" si="0"/>
        <v>1.7155601303825697E-2</v>
      </c>
      <c r="E27" s="96">
        <v>2</v>
      </c>
      <c r="F27" s="72">
        <f t="shared" si="1"/>
        <v>1.4588956160186739E-2</v>
      </c>
      <c r="G27" s="46">
        <f>E27-C27</f>
        <v>0</v>
      </c>
      <c r="H27" s="32">
        <f t="shared" si="5"/>
        <v>0</v>
      </c>
      <c r="I27" s="39">
        <f t="shared" si="6"/>
        <v>-2.5666451436389577E-3</v>
      </c>
      <c r="J27" s="96">
        <v>936.79</v>
      </c>
      <c r="K27" s="72">
        <f t="shared" si="2"/>
        <v>3.2653180789252471E-3</v>
      </c>
      <c r="L27" s="97">
        <v>506.38</v>
      </c>
      <c r="M27" s="72">
        <f t="shared" si="3"/>
        <v>1.4187691556530493E-3</v>
      </c>
      <c r="N27" s="46">
        <f>L27-J27</f>
        <v>-430.40999999999997</v>
      </c>
      <c r="O27" s="32">
        <f t="shared" si="8"/>
        <v>-45.945195828307305</v>
      </c>
      <c r="P27" s="49">
        <f t="shared" si="9"/>
        <v>-1.8465489232721978E-3</v>
      </c>
    </row>
    <row r="28" spans="1:16" x14ac:dyDescent="0.25">
      <c r="A28" s="113" t="s">
        <v>35</v>
      </c>
      <c r="B28" s="11" t="s">
        <v>24</v>
      </c>
      <c r="C28" s="33">
        <f>SUM(C10:C27)</f>
        <v>10867</v>
      </c>
      <c r="D28" s="34">
        <f>SUM(D10:D27)</f>
        <v>93.214959684336947</v>
      </c>
      <c r="E28" s="33">
        <f>SUM(E10:E27)</f>
        <v>12830</v>
      </c>
      <c r="F28" s="34">
        <f>SUM(F10:F27)</f>
        <v>93.588153767597916</v>
      </c>
      <c r="G28" s="34">
        <f>E28-C28</f>
        <v>1963</v>
      </c>
      <c r="H28" s="34">
        <f>(E28-C28)/C28*100</f>
        <v>18.063863071684917</v>
      </c>
      <c r="I28" s="41">
        <f>F28-D28</f>
        <v>0.37319408326096948</v>
      </c>
      <c r="J28" s="33">
        <f>SUM(J10:J27)</f>
        <v>24864473.749999996</v>
      </c>
      <c r="K28" s="43">
        <f>SUM(K10:K27)</f>
        <v>86.668747167281069</v>
      </c>
      <c r="L28" s="33">
        <f>SUM(L10:L27)</f>
        <v>32205204.339999996</v>
      </c>
      <c r="M28" s="43">
        <f>SUM(M10:M27)</f>
        <v>90.232139043990131</v>
      </c>
      <c r="N28" s="43">
        <f>L28-J28</f>
        <v>7340730.5899999999</v>
      </c>
      <c r="O28" s="43">
        <f>(L28-J28)/J28*100</f>
        <v>29.522967844835247</v>
      </c>
      <c r="P28" s="50">
        <f>M28-K28</f>
        <v>3.563391876709062</v>
      </c>
    </row>
    <row r="29" spans="1:16" x14ac:dyDescent="0.25">
      <c r="A29" s="114" t="s">
        <v>29</v>
      </c>
      <c r="B29" s="9" t="s">
        <v>25</v>
      </c>
      <c r="C29" s="96">
        <v>588</v>
      </c>
      <c r="D29" s="72">
        <f>C29/C$34*100</f>
        <v>5.0437467833247558</v>
      </c>
      <c r="E29" s="98">
        <v>669</v>
      </c>
      <c r="F29" s="72">
        <f>E29/E$34*100</f>
        <v>4.8800058355824643</v>
      </c>
      <c r="G29" s="46">
        <f>E29-C29</f>
        <v>81</v>
      </c>
      <c r="H29" s="32">
        <f t="shared" si="5"/>
        <v>13.77551020408163</v>
      </c>
      <c r="I29" s="39">
        <f t="shared" si="6"/>
        <v>-0.16374094774229153</v>
      </c>
      <c r="J29" s="96">
        <v>3434308.03</v>
      </c>
      <c r="K29" s="72">
        <f>J29/J$34*100</f>
        <v>11.970781177165799</v>
      </c>
      <c r="L29" s="96">
        <v>3038149.09</v>
      </c>
      <c r="M29" s="72">
        <f>L29/L$34*100</f>
        <v>8.5122481519163067</v>
      </c>
      <c r="N29" s="46">
        <f>L29-J29</f>
        <v>-396158.93999999994</v>
      </c>
      <c r="O29" s="32">
        <f t="shared" ref="O29:O32" si="10">IFERROR((L29-J29)/J29*100, "-")</f>
        <v>-11.535335110869481</v>
      </c>
      <c r="P29" s="51">
        <f>M29-K29</f>
        <v>-3.4585330252494924</v>
      </c>
    </row>
    <row r="30" spans="1:16" x14ac:dyDescent="0.25">
      <c r="A30" s="114" t="s">
        <v>26</v>
      </c>
      <c r="B30" s="10" t="s">
        <v>27</v>
      </c>
      <c r="C30" s="96">
        <v>0</v>
      </c>
      <c r="D30" s="72">
        <f>C30/C$34*100</f>
        <v>0</v>
      </c>
      <c r="E30" s="98">
        <v>0</v>
      </c>
      <c r="F30" s="72">
        <f>E30/E$34*100</f>
        <v>0</v>
      </c>
      <c r="G30" s="46">
        <f t="shared" ref="G30:G32" si="11">E30-C30</f>
        <v>0</v>
      </c>
      <c r="H30" s="32" t="str">
        <f t="shared" si="5"/>
        <v>-</v>
      </c>
      <c r="I30" s="39">
        <f t="shared" si="6"/>
        <v>0</v>
      </c>
      <c r="J30" s="96">
        <v>0</v>
      </c>
      <c r="K30" s="72">
        <f>J30/J$34*100</f>
        <v>0</v>
      </c>
      <c r="L30" s="96">
        <v>1324.14</v>
      </c>
      <c r="M30" s="72">
        <f>L30/L$34*100</f>
        <v>3.7099589039188531E-3</v>
      </c>
      <c r="N30" s="46">
        <f t="shared" ref="N30:N32" si="12">L30-J30</f>
        <v>1324.14</v>
      </c>
      <c r="O30" s="32" t="str">
        <f t="shared" si="10"/>
        <v>-</v>
      </c>
      <c r="P30" s="51">
        <f t="shared" ref="P30:P32" si="13">M30-K30</f>
        <v>3.7099589039188531E-3</v>
      </c>
    </row>
    <row r="31" spans="1:16" x14ac:dyDescent="0.25">
      <c r="A31" s="114" t="s">
        <v>28</v>
      </c>
      <c r="B31" s="25" t="s">
        <v>30</v>
      </c>
      <c r="C31" s="96">
        <v>201</v>
      </c>
      <c r="D31" s="72">
        <f>C31/C$34*100</f>
        <v>1.7241379310344827</v>
      </c>
      <c r="E31" s="98">
        <v>210</v>
      </c>
      <c r="F31" s="72">
        <f>E31/E$34*100</f>
        <v>1.5318403968196075</v>
      </c>
      <c r="G31" s="46">
        <f t="shared" si="11"/>
        <v>9</v>
      </c>
      <c r="H31" s="32">
        <f t="shared" si="5"/>
        <v>4.4776119402985071</v>
      </c>
      <c r="I31" s="39">
        <f t="shared" si="6"/>
        <v>-0.19229753421487517</v>
      </c>
      <c r="J31" s="96">
        <v>389526.92</v>
      </c>
      <c r="K31" s="72">
        <f>J31/J$34*100</f>
        <v>1.3577528518708231</v>
      </c>
      <c r="L31" s="96">
        <v>446822.91000000003</v>
      </c>
      <c r="M31" s="72">
        <f>L31/L$34*100</f>
        <v>1.251902845189657</v>
      </c>
      <c r="N31" s="46">
        <f t="shared" si="12"/>
        <v>57295.990000000049</v>
      </c>
      <c r="O31" s="32">
        <f t="shared" si="10"/>
        <v>14.709122029358088</v>
      </c>
      <c r="P31" s="51">
        <f t="shared" si="13"/>
        <v>-0.10585000668116606</v>
      </c>
    </row>
    <row r="32" spans="1:16" x14ac:dyDescent="0.25">
      <c r="A32" s="114" t="s">
        <v>23</v>
      </c>
      <c r="B32" s="25" t="s">
        <v>40</v>
      </c>
      <c r="C32" s="99">
        <v>2</v>
      </c>
      <c r="D32" s="72">
        <f>C32/C$34*100</f>
        <v>1.7155601303825697E-2</v>
      </c>
      <c r="E32" s="98">
        <v>0</v>
      </c>
      <c r="F32" s="72">
        <f>E32/E$34*100</f>
        <v>0</v>
      </c>
      <c r="G32" s="46">
        <f t="shared" si="11"/>
        <v>-2</v>
      </c>
      <c r="H32" s="32">
        <f t="shared" si="5"/>
        <v>-100</v>
      </c>
      <c r="I32" s="39">
        <f t="shared" si="6"/>
        <v>-1.7155601303825697E-2</v>
      </c>
      <c r="J32" s="96">
        <v>780</v>
      </c>
      <c r="K32" s="72">
        <f>J32/J$34*100</f>
        <v>2.718803682321217E-3</v>
      </c>
      <c r="L32" s="96">
        <v>0</v>
      </c>
      <c r="M32" s="72">
        <f>L32/L$34*100</f>
        <v>0</v>
      </c>
      <c r="N32" s="46">
        <f t="shared" si="12"/>
        <v>-780</v>
      </c>
      <c r="O32" s="32">
        <f t="shared" si="10"/>
        <v>-100</v>
      </c>
      <c r="P32" s="51">
        <f t="shared" si="13"/>
        <v>-2.718803682321217E-3</v>
      </c>
    </row>
    <row r="33" spans="1:16" x14ac:dyDescent="0.25">
      <c r="A33" s="113" t="s">
        <v>21</v>
      </c>
      <c r="B33" s="14" t="s">
        <v>22</v>
      </c>
      <c r="C33" s="35">
        <f>SUM(C29:C32)</f>
        <v>791</v>
      </c>
      <c r="D33" s="47">
        <f>SUM(D29:D32)</f>
        <v>6.785040315663065</v>
      </c>
      <c r="E33" s="35">
        <f>SUM(E29:E32)</f>
        <v>879</v>
      </c>
      <c r="F33" s="47">
        <f>SUM(F29:F32)</f>
        <v>6.4118462324020715</v>
      </c>
      <c r="G33" s="45">
        <f>E33-C33</f>
        <v>88</v>
      </c>
      <c r="H33" s="45">
        <f>(E33-C33)/C33*100</f>
        <v>11.125158027812896</v>
      </c>
      <c r="I33" s="42">
        <f>F33-D33</f>
        <v>-0.37319408326099346</v>
      </c>
      <c r="J33" s="35">
        <f>SUM(J29:J32)</f>
        <v>3824614.9499999997</v>
      </c>
      <c r="K33" s="43">
        <f>SUM(K29:K32)</f>
        <v>13.331252832718942</v>
      </c>
      <c r="L33" s="35">
        <f>SUM(L29:L32)</f>
        <v>3486296.14</v>
      </c>
      <c r="M33" s="47">
        <f>SUM(M29:M32)</f>
        <v>9.7678609560098817</v>
      </c>
      <c r="N33" s="47">
        <f>L33-J33</f>
        <v>-338318.80999999959</v>
      </c>
      <c r="O33" s="47">
        <f>(L33-J33)/J33*100</f>
        <v>-8.845826689037013</v>
      </c>
      <c r="P33" s="52">
        <f>M33-K33</f>
        <v>-3.5633918767090602</v>
      </c>
    </row>
    <row r="34" spans="1:16" x14ac:dyDescent="0.25">
      <c r="A34" s="26" t="s">
        <v>38</v>
      </c>
      <c r="B34" s="27" t="s">
        <v>39</v>
      </c>
      <c r="C34" s="37">
        <f>C28+C33</f>
        <v>11658</v>
      </c>
      <c r="D34" s="44">
        <f>D28+D33</f>
        <v>100.00000000000001</v>
      </c>
      <c r="E34" s="37">
        <f>E28+E33</f>
        <v>13709</v>
      </c>
      <c r="F34" s="38">
        <f>F28+F33</f>
        <v>99.999999999999986</v>
      </c>
      <c r="G34" s="36">
        <f>G28+G33</f>
        <v>2051</v>
      </c>
      <c r="H34" s="36">
        <f>(E34-C34)/C34*100</f>
        <v>17.593069137073254</v>
      </c>
      <c r="I34" s="36">
        <f>F34-D34</f>
        <v>0</v>
      </c>
      <c r="J34" s="37">
        <f>J28+J33</f>
        <v>28689088.699999996</v>
      </c>
      <c r="K34" s="38">
        <f>(K28+K33)</f>
        <v>100.00000000000001</v>
      </c>
      <c r="L34" s="37">
        <f>L28+L33</f>
        <v>35691500.479999997</v>
      </c>
      <c r="M34" s="38">
        <f>(M28+M33)</f>
        <v>100.00000000000001</v>
      </c>
      <c r="N34" s="48">
        <f>N28+N33</f>
        <v>7002411.7800000003</v>
      </c>
      <c r="O34" s="48">
        <f>(L34-J34)/J34*100</f>
        <v>24.407926836658294</v>
      </c>
      <c r="P34" s="118">
        <f>M34-K34</f>
        <v>0</v>
      </c>
    </row>
    <row r="36" spans="1:16" x14ac:dyDescent="0.25">
      <c r="L36" s="56"/>
    </row>
    <row r="37" spans="1:16" x14ac:dyDescent="0.25">
      <c r="B37" s="104" t="s">
        <v>72</v>
      </c>
    </row>
    <row r="41" spans="1:16" x14ac:dyDescent="0.25">
      <c r="E41" s="56"/>
    </row>
    <row r="57" spans="3:13" x14ac:dyDescent="0.25"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</row>
    <row r="58" spans="3:13" x14ac:dyDescent="0.25">
      <c r="C58" s="108"/>
      <c r="D58" s="100"/>
      <c r="E58" s="109"/>
      <c r="F58" s="108"/>
      <c r="G58" s="102"/>
      <c r="H58" s="109"/>
      <c r="I58" s="100"/>
      <c r="J58" s="100"/>
      <c r="K58" s="100"/>
      <c r="L58" s="108"/>
      <c r="M58" s="108"/>
    </row>
    <row r="59" spans="3:13" x14ac:dyDescent="0.25">
      <c r="C59" s="108"/>
      <c r="D59" s="100"/>
      <c r="E59" s="109"/>
      <c r="F59" s="108"/>
      <c r="G59" s="102"/>
      <c r="H59" s="109"/>
      <c r="I59" s="100"/>
      <c r="J59" s="100"/>
      <c r="K59" s="100"/>
      <c r="L59" s="108"/>
      <c r="M59" s="108"/>
    </row>
    <row r="60" spans="3:13" x14ac:dyDescent="0.25">
      <c r="C60" s="108"/>
      <c r="D60" s="100"/>
      <c r="E60" s="109"/>
      <c r="F60" s="108"/>
      <c r="G60" s="102"/>
      <c r="H60" s="109"/>
      <c r="I60" s="100"/>
      <c r="J60" s="100"/>
      <c r="K60" s="100"/>
      <c r="L60" s="108"/>
      <c r="M60" s="108"/>
    </row>
    <row r="61" spans="3:13" x14ac:dyDescent="0.25">
      <c r="C61" s="108"/>
      <c r="D61" s="100"/>
      <c r="E61" s="109"/>
      <c r="F61" s="108"/>
      <c r="G61" s="102"/>
      <c r="H61" s="109"/>
      <c r="I61" s="100"/>
      <c r="J61" s="100"/>
      <c r="K61" s="100"/>
      <c r="L61" s="108"/>
      <c r="M61" s="108"/>
    </row>
    <row r="62" spans="3:13" x14ac:dyDescent="0.25">
      <c r="C62" s="108"/>
      <c r="D62" s="100"/>
      <c r="E62" s="109"/>
      <c r="F62" s="108"/>
      <c r="G62" s="102"/>
      <c r="H62" s="109"/>
      <c r="I62" s="100"/>
      <c r="J62" s="100"/>
      <c r="K62" s="100"/>
      <c r="L62" s="108"/>
      <c r="M62" s="108"/>
    </row>
    <row r="63" spans="3:13" x14ac:dyDescent="0.25">
      <c r="C63" s="108"/>
      <c r="D63" s="100"/>
      <c r="E63" s="109"/>
      <c r="F63" s="108"/>
      <c r="G63" s="102"/>
      <c r="H63" s="109"/>
      <c r="I63" s="100"/>
      <c r="J63" s="100"/>
      <c r="K63" s="100"/>
      <c r="L63" s="108"/>
      <c r="M63" s="108"/>
    </row>
    <row r="64" spans="3:13" x14ac:dyDescent="0.25">
      <c r="C64" s="108"/>
      <c r="D64" s="100"/>
      <c r="E64" s="109"/>
      <c r="F64" s="108"/>
      <c r="G64" s="102"/>
      <c r="H64" s="109"/>
      <c r="I64" s="100"/>
      <c r="J64" s="100"/>
      <c r="K64" s="100"/>
      <c r="L64" s="108"/>
      <c r="M64" s="108"/>
    </row>
    <row r="65" spans="3:13" x14ac:dyDescent="0.25">
      <c r="C65" s="108"/>
      <c r="D65" s="100"/>
      <c r="E65" s="109"/>
      <c r="F65" s="108"/>
      <c r="G65" s="102"/>
      <c r="H65" s="109"/>
      <c r="I65" s="100"/>
      <c r="J65" s="100"/>
      <c r="K65" s="100"/>
      <c r="L65" s="108"/>
      <c r="M65" s="108"/>
    </row>
    <row r="66" spans="3:13" x14ac:dyDescent="0.25">
      <c r="C66" s="108"/>
      <c r="D66" s="100"/>
      <c r="E66" s="109"/>
      <c r="F66" s="108"/>
      <c r="G66" s="102"/>
      <c r="H66" s="109"/>
      <c r="I66" s="100"/>
      <c r="J66" s="100"/>
      <c r="K66" s="100"/>
      <c r="L66" s="108"/>
      <c r="M66" s="108"/>
    </row>
    <row r="67" spans="3:13" x14ac:dyDescent="0.25">
      <c r="C67" s="108"/>
      <c r="D67" s="100"/>
      <c r="E67" s="109"/>
      <c r="F67" s="108"/>
      <c r="G67" s="102"/>
      <c r="H67" s="109"/>
      <c r="I67" s="100"/>
      <c r="J67" s="100"/>
      <c r="K67" s="100"/>
      <c r="L67" s="108"/>
      <c r="M67" s="108"/>
    </row>
    <row r="68" spans="3:13" x14ac:dyDescent="0.25">
      <c r="C68" s="108"/>
      <c r="D68" s="100"/>
      <c r="E68" s="109"/>
      <c r="F68" s="108"/>
      <c r="G68" s="102"/>
      <c r="H68" s="109"/>
      <c r="I68" s="100"/>
      <c r="J68" s="100"/>
      <c r="K68" s="100"/>
      <c r="L68" s="108"/>
      <c r="M68" s="108"/>
    </row>
    <row r="69" spans="3:13" x14ac:dyDescent="0.25">
      <c r="C69" s="108"/>
      <c r="D69" s="100"/>
      <c r="E69" s="109"/>
      <c r="F69" s="108"/>
      <c r="G69" s="102"/>
      <c r="H69" s="109"/>
      <c r="I69" s="100"/>
      <c r="J69" s="100"/>
      <c r="K69" s="100"/>
      <c r="L69" s="108"/>
      <c r="M69" s="108"/>
    </row>
    <row r="70" spans="3:13" x14ac:dyDescent="0.25">
      <c r="C70" s="108"/>
      <c r="D70" s="100"/>
      <c r="E70" s="109"/>
      <c r="F70" s="108"/>
      <c r="G70" s="102"/>
      <c r="H70" s="109"/>
      <c r="I70" s="100"/>
      <c r="J70" s="100"/>
      <c r="K70" s="100"/>
      <c r="L70" s="108"/>
      <c r="M70" s="108"/>
    </row>
    <row r="71" spans="3:13" x14ac:dyDescent="0.25">
      <c r="C71" s="108"/>
      <c r="D71" s="100"/>
      <c r="E71" s="109"/>
      <c r="F71" s="108"/>
      <c r="G71" s="102"/>
      <c r="H71" s="109"/>
      <c r="I71" s="100"/>
      <c r="J71" s="100"/>
      <c r="K71" s="100"/>
      <c r="L71" s="108"/>
      <c r="M71" s="108"/>
    </row>
    <row r="72" spans="3:13" x14ac:dyDescent="0.25">
      <c r="C72" s="108"/>
      <c r="D72" s="100"/>
      <c r="E72" s="109"/>
      <c r="F72" s="108"/>
      <c r="G72" s="102"/>
      <c r="H72" s="109"/>
      <c r="I72" s="100"/>
      <c r="J72" s="100"/>
      <c r="K72" s="100"/>
      <c r="L72" s="108"/>
      <c r="M72" s="108"/>
    </row>
    <row r="73" spans="3:13" x14ac:dyDescent="0.25">
      <c r="C73" s="108"/>
      <c r="D73" s="100"/>
      <c r="E73" s="109"/>
      <c r="F73" s="108"/>
      <c r="G73" s="102"/>
      <c r="H73" s="109"/>
      <c r="I73" s="100"/>
      <c r="J73" s="100"/>
      <c r="K73" s="100"/>
      <c r="L73" s="108"/>
      <c r="M73" s="108"/>
    </row>
    <row r="74" spans="3:13" x14ac:dyDescent="0.25">
      <c r="C74" s="108"/>
      <c r="D74" s="100"/>
      <c r="E74" s="109"/>
      <c r="F74" s="108"/>
      <c r="G74" s="102"/>
      <c r="H74" s="109"/>
      <c r="I74" s="100"/>
      <c r="J74" s="100"/>
      <c r="K74" s="100"/>
      <c r="L74" s="108"/>
      <c r="M74" s="108"/>
    </row>
    <row r="75" spans="3:13" x14ac:dyDescent="0.25">
      <c r="C75" s="108"/>
      <c r="D75" s="100"/>
      <c r="E75" s="109"/>
      <c r="F75" s="108"/>
      <c r="G75" s="102"/>
      <c r="H75" s="109"/>
      <c r="I75" s="100"/>
      <c r="J75" s="100"/>
      <c r="K75" s="100"/>
      <c r="L75" s="108"/>
      <c r="M75" s="108"/>
    </row>
    <row r="76" spans="3:13" x14ac:dyDescent="0.25">
      <c r="C76" s="100"/>
      <c r="D76" s="100"/>
      <c r="E76" s="100"/>
      <c r="F76" s="100"/>
      <c r="G76" s="100"/>
      <c r="H76" s="100"/>
      <c r="I76" s="100"/>
      <c r="J76" s="100"/>
      <c r="K76" s="100"/>
      <c r="L76" s="108"/>
      <c r="M76" s="108"/>
    </row>
    <row r="77" spans="3:13" x14ac:dyDescent="0.25">
      <c r="C77" s="100"/>
      <c r="D77" s="100"/>
      <c r="E77" s="100"/>
      <c r="F77" s="100"/>
      <c r="G77" s="100"/>
      <c r="H77" s="100"/>
      <c r="I77" s="100"/>
      <c r="J77" s="100"/>
      <c r="K77" s="100"/>
      <c r="L77" s="108"/>
      <c r="M77" s="108"/>
    </row>
    <row r="78" spans="3:13" x14ac:dyDescent="0.25">
      <c r="C78" s="108"/>
      <c r="D78" s="100"/>
      <c r="E78" s="109"/>
      <c r="F78" s="108"/>
      <c r="G78" s="86"/>
      <c r="H78" s="109"/>
      <c r="I78" s="100"/>
      <c r="J78" s="100"/>
      <c r="K78" s="100"/>
      <c r="L78" s="108"/>
      <c r="M78" s="108"/>
    </row>
    <row r="79" spans="3:13" x14ac:dyDescent="0.25">
      <c r="C79" s="108"/>
      <c r="D79" s="100"/>
      <c r="E79" s="109"/>
      <c r="F79" s="108"/>
      <c r="G79" s="86"/>
      <c r="H79" s="109"/>
      <c r="I79" s="100"/>
      <c r="J79" s="100"/>
      <c r="K79" s="100"/>
      <c r="L79" s="108"/>
      <c r="M79" s="108"/>
    </row>
    <row r="80" spans="3:13" x14ac:dyDescent="0.25">
      <c r="C80" s="108"/>
      <c r="D80" s="100"/>
      <c r="E80" s="109"/>
      <c r="F80" s="108"/>
      <c r="G80" s="86"/>
      <c r="H80" s="109"/>
      <c r="I80" s="100"/>
      <c r="J80" s="100"/>
      <c r="K80" s="100"/>
      <c r="L80" s="108"/>
      <c r="M80" s="108"/>
    </row>
    <row r="81" spans="3:13" x14ac:dyDescent="0.25">
      <c r="C81" s="108"/>
      <c r="D81" s="100"/>
      <c r="E81" s="109"/>
      <c r="F81" s="108"/>
      <c r="G81" s="86"/>
      <c r="H81" s="109"/>
      <c r="I81" s="100"/>
      <c r="J81" s="100"/>
      <c r="K81" s="100"/>
      <c r="L81" s="108"/>
      <c r="M81" s="108"/>
    </row>
    <row r="82" spans="3:13" x14ac:dyDescent="0.25">
      <c r="C82" s="100"/>
      <c r="D82" s="100"/>
      <c r="E82" s="100"/>
      <c r="F82" s="100"/>
      <c r="G82" s="100"/>
      <c r="H82" s="100"/>
      <c r="I82" s="100"/>
      <c r="J82" s="100"/>
      <c r="K82" s="100"/>
      <c r="L82" s="108"/>
      <c r="M82" s="108"/>
    </row>
    <row r="83" spans="3:13" x14ac:dyDescent="0.25"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</row>
    <row r="84" spans="3:13" x14ac:dyDescent="0.25">
      <c r="C84" s="100"/>
      <c r="D84" s="100"/>
      <c r="E84" s="101"/>
      <c r="F84" s="100"/>
      <c r="G84" s="100"/>
      <c r="H84" s="100"/>
      <c r="I84" s="100"/>
      <c r="J84" s="100"/>
      <c r="K84" s="100"/>
      <c r="L84" s="100"/>
      <c r="M84" s="100"/>
    </row>
  </sheetData>
  <mergeCells count="5">
    <mergeCell ref="B7:B9"/>
    <mergeCell ref="C7:I7"/>
    <mergeCell ref="J7:P7"/>
    <mergeCell ref="G8:H8"/>
    <mergeCell ref="N8:O8"/>
  </mergeCells>
  <dataValidations disablePrompts="1" count="1">
    <dataValidation type="decimal" allowBlank="1" showInputMessage="1" showErrorMessage="1" errorTitle="Microsoft Excel" error="Neočekivana vrsta podatka!_x000a_Mollimo unesite broj." sqref="G58:G7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Sjedište u FBiH</vt:lpstr>
      <vt:lpstr>RS</vt:lpstr>
      <vt:lpstr>Sjedište u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2018-05-11T14:51:34Z</cp:lastPrinted>
  <dcterms:created xsi:type="dcterms:W3CDTF">2018-01-08T12:56:16Z</dcterms:created>
  <dcterms:modified xsi:type="dcterms:W3CDTF">2019-10-09T14:14:37Z</dcterms:modified>
</cp:coreProperties>
</file>