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25" yWindow="4665" windowWidth="15075" windowHeight="3735"/>
  </bookViews>
  <sheets>
    <sheet name="BiH" sheetId="21" r:id="rId1"/>
    <sheet name="FBiH" sheetId="20" r:id="rId2"/>
    <sheet name="Sjedište u FBiH" sheetId="23" r:id="rId3"/>
    <sheet name="RS" sheetId="19" r:id="rId4"/>
    <sheet name="Sjedište u RS-u" sheetId="22" r:id="rId5"/>
  </sheets>
  <definedNames>
    <definedName name="_xlnm.Print_Area" localSheetId="2">'Sjedište u FBiH'!$A$1:$J$34</definedName>
  </definedNames>
  <calcPr calcId="145621"/>
</workbook>
</file>

<file path=xl/calcChain.xml><?xml version="1.0" encoding="utf-8"?>
<calcChain xmlns="http://schemas.openxmlformats.org/spreadsheetml/2006/main">
  <c r="H34" i="22" l="1"/>
  <c r="I34" i="22"/>
  <c r="H34" i="19"/>
  <c r="I34" i="19"/>
  <c r="G34" i="23"/>
  <c r="H34" i="23"/>
  <c r="I34" i="23"/>
  <c r="H34" i="20"/>
  <c r="I34" i="20"/>
  <c r="C28" i="20" l="1"/>
  <c r="C33" i="20"/>
  <c r="C34" i="20" l="1"/>
  <c r="E30" i="21"/>
  <c r="E31" i="21"/>
  <c r="E32" i="21"/>
  <c r="E29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10" i="21"/>
  <c r="C30" i="21"/>
  <c r="C31" i="21"/>
  <c r="C32" i="21"/>
  <c r="C29" i="21"/>
  <c r="C33" i="22" l="1"/>
  <c r="C28" i="22"/>
  <c r="C34" i="22" l="1"/>
  <c r="D32" i="22" s="1"/>
  <c r="C33" i="21"/>
  <c r="E33" i="20" l="1"/>
  <c r="E28" i="23" l="1"/>
  <c r="E33" i="23"/>
  <c r="E34" i="23" l="1"/>
  <c r="E33" i="21" l="1"/>
  <c r="E28" i="21"/>
  <c r="E34" i="21" l="1"/>
  <c r="E33" i="22"/>
  <c r="H32" i="22"/>
  <c r="G32" i="22"/>
  <c r="H31" i="22"/>
  <c r="G31" i="22"/>
  <c r="H30" i="22"/>
  <c r="G30" i="22"/>
  <c r="H29" i="22"/>
  <c r="G29" i="22"/>
  <c r="E28" i="22"/>
  <c r="D10" i="22"/>
  <c r="H27" i="22"/>
  <c r="G27" i="22"/>
  <c r="H26" i="22"/>
  <c r="G26" i="22"/>
  <c r="H25" i="22"/>
  <c r="G25" i="22"/>
  <c r="H24" i="22"/>
  <c r="G24" i="22"/>
  <c r="H23" i="22"/>
  <c r="G23" i="22"/>
  <c r="H22" i="22"/>
  <c r="G22" i="22"/>
  <c r="H21" i="22"/>
  <c r="G21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H14" i="22"/>
  <c r="G14" i="22"/>
  <c r="H13" i="22"/>
  <c r="G13" i="22"/>
  <c r="H12" i="22"/>
  <c r="G12" i="22"/>
  <c r="H11" i="22"/>
  <c r="G11" i="22"/>
  <c r="H10" i="22"/>
  <c r="G10" i="22"/>
  <c r="C33" i="23"/>
  <c r="H32" i="23"/>
  <c r="G32" i="23"/>
  <c r="H31" i="23"/>
  <c r="G31" i="23"/>
  <c r="H30" i="23"/>
  <c r="G30" i="23"/>
  <c r="H29" i="23"/>
  <c r="G29" i="23"/>
  <c r="C28" i="23"/>
  <c r="H27" i="23"/>
  <c r="G27" i="23"/>
  <c r="H26" i="23"/>
  <c r="G26" i="23"/>
  <c r="H25" i="23"/>
  <c r="G25" i="23"/>
  <c r="H24" i="23"/>
  <c r="G24" i="23"/>
  <c r="H23" i="23"/>
  <c r="G23" i="23"/>
  <c r="H22" i="23"/>
  <c r="G22" i="23"/>
  <c r="H21" i="23"/>
  <c r="G21" i="23"/>
  <c r="H20" i="23"/>
  <c r="G20" i="23"/>
  <c r="H19" i="23"/>
  <c r="G19" i="23"/>
  <c r="H18" i="23"/>
  <c r="G18" i="23"/>
  <c r="H17" i="23"/>
  <c r="G17" i="23"/>
  <c r="H16" i="23"/>
  <c r="G16" i="23"/>
  <c r="H15" i="23"/>
  <c r="G15" i="23"/>
  <c r="H14" i="23"/>
  <c r="G14" i="23"/>
  <c r="H13" i="23"/>
  <c r="G13" i="23"/>
  <c r="H12" i="23"/>
  <c r="G12" i="23"/>
  <c r="H11" i="23"/>
  <c r="G11" i="23"/>
  <c r="H10" i="23"/>
  <c r="G10" i="23"/>
  <c r="C34" i="23" l="1"/>
  <c r="D30" i="23" s="1"/>
  <c r="H33" i="23"/>
  <c r="G28" i="23"/>
  <c r="H33" i="22"/>
  <c r="G28" i="22"/>
  <c r="D30" i="22"/>
  <c r="D26" i="22"/>
  <c r="D24" i="22"/>
  <c r="D22" i="22"/>
  <c r="D20" i="22"/>
  <c r="D18" i="22"/>
  <c r="D16" i="22"/>
  <c r="D14" i="22"/>
  <c r="D12" i="22"/>
  <c r="D13" i="22"/>
  <c r="D31" i="22"/>
  <c r="D29" i="22"/>
  <c r="D27" i="22"/>
  <c r="D25" i="22"/>
  <c r="D23" i="22"/>
  <c r="D21" i="22"/>
  <c r="D19" i="22"/>
  <c r="D17" i="22"/>
  <c r="D15" i="22"/>
  <c r="D11" i="22"/>
  <c r="H28" i="22"/>
  <c r="G33" i="22"/>
  <c r="E34" i="22"/>
  <c r="H28" i="23"/>
  <c r="G33" i="23"/>
  <c r="D17" i="23" l="1"/>
  <c r="D10" i="23"/>
  <c r="D18" i="23"/>
  <c r="D25" i="23"/>
  <c r="D24" i="23"/>
  <c r="D12" i="23"/>
  <c r="D13" i="23"/>
  <c r="D21" i="23"/>
  <c r="D29" i="23"/>
  <c r="D20" i="23"/>
  <c r="D16" i="23"/>
  <c r="D11" i="23"/>
  <c r="D15" i="23"/>
  <c r="D19" i="23"/>
  <c r="D23" i="23"/>
  <c r="D27" i="23"/>
  <c r="D31" i="23"/>
  <c r="D14" i="23"/>
  <c r="D22" i="23"/>
  <c r="D26" i="23"/>
  <c r="D32" i="23"/>
  <c r="G34" i="22"/>
  <c r="F31" i="22"/>
  <c r="I31" i="22" s="1"/>
  <c r="F29" i="22"/>
  <c r="F27" i="22"/>
  <c r="I27" i="22" s="1"/>
  <c r="F25" i="22"/>
  <c r="I25" i="22" s="1"/>
  <c r="F23" i="22"/>
  <c r="I23" i="22" s="1"/>
  <c r="F21" i="22"/>
  <c r="I21" i="22" s="1"/>
  <c r="F19" i="22"/>
  <c r="I19" i="22" s="1"/>
  <c r="F17" i="22"/>
  <c r="I17" i="22" s="1"/>
  <c r="F15" i="22"/>
  <c r="I15" i="22" s="1"/>
  <c r="F13" i="22"/>
  <c r="I13" i="22" s="1"/>
  <c r="F11" i="22"/>
  <c r="I11" i="22" s="1"/>
  <c r="F16" i="22"/>
  <c r="I16" i="22" s="1"/>
  <c r="F14" i="22"/>
  <c r="I14" i="22" s="1"/>
  <c r="F10" i="22"/>
  <c r="F32" i="22"/>
  <c r="I32" i="22" s="1"/>
  <c r="F30" i="22"/>
  <c r="I30" i="22" s="1"/>
  <c r="F26" i="22"/>
  <c r="I26" i="22" s="1"/>
  <c r="F24" i="22"/>
  <c r="I24" i="22" s="1"/>
  <c r="F22" i="22"/>
  <c r="I22" i="22" s="1"/>
  <c r="F20" i="22"/>
  <c r="I20" i="22" s="1"/>
  <c r="F18" i="22"/>
  <c r="I18" i="22" s="1"/>
  <c r="F12" i="22"/>
  <c r="I12" i="22" s="1"/>
  <c r="D28" i="22"/>
  <c r="D33" i="22"/>
  <c r="F31" i="23"/>
  <c r="I31" i="23" s="1"/>
  <c r="F29" i="23"/>
  <c r="F27" i="23"/>
  <c r="F25" i="23"/>
  <c r="I25" i="23" s="1"/>
  <c r="F23" i="23"/>
  <c r="I23" i="23" s="1"/>
  <c r="F21" i="23"/>
  <c r="I21" i="23" s="1"/>
  <c r="F19" i="23"/>
  <c r="F15" i="23"/>
  <c r="F13" i="23"/>
  <c r="I13" i="23" s="1"/>
  <c r="F32" i="23"/>
  <c r="F30" i="23"/>
  <c r="I30" i="23" s="1"/>
  <c r="F26" i="23"/>
  <c r="I26" i="23" s="1"/>
  <c r="F24" i="23"/>
  <c r="I24" i="23" s="1"/>
  <c r="F22" i="23"/>
  <c r="F20" i="23"/>
  <c r="F18" i="23"/>
  <c r="F16" i="23"/>
  <c r="I16" i="23" s="1"/>
  <c r="F14" i="23"/>
  <c r="I14" i="23" s="1"/>
  <c r="F12" i="23"/>
  <c r="F10" i="23"/>
  <c r="F17" i="23"/>
  <c r="I17" i="23" s="1"/>
  <c r="F11" i="23"/>
  <c r="I11" i="23" s="1"/>
  <c r="D33" i="23"/>
  <c r="H32" i="21"/>
  <c r="H30" i="21"/>
  <c r="H31" i="21"/>
  <c r="H29" i="21"/>
  <c r="H30" i="20"/>
  <c r="H31" i="20"/>
  <c r="H32" i="20"/>
  <c r="H29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12" i="20"/>
  <c r="H11" i="20"/>
  <c r="H10" i="20"/>
  <c r="G30" i="20"/>
  <c r="G31" i="20"/>
  <c r="G32" i="20"/>
  <c r="G29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12" i="20"/>
  <c r="G11" i="20"/>
  <c r="G10" i="20"/>
  <c r="E28" i="20"/>
  <c r="I18" i="23" l="1"/>
  <c r="I12" i="23"/>
  <c r="I20" i="23"/>
  <c r="I19" i="23"/>
  <c r="I27" i="23"/>
  <c r="D28" i="23"/>
  <c r="I22" i="23"/>
  <c r="I32" i="23"/>
  <c r="I15" i="23"/>
  <c r="H33" i="21"/>
  <c r="I10" i="22"/>
  <c r="F28" i="22"/>
  <c r="F33" i="22"/>
  <c r="I33" i="22" s="1"/>
  <c r="I29" i="22"/>
  <c r="F28" i="23"/>
  <c r="I10" i="23"/>
  <c r="F33" i="23"/>
  <c r="I33" i="23" s="1"/>
  <c r="I29" i="23"/>
  <c r="G33" i="21"/>
  <c r="E34" i="20"/>
  <c r="F12" i="21" l="1"/>
  <c r="F34" i="22"/>
  <c r="I28" i="22"/>
  <c r="F34" i="23"/>
  <c r="I28" i="23"/>
  <c r="F10" i="20"/>
  <c r="F31" i="20"/>
  <c r="F17" i="20"/>
  <c r="F25" i="20"/>
  <c r="F14" i="20"/>
  <c r="F30" i="20"/>
  <c r="F32" i="20"/>
  <c r="F16" i="20"/>
  <c r="F18" i="20"/>
  <c r="F20" i="20"/>
  <c r="F22" i="20"/>
  <c r="F24" i="20"/>
  <c r="F26" i="20"/>
  <c r="F15" i="20"/>
  <c r="F13" i="20"/>
  <c r="F11" i="20"/>
  <c r="F29" i="20"/>
  <c r="F19" i="20"/>
  <c r="F21" i="20"/>
  <c r="F23" i="20"/>
  <c r="F27" i="20"/>
  <c r="F12" i="20"/>
  <c r="F26" i="21"/>
  <c r="F25" i="21"/>
  <c r="F31" i="21"/>
  <c r="F23" i="21"/>
  <c r="F10" i="21" l="1"/>
  <c r="F15" i="21"/>
  <c r="F30" i="21"/>
  <c r="F17" i="21"/>
  <c r="F20" i="21"/>
  <c r="F27" i="21"/>
  <c r="F19" i="21"/>
  <c r="F29" i="21"/>
  <c r="F11" i="21"/>
  <c r="F32" i="21"/>
  <c r="F21" i="21"/>
  <c r="F13" i="21"/>
  <c r="F24" i="21"/>
  <c r="F16" i="21"/>
  <c r="F18" i="21"/>
  <c r="F22" i="21"/>
  <c r="F14" i="21"/>
  <c r="F33" i="20"/>
  <c r="H33" i="20"/>
  <c r="G33" i="20"/>
  <c r="H28" i="20"/>
  <c r="G28" i="20"/>
  <c r="F28" i="20"/>
  <c r="G34" i="20" l="1"/>
  <c r="F34" i="20"/>
  <c r="F33" i="21"/>
  <c r="F28" i="21"/>
  <c r="D31" i="20"/>
  <c r="I31" i="20" s="1"/>
  <c r="D29" i="20"/>
  <c r="I29" i="20" s="1"/>
  <c r="D14" i="20"/>
  <c r="I14" i="20" s="1"/>
  <c r="D18" i="20"/>
  <c r="I18" i="20" s="1"/>
  <c r="D26" i="20"/>
  <c r="I26" i="20" s="1"/>
  <c r="D10" i="20"/>
  <c r="D30" i="20"/>
  <c r="I30" i="20" s="1"/>
  <c r="D32" i="20"/>
  <c r="I32" i="20" s="1"/>
  <c r="D13" i="20"/>
  <c r="I13" i="20" s="1"/>
  <c r="D15" i="20"/>
  <c r="I15" i="20" s="1"/>
  <c r="D17" i="20"/>
  <c r="I17" i="20" s="1"/>
  <c r="D19" i="20"/>
  <c r="I19" i="20" s="1"/>
  <c r="D21" i="20"/>
  <c r="I21" i="20" s="1"/>
  <c r="D23" i="20"/>
  <c r="I23" i="20" s="1"/>
  <c r="D25" i="20"/>
  <c r="I25" i="20" s="1"/>
  <c r="D27" i="20"/>
  <c r="I27" i="20" s="1"/>
  <c r="D11" i="20"/>
  <c r="I11" i="20" s="1"/>
  <c r="D16" i="20"/>
  <c r="I16" i="20" s="1"/>
  <c r="D20" i="20"/>
  <c r="I20" i="20" s="1"/>
  <c r="D22" i="20"/>
  <c r="I22" i="20" s="1"/>
  <c r="D24" i="20"/>
  <c r="I24" i="20" s="1"/>
  <c r="D12" i="20"/>
  <c r="I12" i="20" s="1"/>
  <c r="H30" i="19"/>
  <c r="H31" i="19"/>
  <c r="H32" i="19"/>
  <c r="H29" i="19"/>
  <c r="F34" i="21" l="1"/>
  <c r="I34" i="21" s="1"/>
  <c r="D28" i="20"/>
  <c r="I28" i="20" s="1"/>
  <c r="I10" i="20"/>
  <c r="D33" i="20"/>
  <c r="I33" i="20" s="1"/>
  <c r="G32" i="21" l="1"/>
  <c r="G31" i="21"/>
  <c r="G30" i="21"/>
  <c r="G29" i="21"/>
  <c r="G29" i="19" l="1"/>
  <c r="G30" i="19"/>
  <c r="G31" i="19"/>
  <c r="G32" i="19"/>
  <c r="E33" i="19"/>
  <c r="E28" i="19"/>
  <c r="C33" i="19"/>
  <c r="E34" i="19" l="1"/>
  <c r="F25" i="19" s="1"/>
  <c r="H33" i="19"/>
  <c r="G33" i="19"/>
  <c r="F12" i="19" l="1"/>
  <c r="F17" i="19"/>
  <c r="F31" i="19"/>
  <c r="F13" i="19"/>
  <c r="F21" i="19"/>
  <c r="F30" i="19"/>
  <c r="F20" i="19"/>
  <c r="F11" i="19"/>
  <c r="F15" i="19"/>
  <c r="F19" i="19"/>
  <c r="F23" i="19"/>
  <c r="F27" i="19"/>
  <c r="F32" i="19"/>
  <c r="F16" i="19"/>
  <c r="F24" i="19"/>
  <c r="F10" i="19"/>
  <c r="F14" i="19"/>
  <c r="F18" i="19"/>
  <c r="F22" i="19"/>
  <c r="F26" i="19"/>
  <c r="F29" i="19"/>
  <c r="F33" i="19" l="1"/>
  <c r="F28" i="19"/>
  <c r="F34" i="19" l="1"/>
  <c r="H12" i="19" l="1"/>
  <c r="G12" i="19"/>
  <c r="H16" i="19"/>
  <c r="G16" i="19"/>
  <c r="H20" i="19"/>
  <c r="G20" i="19"/>
  <c r="H10" i="19"/>
  <c r="G10" i="19"/>
  <c r="H11" i="19"/>
  <c r="G11" i="19"/>
  <c r="H13" i="19"/>
  <c r="G13" i="19"/>
  <c r="H15" i="19"/>
  <c r="G15" i="19"/>
  <c r="H17" i="19"/>
  <c r="G17" i="19"/>
  <c r="H19" i="19"/>
  <c r="G19" i="19"/>
  <c r="H21" i="19"/>
  <c r="G21" i="19"/>
  <c r="H23" i="19"/>
  <c r="G23" i="19"/>
  <c r="H25" i="19"/>
  <c r="G25" i="19"/>
  <c r="H27" i="19"/>
  <c r="G27" i="19"/>
  <c r="H14" i="19"/>
  <c r="G14" i="19"/>
  <c r="H18" i="19"/>
  <c r="G18" i="19"/>
  <c r="H22" i="19"/>
  <c r="G22" i="19"/>
  <c r="H24" i="19"/>
  <c r="G24" i="19"/>
  <c r="H26" i="19"/>
  <c r="G26" i="19"/>
  <c r="C22" i="21"/>
  <c r="H22" i="21" s="1"/>
  <c r="C11" i="21"/>
  <c r="H11" i="21" s="1"/>
  <c r="C15" i="21"/>
  <c r="G15" i="21" s="1"/>
  <c r="C12" i="21"/>
  <c r="H12" i="21" s="1"/>
  <c r="C18" i="21"/>
  <c r="H18" i="21" s="1"/>
  <c r="C27" i="21"/>
  <c r="G27" i="21" s="1"/>
  <c r="C16" i="21"/>
  <c r="H16" i="21" s="1"/>
  <c r="C23" i="21"/>
  <c r="H23" i="21" s="1"/>
  <c r="C21" i="21"/>
  <c r="G21" i="21" s="1"/>
  <c r="C26" i="21"/>
  <c r="G26" i="21" s="1"/>
  <c r="C17" i="21"/>
  <c r="C19" i="21"/>
  <c r="H19" i="21" s="1"/>
  <c r="C13" i="21"/>
  <c r="C24" i="21"/>
  <c r="G24" i="21" s="1"/>
  <c r="C14" i="21"/>
  <c r="C20" i="21"/>
  <c r="H20" i="21" s="1"/>
  <c r="C25" i="21"/>
  <c r="G25" i="21" s="1"/>
  <c r="C28" i="19"/>
  <c r="H28" i="19" s="1"/>
  <c r="C10" i="21"/>
  <c r="G19" i="21" l="1"/>
  <c r="H25" i="21"/>
  <c r="G23" i="21"/>
  <c r="G12" i="21"/>
  <c r="G28" i="19"/>
  <c r="C34" i="19"/>
  <c r="G34" i="19" s="1"/>
  <c r="H24" i="21"/>
  <c r="H26" i="21"/>
  <c r="H27" i="21"/>
  <c r="G11" i="21"/>
  <c r="H10" i="21"/>
  <c r="G10" i="21"/>
  <c r="C28" i="21"/>
  <c r="D15" i="19"/>
  <c r="I15" i="19" s="1"/>
  <c r="G20" i="21"/>
  <c r="G14" i="21"/>
  <c r="H14" i="21"/>
  <c r="G13" i="21"/>
  <c r="H13" i="21"/>
  <c r="G17" i="21"/>
  <c r="H17" i="21"/>
  <c r="H21" i="21"/>
  <c r="G16" i="21"/>
  <c r="G18" i="21"/>
  <c r="H15" i="21"/>
  <c r="G22" i="21"/>
  <c r="D24" i="19" l="1"/>
  <c r="I24" i="19" s="1"/>
  <c r="D29" i="19"/>
  <c r="D26" i="19"/>
  <c r="I26" i="19" s="1"/>
  <c r="D13" i="19"/>
  <c r="I13" i="19" s="1"/>
  <c r="D16" i="19"/>
  <c r="I16" i="19" s="1"/>
  <c r="D18" i="19"/>
  <c r="I18" i="19" s="1"/>
  <c r="D22" i="19"/>
  <c r="I22" i="19" s="1"/>
  <c r="D23" i="19"/>
  <c r="I23" i="19" s="1"/>
  <c r="D19" i="19"/>
  <c r="I19" i="19" s="1"/>
  <c r="D21" i="19"/>
  <c r="I21" i="19" s="1"/>
  <c r="D14" i="19"/>
  <c r="I14" i="19" s="1"/>
  <c r="D17" i="19"/>
  <c r="I17" i="19" s="1"/>
  <c r="D27" i="19"/>
  <c r="I27" i="19" s="1"/>
  <c r="D12" i="19"/>
  <c r="I12" i="19" s="1"/>
  <c r="D11" i="19"/>
  <c r="I11" i="19" s="1"/>
  <c r="D32" i="19"/>
  <c r="I32" i="19" s="1"/>
  <c r="D30" i="19"/>
  <c r="I30" i="19" s="1"/>
  <c r="D31" i="19"/>
  <c r="I31" i="19" s="1"/>
  <c r="D20" i="19"/>
  <c r="I20" i="19" s="1"/>
  <c r="D25" i="19"/>
  <c r="I25" i="19" s="1"/>
  <c r="D10" i="19"/>
  <c r="I29" i="19"/>
  <c r="H28" i="21"/>
  <c r="G28" i="21"/>
  <c r="G34" i="21" s="1"/>
  <c r="C34" i="21"/>
  <c r="H34" i="21" s="1"/>
  <c r="D33" i="19" l="1"/>
  <c r="I33" i="19" s="1"/>
  <c r="D28" i="19"/>
  <c r="I28" i="19" s="1"/>
  <c r="I10" i="19"/>
  <c r="D11" i="21"/>
  <c r="I11" i="21" s="1"/>
  <c r="D12" i="21"/>
  <c r="I12" i="21" s="1"/>
  <c r="D27" i="21"/>
  <c r="I27" i="21" s="1"/>
  <c r="D26" i="21"/>
  <c r="I26" i="21" s="1"/>
  <c r="D29" i="21"/>
  <c r="D32" i="21"/>
  <c r="I32" i="21" s="1"/>
  <c r="D23" i="21"/>
  <c r="I23" i="21" s="1"/>
  <c r="D19" i="21"/>
  <c r="I19" i="21" s="1"/>
  <c r="D24" i="21"/>
  <c r="I24" i="21" s="1"/>
  <c r="D25" i="21"/>
  <c r="I25" i="21" s="1"/>
  <c r="D31" i="21"/>
  <c r="I31" i="21" s="1"/>
  <c r="D30" i="21"/>
  <c r="I30" i="21" s="1"/>
  <c r="D10" i="21"/>
  <c r="D20" i="21"/>
  <c r="I20" i="21" s="1"/>
  <c r="D14" i="21"/>
  <c r="I14" i="21" s="1"/>
  <c r="D17" i="21"/>
  <c r="I17" i="21" s="1"/>
  <c r="D21" i="21"/>
  <c r="I21" i="21" s="1"/>
  <c r="D15" i="21"/>
  <c r="I15" i="21" s="1"/>
  <c r="D13" i="21"/>
  <c r="I13" i="21" s="1"/>
  <c r="D16" i="21"/>
  <c r="I16" i="21" s="1"/>
  <c r="D18" i="21"/>
  <c r="I18" i="21" s="1"/>
  <c r="D22" i="21"/>
  <c r="I22" i="21" s="1"/>
  <c r="D34" i="19" l="1"/>
  <c r="I10" i="21"/>
  <c r="D28" i="21"/>
  <c r="I28" i="21" s="1"/>
  <c r="I29" i="21"/>
  <c r="D33" i="21"/>
  <c r="I33" i="21" s="1"/>
</calcChain>
</file>

<file path=xl/sharedStrings.xml><?xml version="1.0" encoding="utf-8"?>
<sst xmlns="http://schemas.openxmlformats.org/spreadsheetml/2006/main" count="339" uniqueCount="72">
  <si>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</si>
  <si>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</si>
  <si>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</si>
  <si>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</si>
  <si>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</si>
  <si>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</si>
  <si>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</si>
  <si>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</si>
  <si>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</si>
  <si>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</si>
  <si>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</si>
  <si>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</si>
  <si>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</si>
  <si>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</si>
  <si>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</si>
  <si>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</si>
  <si>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</si>
  <si>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</si>
  <si>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</si>
  <si>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</si>
  <si>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</si>
  <si>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</si>
  <si>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</si>
  <si>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</si>
  <si>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</si>
  <si>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</si>
  <si>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</si>
  <si>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</si>
  <si>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</si>
  <si>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</si>
  <si>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</si>
  <si>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Premija</t>
  </si>
  <si>
    <t>Promjena iznosa premije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</si>
  <si>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</si>
  <si>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</si>
  <si>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</si>
  <si>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</si>
  <si>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</si>
  <si>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</si>
  <si>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</si>
  <si>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</si>
  <si>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</si>
  <si>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</si>
  <si>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</si>
  <si>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</si>
  <si>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</si>
  <si>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</si>
  <si>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</si>
  <si>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</si>
  <si>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</si>
  <si>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</si>
  <si>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 xml:space="preserve">Udio </t>
  </si>
  <si>
    <t xml:space="preserve"> Apsolutno (KM)</t>
  </si>
  <si>
    <t>(%)</t>
  </si>
  <si>
    <t xml:space="preserve">Promjena </t>
  </si>
  <si>
    <t>udjela (%)</t>
  </si>
  <si>
    <t>PREMIJA PO VRSTAMA OSIGURANJA U BOSNI  I HERCEGOVINI</t>
  </si>
  <si>
    <t>Relativno (%)</t>
  </si>
  <si>
    <t>PREMIJA PO VRSTAMA OSIGURANJA U REPUBLICI SRPSKOJ*</t>
  </si>
  <si>
    <t>PREMIJA PO VRSTAMA OSIGURANJA U FEDERACIJI BOSNE I HERCEGOVINE*</t>
  </si>
  <si>
    <t>*Društva iz Republike Srpske i podružnice društava iz Federacije Bosne i Hercegovine</t>
  </si>
  <si>
    <t>*Društva iz Federacije Bosne i Hercegovine i podružnice društava iz Republike Srpske</t>
  </si>
  <si>
    <t>Životno i neživotno osiguranje</t>
  </si>
  <si>
    <t>*Društva iz Federacije Bosne i Hercegovine i podružnice društava u Republici Srpskoj</t>
  </si>
  <si>
    <t>*Društva iz Republike Srpske i podružnice društava u Federaciji Bosne i Hercegovine</t>
  </si>
  <si>
    <t>PREMIJA PO VRSTAMA OSIGURANJA DRUŠTAVA SA SJEDIŠTEM U REPUBLICI SRPSKOJ*</t>
  </si>
  <si>
    <t>I-VI-2017</t>
  </si>
  <si>
    <t>I-VI-2018</t>
  </si>
  <si>
    <t>PREMIJA PO VRSTAMA OSIGURANJA SA SJEDIŠTEM U FEDERACIJI BOSNE I HERCEGOVINE*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</si>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</sst>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+#,##0.00_ ;\-#,##0.00\ "/>
    <numFmt numFmtId="165" formatCode="#,##0.00_ ;\-#,##0.00\ "/>
    <numFmt numFmtId="166" formatCode="_-* #,##0.00\ [$€]_-;\-* #,##0.00\ [$€]_-;_-* &quot;-&quot;??\ [$€]_-;_-@_-"/>
    <numFmt numFmtId="167" formatCode="_(* #,##0.00_);_(* \(#,##0.00\);_(* &quot;-&quot;??_);_(@_)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name val="Times New Roman"/>
      <family val="1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9" applyNumberFormat="0" applyAlignment="0" applyProtection="0"/>
    <xf numFmtId="0" fontId="18" fillId="24" borderId="20" applyNumberFormat="0" applyAlignment="0" applyProtection="0"/>
    <xf numFmtId="167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9" applyNumberFormat="0" applyAlignment="0" applyProtection="0"/>
    <xf numFmtId="0" fontId="28" fillId="0" borderId="24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5" applyNumberFormat="0" applyFont="0" applyAlignment="0" applyProtection="0"/>
    <xf numFmtId="0" fontId="31" fillId="23" borderId="26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4" applyNumberFormat="0" applyFill="0" applyAlignment="0" applyProtection="0"/>
    <xf numFmtId="0" fontId="31" fillId="23" borderId="33" applyNumberFormat="0" applyAlignment="0" applyProtection="0"/>
    <xf numFmtId="0" fontId="17" fillId="23" borderId="28" applyNumberFormat="0" applyAlignment="0" applyProtection="0"/>
    <xf numFmtId="0" fontId="27" fillId="10" borderId="28" applyNumberFormat="0" applyAlignment="0" applyProtection="0"/>
    <xf numFmtId="0" fontId="27" fillId="10" borderId="32" applyNumberFormat="0" applyAlignment="0" applyProtection="0"/>
    <xf numFmtId="0" fontId="17" fillId="23" borderId="32" applyNumberFormat="0" applyAlignment="0" applyProtection="0"/>
    <xf numFmtId="0" fontId="19" fillId="26" borderId="29" applyNumberFormat="0" applyFont="0" applyAlignment="0" applyProtection="0"/>
    <xf numFmtId="0" fontId="31" fillId="23" borderId="30" applyNumberFormat="0" applyAlignment="0" applyProtection="0"/>
    <xf numFmtId="0" fontId="33" fillId="0" borderId="31" applyNumberFormat="0" applyFill="0" applyAlignment="0" applyProtection="0"/>
    <xf numFmtId="0" fontId="1" fillId="0" borderId="0"/>
    <xf numFmtId="0" fontId="19" fillId="26" borderId="40" applyNumberFormat="0" applyFont="0" applyAlignment="0" applyProtection="0"/>
    <xf numFmtId="0" fontId="19" fillId="26" borderId="44" applyNumberFormat="0" applyFont="0" applyAlignment="0" applyProtection="0"/>
    <xf numFmtId="0" fontId="33" fillId="0" borderId="47" applyNumberFormat="0" applyFill="0" applyAlignment="0" applyProtection="0"/>
    <xf numFmtId="0" fontId="17" fillId="23" borderId="45" applyNumberFormat="0" applyAlignment="0" applyProtection="0"/>
    <xf numFmtId="0" fontId="17" fillId="23" borderId="45" applyNumberFormat="0" applyAlignment="0" applyProtection="0"/>
    <xf numFmtId="0" fontId="31" fillId="23" borderId="46" applyNumberFormat="0" applyAlignment="0" applyProtection="0"/>
    <xf numFmtId="0" fontId="27" fillId="10" borderId="45" applyNumberFormat="0" applyAlignment="0" applyProtection="0"/>
    <xf numFmtId="0" fontId="31" fillId="23" borderId="46" applyNumberFormat="0" applyAlignment="0" applyProtection="0"/>
    <xf numFmtId="0" fontId="27" fillId="10" borderId="45" applyNumberFormat="0" applyAlignment="0" applyProtection="0"/>
    <xf numFmtId="0" fontId="1" fillId="0" borderId="0"/>
    <xf numFmtId="0" fontId="17" fillId="23" borderId="37" applyNumberFormat="0" applyAlignment="0" applyProtection="0"/>
    <xf numFmtId="0" fontId="17" fillId="23" borderId="37" applyNumberFormat="0" applyAlignment="0" applyProtection="0"/>
    <xf numFmtId="0" fontId="27" fillId="10" borderId="37" applyNumberFormat="0" applyAlignment="0" applyProtection="0"/>
    <xf numFmtId="0" fontId="27" fillId="10" borderId="37" applyNumberFormat="0" applyAlignment="0" applyProtection="0"/>
    <xf numFmtId="0" fontId="33" fillId="0" borderId="47" applyNumberFormat="0" applyFill="0" applyAlignment="0" applyProtection="0"/>
    <xf numFmtId="9" fontId="6" fillId="0" borderId="0" applyFont="0" applyFill="0" applyBorder="0" applyAlignment="0" applyProtection="0"/>
    <xf numFmtId="0" fontId="31" fillId="23" borderId="38" applyNumberFormat="0" applyAlignment="0" applyProtection="0"/>
    <xf numFmtId="0" fontId="33" fillId="0" borderId="39" applyNumberFormat="0" applyFill="0" applyAlignment="0" applyProtection="0"/>
    <xf numFmtId="0" fontId="31" fillId="23" borderId="38" applyNumberFormat="0" applyAlignment="0" applyProtection="0"/>
    <xf numFmtId="0" fontId="33" fillId="0" borderId="39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41" applyNumberFormat="0" applyAlignment="0" applyProtection="0"/>
    <xf numFmtId="0" fontId="17" fillId="23" borderId="41" applyNumberFormat="0" applyAlignment="0" applyProtection="0"/>
    <xf numFmtId="0" fontId="27" fillId="10" borderId="41" applyNumberFormat="0" applyAlignment="0" applyProtection="0"/>
    <xf numFmtId="0" fontId="27" fillId="10" borderId="41" applyNumberFormat="0" applyAlignment="0" applyProtection="0"/>
    <xf numFmtId="0" fontId="31" fillId="23" borderId="42" applyNumberFormat="0" applyAlignment="0" applyProtection="0"/>
    <xf numFmtId="0" fontId="33" fillId="0" borderId="43" applyNumberFormat="0" applyFill="0" applyAlignment="0" applyProtection="0"/>
    <xf numFmtId="0" fontId="31" fillId="23" borderId="42" applyNumberFormat="0" applyAlignment="0" applyProtection="0"/>
    <xf numFmtId="0" fontId="33" fillId="0" borderId="43" applyNumberFormat="0" applyFill="0" applyAlignment="0" applyProtection="0"/>
  </cellStyleXfs>
  <cellXfs count="81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4" fillId="0" borderId="0" xfId="0" applyFont="1" applyBorder="1" applyAlignment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right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" fontId="12" fillId="2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3" borderId="2" xfId="0" applyNumberFormat="1" applyFont="1" applyFill="1" applyBorder="1" applyAlignment="1">
      <alignment horizontal="right" vertical="center"/>
    </xf>
    <xf numFmtId="164" fontId="11" fillId="3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165" fontId="11" fillId="0" borderId="1" xfId="0" applyNumberFormat="1" applyFont="1" applyBorder="1" applyAlignment="1">
      <alignment horizontal="right" vertical="center" wrapText="1"/>
    </xf>
    <xf numFmtId="165" fontId="11" fillId="3" borderId="4" xfId="0" applyNumberFormat="1" applyFont="1" applyFill="1" applyBorder="1" applyAlignment="1">
      <alignment horizontal="right" vertical="center"/>
    </xf>
    <xf numFmtId="165" fontId="11" fillId="3" borderId="1" xfId="0" applyNumberFormat="1" applyFont="1" applyFill="1" applyBorder="1" applyAlignment="1">
      <alignment horizontal="right" vertical="center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vertical="center" wrapText="1"/>
    </xf>
    <xf numFmtId="0" fontId="0" fillId="0" borderId="0" xfId="0" applyBorder="1"/>
    <xf numFmtId="3" fontId="35" fillId="27" borderId="35" xfId="1" applyNumberFormat="1" applyFont="1" applyFill="1" applyBorder="1" applyAlignment="1" applyProtection="1">
      <alignment horizontal="right" vertical="center"/>
    </xf>
    <xf numFmtId="4" fontId="36" fillId="0" borderId="36" xfId="0" applyNumberFormat="1" applyFont="1" applyBorder="1"/>
    <xf numFmtId="4" fontId="36" fillId="0" borderId="0" xfId="0" applyNumberFormat="1" applyFont="1" applyBorder="1"/>
    <xf numFmtId="4" fontId="36" fillId="3" borderId="0" xfId="0" applyNumberFormat="1" applyFont="1" applyFill="1" applyBorder="1"/>
    <xf numFmtId="4" fontId="37" fillId="0" borderId="36" xfId="0" applyNumberFormat="1" applyFont="1" applyBorder="1"/>
    <xf numFmtId="4" fontId="37" fillId="0" borderId="0" xfId="0" applyNumberFormat="1" applyFont="1" applyBorder="1"/>
    <xf numFmtId="4" fontId="37" fillId="3" borderId="0" xfId="0" applyNumberFormat="1" applyFont="1" applyFill="1" applyBorder="1"/>
    <xf numFmtId="0" fontId="0" fillId="0" borderId="0" xfId="0" applyAlignment="1">
      <alignment horizontal="right"/>
    </xf>
    <xf numFmtId="4" fontId="40" fillId="0" borderId="0" xfId="0" applyNumberFormat="1" applyFont="1"/>
    <xf numFmtId="4" fontId="39" fillId="0" borderId="0" xfId="0" applyNumberFormat="1" applyFont="1"/>
    <xf numFmtId="4" fontId="37" fillId="0" borderId="0" xfId="0" applyNumberFormat="1" applyFont="1" applyFill="1" applyBorder="1"/>
    <xf numFmtId="0" fontId="8" fillId="0" borderId="0" xfId="0" applyFont="1" applyFill="1" applyBorder="1"/>
    <xf numFmtId="4" fontId="12" fillId="4" borderId="6" xfId="0" applyNumberFormat="1" applyFont="1" applyFill="1" applyBorder="1" applyAlignment="1">
      <alignment horizontal="right" vertical="center"/>
    </xf>
    <xf numFmtId="4" fontId="12" fillId="2" borderId="6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Fill="1" applyBorder="1" applyAlignment="1">
      <alignment horizontal="right" vertical="center"/>
    </xf>
    <xf numFmtId="4" fontId="41" fillId="0" borderId="0" xfId="0" applyNumberFormat="1" applyFont="1" applyFill="1" applyBorder="1"/>
    <xf numFmtId="3" fontId="38" fillId="0" borderId="0" xfId="0" applyNumberFormat="1" applyFont="1" applyFill="1" applyBorder="1" applyAlignment="1">
      <alignment vertical="center"/>
    </xf>
    <xf numFmtId="164" fontId="12" fillId="2" borderId="7" xfId="0" applyNumberFormat="1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</cellXfs>
  <cellStyles count="276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showRuler="0" view="pageLayout" zoomScale="80" zoomScaleNormal="70" zoomScalePageLayoutView="80" workbookViewId="0">
      <selection activeCell="B34" sqref="B3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42"/>
    </row>
    <row r="3" spans="1:9" x14ac:dyDescent="0.25">
      <c r="C3" s="49" t="s">
        <v>56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">
      <c r="A7" s="72" t="s">
        <v>0</v>
      </c>
      <c r="B7" s="78" t="s">
        <v>29</v>
      </c>
      <c r="C7" s="75" t="s">
        <v>62</v>
      </c>
      <c r="D7" s="75"/>
      <c r="E7" s="75"/>
      <c r="F7" s="75"/>
      <c r="G7" s="75"/>
      <c r="H7" s="75"/>
      <c r="I7" s="76"/>
    </row>
    <row r="8" spans="1:9" s="1" customFormat="1" ht="15" customHeight="1" x14ac:dyDescent="0.2">
      <c r="A8" s="73"/>
      <c r="B8" s="79"/>
      <c r="C8" s="50" t="s">
        <v>31</v>
      </c>
      <c r="D8" s="50" t="s">
        <v>51</v>
      </c>
      <c r="E8" s="50" t="s">
        <v>31</v>
      </c>
      <c r="F8" s="50" t="s">
        <v>51</v>
      </c>
      <c r="G8" s="77" t="s">
        <v>32</v>
      </c>
      <c r="H8" s="77"/>
      <c r="I8" s="11" t="s">
        <v>54</v>
      </c>
    </row>
    <row r="9" spans="1:9" s="1" customFormat="1" ht="18" customHeight="1" thickBot="1" x14ac:dyDescent="0.25">
      <c r="A9" s="74"/>
      <c r="B9" s="80"/>
      <c r="C9" s="12" t="s">
        <v>66</v>
      </c>
      <c r="D9" s="48" t="s">
        <v>53</v>
      </c>
      <c r="E9" s="12" t="s">
        <v>67</v>
      </c>
      <c r="F9" s="12" t="s">
        <v>53</v>
      </c>
      <c r="G9" s="9" t="s">
        <v>52</v>
      </c>
      <c r="H9" s="12" t="s">
        <v>57</v>
      </c>
      <c r="I9" s="10" t="s">
        <v>55</v>
      </c>
    </row>
    <row r="10" spans="1:9" s="1" customFormat="1" ht="16.5" customHeight="1" x14ac:dyDescent="0.2">
      <c r="A10" s="21" t="s">
        <v>1</v>
      </c>
      <c r="B10" s="14" t="s">
        <v>36</v>
      </c>
      <c r="C10" s="35">
        <f>FBiH!C10+RS!C10</f>
        <v>24712569.262095246</v>
      </c>
      <c r="D10" s="43">
        <f>C10/C$34*100</f>
        <v>7.1610349464216361</v>
      </c>
      <c r="E10" s="35">
        <f>FBiH!E10+RS!E10</f>
        <v>25540755.735580228</v>
      </c>
      <c r="F10" s="43">
        <f>E10/E$34*100</f>
        <v>7.116382844870663</v>
      </c>
      <c r="G10" s="32">
        <f>E10-C10</f>
        <v>828186.47348498181</v>
      </c>
      <c r="H10" s="32">
        <f>IFERROR((E10-C10)/C10*100,"-")</f>
        <v>3.3512762865788899</v>
      </c>
      <c r="I10" s="36">
        <f>F10-D10</f>
        <v>-4.46521015509731E-2</v>
      </c>
    </row>
    <row r="11" spans="1:9" s="1" customFormat="1" ht="17.100000000000001" customHeight="1" x14ac:dyDescent="0.2">
      <c r="A11" s="25" t="s">
        <v>2</v>
      </c>
      <c r="B11" s="14" t="s">
        <v>37</v>
      </c>
      <c r="C11" s="35">
        <f>FBiH!C11+RS!C11</f>
        <v>4461185.5100000007</v>
      </c>
      <c r="D11" s="43">
        <f t="shared" ref="D11:D32" si="0">C11/C$34*100</f>
        <v>1.2927310390417592</v>
      </c>
      <c r="E11" s="35">
        <f>FBiH!E11+RS!E11</f>
        <v>4971885.97</v>
      </c>
      <c r="F11" s="43">
        <f t="shared" ref="F11:F27" si="1">E11/E$34*100</f>
        <v>1.3853092050158686</v>
      </c>
      <c r="G11" s="32">
        <f t="shared" ref="G11:G27" si="2">E11-C11</f>
        <v>510700.45999999903</v>
      </c>
      <c r="H11" s="32">
        <f t="shared" ref="H11:H31" si="3">IFERROR((E11-C11)/C11*100,"-")</f>
        <v>11.447640069107974</v>
      </c>
      <c r="I11" s="36">
        <f t="shared" ref="I11:I33" si="4">F11-D11</f>
        <v>9.2578165974109394E-2</v>
      </c>
    </row>
    <row r="12" spans="1:9" s="1" customFormat="1" ht="17.100000000000001" customHeight="1" x14ac:dyDescent="0.2">
      <c r="A12" s="25" t="s">
        <v>3</v>
      </c>
      <c r="B12" s="14" t="s">
        <v>38</v>
      </c>
      <c r="C12" s="35">
        <f>FBiH!C12+RS!C12</f>
        <v>31607246.999999993</v>
      </c>
      <c r="D12" s="43">
        <f t="shared" si="0"/>
        <v>9.1589262907741116</v>
      </c>
      <c r="E12" s="35">
        <f>FBiH!E12+RS!E12</f>
        <v>33631859.744232401</v>
      </c>
      <c r="F12" s="43">
        <f t="shared" si="1"/>
        <v>9.3707951402368508</v>
      </c>
      <c r="G12" s="32">
        <f t="shared" si="2"/>
        <v>2024612.7442324087</v>
      </c>
      <c r="H12" s="32">
        <f t="shared" si="3"/>
        <v>6.4055333393395797</v>
      </c>
      <c r="I12" s="36">
        <f t="shared" si="4"/>
        <v>0.21186884946273921</v>
      </c>
    </row>
    <row r="13" spans="1:9" s="1" customFormat="1" ht="17.100000000000001" customHeight="1" x14ac:dyDescent="0.2">
      <c r="A13" s="22" t="s">
        <v>4</v>
      </c>
      <c r="B13" s="14" t="s">
        <v>39</v>
      </c>
      <c r="C13" s="35">
        <f>FBiH!C13+RS!C13</f>
        <v>5980</v>
      </c>
      <c r="D13" s="43">
        <f t="shared" si="0"/>
        <v>1.7328424465069419E-3</v>
      </c>
      <c r="E13" s="35">
        <f>FBiH!E13+RS!E13</f>
        <v>0</v>
      </c>
      <c r="F13" s="43">
        <f t="shared" si="1"/>
        <v>0</v>
      </c>
      <c r="G13" s="32">
        <f t="shared" si="2"/>
        <v>-5980</v>
      </c>
      <c r="H13" s="32">
        <f t="shared" si="3"/>
        <v>-100</v>
      </c>
      <c r="I13" s="36">
        <f t="shared" si="4"/>
        <v>-1.7328424465069419E-3</v>
      </c>
    </row>
    <row r="14" spans="1:9" s="1" customFormat="1" ht="17.100000000000001" customHeight="1" x14ac:dyDescent="0.2">
      <c r="A14" s="22" t="s">
        <v>5</v>
      </c>
      <c r="B14" s="14" t="s">
        <v>41</v>
      </c>
      <c r="C14" s="35">
        <f>FBiH!C14+RS!C14</f>
        <v>0</v>
      </c>
      <c r="D14" s="43">
        <f t="shared" si="0"/>
        <v>0</v>
      </c>
      <c r="E14" s="35">
        <f>FBiH!E14+RS!E14</f>
        <v>729</v>
      </c>
      <c r="F14" s="43">
        <f t="shared" si="1"/>
        <v>2.0312018750031152E-4</v>
      </c>
      <c r="G14" s="32">
        <f t="shared" si="2"/>
        <v>729</v>
      </c>
      <c r="H14" s="32" t="str">
        <f t="shared" si="3"/>
        <v>-</v>
      </c>
      <c r="I14" s="36">
        <f t="shared" si="4"/>
        <v>2.0312018750031152E-4</v>
      </c>
    </row>
    <row r="15" spans="1:9" s="1" customFormat="1" ht="17.100000000000001" customHeight="1" x14ac:dyDescent="0.2">
      <c r="A15" s="22" t="s">
        <v>6</v>
      </c>
      <c r="B15" s="14" t="s">
        <v>42</v>
      </c>
      <c r="C15" s="35">
        <f>FBiH!C15+RS!C15</f>
        <v>5197.34</v>
      </c>
      <c r="D15" s="43">
        <f t="shared" si="0"/>
        <v>1.506048722563276E-3</v>
      </c>
      <c r="E15" s="35">
        <f>FBiH!E15+RS!E15</f>
        <v>7947.3099999999995</v>
      </c>
      <c r="F15" s="43">
        <f t="shared" si="1"/>
        <v>2.214347184256654E-3</v>
      </c>
      <c r="G15" s="32">
        <f t="shared" si="2"/>
        <v>2749.9699999999993</v>
      </c>
      <c r="H15" s="32">
        <f t="shared" si="3"/>
        <v>52.911104526546261</v>
      </c>
      <c r="I15" s="36">
        <f t="shared" si="4"/>
        <v>7.0829846169337797E-4</v>
      </c>
    </row>
    <row r="16" spans="1:9" s="1" customFormat="1" ht="17.100000000000001" customHeight="1" x14ac:dyDescent="0.2">
      <c r="A16" s="22" t="s">
        <v>7</v>
      </c>
      <c r="B16" s="14" t="s">
        <v>69</v>
      </c>
      <c r="C16" s="35">
        <f>FBiH!C16+RS!C16</f>
        <v>2753442.3450000002</v>
      </c>
      <c r="D16" s="43">
        <f t="shared" si="0"/>
        <v>0.7978732055895672</v>
      </c>
      <c r="E16" s="35">
        <f>FBiH!E16+RS!E16</f>
        <v>2332021.81</v>
      </c>
      <c r="F16" s="43">
        <f t="shared" si="1"/>
        <v>0.64976777407683928</v>
      </c>
      <c r="G16" s="32">
        <f t="shared" si="2"/>
        <v>-421420.53500000015</v>
      </c>
      <c r="H16" s="32">
        <f t="shared" si="3"/>
        <v>-15.305224595142199</v>
      </c>
      <c r="I16" s="36">
        <f t="shared" si="4"/>
        <v>-0.14810543151272793</v>
      </c>
    </row>
    <row r="17" spans="1:9" s="1" customFormat="1" ht="17.100000000000001" customHeight="1" x14ac:dyDescent="0.2">
      <c r="A17" s="22" t="s">
        <v>8</v>
      </c>
      <c r="B17" s="14" t="s">
        <v>43</v>
      </c>
      <c r="C17" s="35">
        <f>FBiH!C17+RS!C17</f>
        <v>17878483.300000001</v>
      </c>
      <c r="D17" s="43">
        <f t="shared" si="0"/>
        <v>5.1807014617734968</v>
      </c>
      <c r="E17" s="35">
        <f>FBiH!E17+RS!E17</f>
        <v>16822732.359999999</v>
      </c>
      <c r="F17" s="43">
        <f t="shared" si="1"/>
        <v>4.6872929372164034</v>
      </c>
      <c r="G17" s="32">
        <f t="shared" si="2"/>
        <v>-1055750.9400000013</v>
      </c>
      <c r="H17" s="32">
        <f t="shared" si="3"/>
        <v>-5.905148229212493</v>
      </c>
      <c r="I17" s="36">
        <f t="shared" si="4"/>
        <v>-0.49340852455709339</v>
      </c>
    </row>
    <row r="18" spans="1:9" s="1" customFormat="1" ht="17.100000000000001" customHeight="1" x14ac:dyDescent="0.2">
      <c r="A18" s="22" t="s">
        <v>9</v>
      </c>
      <c r="B18" s="14" t="s">
        <v>44</v>
      </c>
      <c r="C18" s="35">
        <f>FBiH!C18+RS!C18</f>
        <v>14723342.435000001</v>
      </c>
      <c r="D18" s="43">
        <f t="shared" si="0"/>
        <v>4.2664268772282403</v>
      </c>
      <c r="E18" s="35">
        <f>FBiH!E18+RS!E18</f>
        <v>13998659.177929796</v>
      </c>
      <c r="F18" s="43">
        <f t="shared" si="1"/>
        <v>3.9004256199918479</v>
      </c>
      <c r="G18" s="32">
        <f t="shared" si="2"/>
        <v>-724683.25707020424</v>
      </c>
      <c r="H18" s="32">
        <f t="shared" si="3"/>
        <v>-4.922002325691369</v>
      </c>
      <c r="I18" s="36">
        <f t="shared" si="4"/>
        <v>-0.36600125723639243</v>
      </c>
    </row>
    <row r="19" spans="1:9" s="1" customFormat="1" ht="17.100000000000001" customHeight="1" x14ac:dyDescent="0.2">
      <c r="A19" s="22" t="s">
        <v>10</v>
      </c>
      <c r="B19" s="14" t="s">
        <v>46</v>
      </c>
      <c r="C19" s="35">
        <f>FBiH!C19+RS!C19</f>
        <v>167583655.01799998</v>
      </c>
      <c r="D19" s="43">
        <f t="shared" si="0"/>
        <v>48.561215845479339</v>
      </c>
      <c r="E19" s="35">
        <f>FBiH!E19+RS!E19</f>
        <v>179444703.81445727</v>
      </c>
      <c r="F19" s="43">
        <f t="shared" si="1"/>
        <v>49.998411364513615</v>
      </c>
      <c r="G19" s="32">
        <f t="shared" si="2"/>
        <v>11861048.796457291</v>
      </c>
      <c r="H19" s="32">
        <f t="shared" si="3"/>
        <v>7.0776883313490853</v>
      </c>
      <c r="I19" s="36">
        <f t="shared" si="4"/>
        <v>1.437195519034276</v>
      </c>
    </row>
    <row r="20" spans="1:9" s="1" customFormat="1" ht="17.100000000000001" customHeight="1" x14ac:dyDescent="0.2">
      <c r="A20" s="22" t="s">
        <v>11</v>
      </c>
      <c r="B20" s="14" t="s">
        <v>47</v>
      </c>
      <c r="C20" s="35">
        <f>FBiH!C20+RS!C20</f>
        <v>26649.599999999999</v>
      </c>
      <c r="D20" s="43">
        <f t="shared" si="0"/>
        <v>7.7223341241524079E-3</v>
      </c>
      <c r="E20" s="35">
        <f>FBiH!E20+RS!E20</f>
        <v>24958.690000000002</v>
      </c>
      <c r="F20" s="43">
        <f t="shared" si="1"/>
        <v>6.9542027332814135E-3</v>
      </c>
      <c r="G20" s="32">
        <f t="shared" si="2"/>
        <v>-1690.9099999999962</v>
      </c>
      <c r="H20" s="32">
        <f t="shared" si="3"/>
        <v>-6.3449732829010426</v>
      </c>
      <c r="I20" s="36">
        <f t="shared" si="4"/>
        <v>-7.6813139087099445E-4</v>
      </c>
    </row>
    <row r="21" spans="1:9" s="1" customFormat="1" ht="17.100000000000001" customHeight="1" x14ac:dyDescent="0.2">
      <c r="A21" s="22" t="s">
        <v>12</v>
      </c>
      <c r="B21" s="14" t="s">
        <v>48</v>
      </c>
      <c r="C21" s="35">
        <f>FBiH!C21+RS!C21</f>
        <v>11672.05</v>
      </c>
      <c r="D21" s="43">
        <f t="shared" si="0"/>
        <v>3.3822447621657779E-3</v>
      </c>
      <c r="E21" s="35">
        <f>FBiH!E21+RS!E21</f>
        <v>7902.3</v>
      </c>
      <c r="F21" s="43">
        <f t="shared" si="1"/>
        <v>2.2018061147924713E-3</v>
      </c>
      <c r="G21" s="32">
        <f t="shared" si="2"/>
        <v>-3769.7499999999991</v>
      </c>
      <c r="H21" s="32">
        <f t="shared" si="3"/>
        <v>-32.297239987834182</v>
      </c>
      <c r="I21" s="36">
        <f t="shared" si="4"/>
        <v>-1.1804386473733067E-3</v>
      </c>
    </row>
    <row r="22" spans="1:9" s="1" customFormat="1" ht="17.100000000000001" customHeight="1" x14ac:dyDescent="0.2">
      <c r="A22" s="22" t="s">
        <v>13</v>
      </c>
      <c r="B22" s="14" t="s">
        <v>49</v>
      </c>
      <c r="C22" s="35">
        <f>FBiH!C22+RS!C22</f>
        <v>4064596.0299999993</v>
      </c>
      <c r="D22" s="43">
        <f t="shared" si="0"/>
        <v>1.1778101218541144</v>
      </c>
      <c r="E22" s="35">
        <f>FBiH!E22+RS!E22</f>
        <v>4498733.3699999992</v>
      </c>
      <c r="F22" s="43">
        <f t="shared" si="1"/>
        <v>1.2534753986670895</v>
      </c>
      <c r="G22" s="32">
        <f t="shared" si="2"/>
        <v>434137.33999999985</v>
      </c>
      <c r="H22" s="32">
        <f t="shared" si="3"/>
        <v>10.68094680986046</v>
      </c>
      <c r="I22" s="36">
        <f t="shared" si="4"/>
        <v>7.566527681297508E-2</v>
      </c>
    </row>
    <row r="23" spans="1:9" s="1" customFormat="1" ht="17.100000000000001" customHeight="1" x14ac:dyDescent="0.2">
      <c r="A23" s="22" t="s">
        <v>14</v>
      </c>
      <c r="B23" s="14" t="s">
        <v>45</v>
      </c>
      <c r="C23" s="35">
        <f>FBiH!C23+RS!C23</f>
        <v>6183053.5399999991</v>
      </c>
      <c r="D23" s="43">
        <f t="shared" si="0"/>
        <v>1.7916818767787637</v>
      </c>
      <c r="E23" s="35">
        <f>FBiH!E23+RS!E23</f>
        <v>5693426.3999999994</v>
      </c>
      <c r="F23" s="43">
        <f t="shared" si="1"/>
        <v>1.5863509436038732</v>
      </c>
      <c r="G23" s="32">
        <f t="shared" si="2"/>
        <v>-489627.13999999966</v>
      </c>
      <c r="H23" s="32">
        <f t="shared" si="3"/>
        <v>-7.9188565460812708</v>
      </c>
      <c r="I23" s="36">
        <f t="shared" si="4"/>
        <v>-0.20533093317489048</v>
      </c>
    </row>
    <row r="24" spans="1:9" s="1" customFormat="1" ht="17.100000000000001" customHeight="1" x14ac:dyDescent="0.2">
      <c r="A24" s="22" t="s">
        <v>15</v>
      </c>
      <c r="B24" s="14" t="s">
        <v>70</v>
      </c>
      <c r="C24" s="35">
        <f>FBiH!C24+RS!C24</f>
        <v>162740.33000000002</v>
      </c>
      <c r="D24" s="43">
        <f t="shared" si="0"/>
        <v>4.7157751100760391E-2</v>
      </c>
      <c r="E24" s="35">
        <f>FBiH!E24+RS!E24</f>
        <v>207294.03000000003</v>
      </c>
      <c r="F24" s="43">
        <f t="shared" si="1"/>
        <v>5.7758027765837043E-2</v>
      </c>
      <c r="G24" s="32">
        <f t="shared" si="2"/>
        <v>44553.700000000012</v>
      </c>
      <c r="H24" s="32">
        <f t="shared" si="3"/>
        <v>27.377171964687552</v>
      </c>
      <c r="I24" s="36">
        <f t="shared" si="4"/>
        <v>1.0600276665076652E-2</v>
      </c>
    </row>
    <row r="25" spans="1:9" s="1" customFormat="1" ht="17.100000000000001" customHeight="1" x14ac:dyDescent="0.2">
      <c r="A25" s="22" t="s">
        <v>16</v>
      </c>
      <c r="B25" s="14" t="s">
        <v>71</v>
      </c>
      <c r="C25" s="35">
        <f>FBiH!C25+RS!C25</f>
        <v>1550778.4500000002</v>
      </c>
      <c r="D25" s="43">
        <f t="shared" si="0"/>
        <v>0.44937369954652906</v>
      </c>
      <c r="E25" s="35">
        <f>FBiH!E25+RS!E25</f>
        <v>1035281.6299999999</v>
      </c>
      <c r="F25" s="43">
        <f t="shared" si="1"/>
        <v>0.28845898326643088</v>
      </c>
      <c r="G25" s="32">
        <f t="shared" si="2"/>
        <v>-515496.8200000003</v>
      </c>
      <c r="H25" s="32">
        <f t="shared" si="3"/>
        <v>-33.241164784047669</v>
      </c>
      <c r="I25" s="36">
        <f t="shared" si="4"/>
        <v>-0.16091471628009818</v>
      </c>
    </row>
    <row r="26" spans="1:9" s="1" customFormat="1" ht="17.100000000000001" customHeight="1" x14ac:dyDescent="0.2">
      <c r="A26" s="22" t="s">
        <v>17</v>
      </c>
      <c r="B26" s="14" t="s">
        <v>50</v>
      </c>
      <c r="C26" s="35">
        <f>FBiH!C26+RS!C26</f>
        <v>1372</v>
      </c>
      <c r="D26" s="43">
        <f t="shared" si="0"/>
        <v>3.9756853454975326E-4</v>
      </c>
      <c r="E26" s="35">
        <f>FBiH!E26+RS!E26</f>
        <v>1137</v>
      </c>
      <c r="F26" s="43">
        <f t="shared" si="1"/>
        <v>3.1680062165686444E-4</v>
      </c>
      <c r="G26" s="32">
        <f t="shared" si="2"/>
        <v>-235</v>
      </c>
      <c r="H26" s="32">
        <f t="shared" si="3"/>
        <v>-17.128279883381925</v>
      </c>
      <c r="I26" s="36">
        <f t="shared" si="4"/>
        <v>-8.0767912892888813E-5</v>
      </c>
    </row>
    <row r="27" spans="1:9" s="1" customFormat="1" ht="17.100000000000001" customHeight="1" x14ac:dyDescent="0.2">
      <c r="A27" s="22" t="s">
        <v>18</v>
      </c>
      <c r="B27" s="14" t="s">
        <v>40</v>
      </c>
      <c r="C27" s="35">
        <f>FBiH!C27+RS!C27</f>
        <v>248024.03</v>
      </c>
      <c r="D27" s="43">
        <f t="shared" si="0"/>
        <v>7.1870663367510232E-2</v>
      </c>
      <c r="E27" s="35">
        <f>FBiH!E27+RS!E27</f>
        <v>901139.93000000017</v>
      </c>
      <c r="F27" s="43">
        <f t="shared" si="1"/>
        <v>0.25108328058383761</v>
      </c>
      <c r="G27" s="32">
        <f t="shared" si="2"/>
        <v>653115.90000000014</v>
      </c>
      <c r="H27" s="32">
        <f t="shared" si="3"/>
        <v>263.32767030678446</v>
      </c>
      <c r="I27" s="36">
        <f t="shared" si="4"/>
        <v>0.17921261721632736</v>
      </c>
    </row>
    <row r="28" spans="1:9" s="1" customFormat="1" ht="17.100000000000001" customHeight="1" x14ac:dyDescent="0.2">
      <c r="A28" s="23" t="s">
        <v>30</v>
      </c>
      <c r="B28" s="7" t="s">
        <v>22</v>
      </c>
      <c r="C28" s="28">
        <f>SUM(C10:C27)</f>
        <v>275979988.2400952</v>
      </c>
      <c r="D28" s="33">
        <f>SUM(D10:D27)</f>
        <v>79.971544817545748</v>
      </c>
      <c r="E28" s="28">
        <f>SUM(E10:E27)</f>
        <v>289121168.27219969</v>
      </c>
      <c r="F28" s="33">
        <f>SUM(F10:F27)</f>
        <v>80.55740179665068</v>
      </c>
      <c r="G28" s="33">
        <f>E28-C28</f>
        <v>13141180.032104492</v>
      </c>
      <c r="H28" s="33">
        <f>(E28-C28)/C28*100</f>
        <v>4.7616423625150741</v>
      </c>
      <c r="I28" s="37">
        <f>F28-D28</f>
        <v>0.58585697910493195</v>
      </c>
    </row>
    <row r="29" spans="1:9" s="1" customFormat="1" ht="17.100000000000001" customHeight="1" x14ac:dyDescent="0.2">
      <c r="A29" s="24" t="s">
        <v>27</v>
      </c>
      <c r="B29" s="5" t="s">
        <v>23</v>
      </c>
      <c r="C29" s="27">
        <f>FBiH!C29+RS!C29</f>
        <v>63966252.942000188</v>
      </c>
      <c r="D29" s="43">
        <f t="shared" si="0"/>
        <v>18.535692013695233</v>
      </c>
      <c r="E29" s="27">
        <f>FBiH!E29+RS!E29</f>
        <v>64066839.269999996</v>
      </c>
      <c r="F29" s="43">
        <f>E29/E$34*100</f>
        <v>17.850848292283565</v>
      </c>
      <c r="G29" s="32">
        <f>E29-C29</f>
        <v>100586.32799980789</v>
      </c>
      <c r="H29" s="32">
        <f t="shared" si="3"/>
        <v>0.15724905457728164</v>
      </c>
      <c r="I29" s="36">
        <f t="shared" si="4"/>
        <v>-0.68484372141166716</v>
      </c>
    </row>
    <row r="30" spans="1:9" s="1" customFormat="1" ht="17.100000000000001" customHeight="1" x14ac:dyDescent="0.2">
      <c r="A30" s="24" t="s">
        <v>24</v>
      </c>
      <c r="B30" s="6" t="s">
        <v>25</v>
      </c>
      <c r="C30" s="27">
        <f>FBiH!C30+RS!C30</f>
        <v>229606.99</v>
      </c>
      <c r="D30" s="43">
        <f t="shared" si="0"/>
        <v>6.6533902723527577E-2</v>
      </c>
      <c r="E30" s="27">
        <f>FBiH!E30+RS!E30</f>
        <v>88665.50999999998</v>
      </c>
      <c r="F30" s="43">
        <f>E30/E$34*100</f>
        <v>2.4704739390961235E-2</v>
      </c>
      <c r="G30" s="32">
        <f t="shared" ref="G30:G32" si="5">E30-C30</f>
        <v>-140941.48000000001</v>
      </c>
      <c r="H30" s="32">
        <f t="shared" si="3"/>
        <v>-61.383793237305198</v>
      </c>
      <c r="I30" s="36">
        <f t="shared" si="4"/>
        <v>-4.1829163332566338E-2</v>
      </c>
    </row>
    <row r="31" spans="1:9" s="1" customFormat="1" ht="17.100000000000001" customHeight="1" x14ac:dyDescent="0.2">
      <c r="A31" s="24" t="s">
        <v>26</v>
      </c>
      <c r="B31" s="18" t="s">
        <v>28</v>
      </c>
      <c r="C31" s="27">
        <f>FBiH!C31+RS!C31</f>
        <v>4804220.8050000053</v>
      </c>
      <c r="D31" s="43">
        <f t="shared" si="0"/>
        <v>1.3921334002166823</v>
      </c>
      <c r="E31" s="27">
        <f>FBiH!E31+RS!E31</f>
        <v>5493850.2079999866</v>
      </c>
      <c r="F31" s="43">
        <f>E31/E$34*100</f>
        <v>1.5307433255796745</v>
      </c>
      <c r="G31" s="32">
        <f t="shared" si="5"/>
        <v>689629.40299998131</v>
      </c>
      <c r="H31" s="32">
        <f t="shared" si="3"/>
        <v>14.354656686100849</v>
      </c>
      <c r="I31" s="36">
        <f t="shared" si="4"/>
        <v>0.13860992536299221</v>
      </c>
    </row>
    <row r="32" spans="1:9" s="1" customFormat="1" ht="17.100000000000001" customHeight="1" x14ac:dyDescent="0.2">
      <c r="A32" s="22" t="s">
        <v>21</v>
      </c>
      <c r="B32" s="18" t="s">
        <v>35</v>
      </c>
      <c r="C32" s="27">
        <f>FBiH!C32+RS!C32</f>
        <v>117664.06</v>
      </c>
      <c r="D32" s="43">
        <f t="shared" si="0"/>
        <v>3.4095865818785889E-2</v>
      </c>
      <c r="E32" s="27">
        <f>FBiH!E32+RS!E32</f>
        <v>130287.62</v>
      </c>
      <c r="F32" s="43">
        <f>E32/E$34*100</f>
        <v>3.6301846095156839E-2</v>
      </c>
      <c r="G32" s="32">
        <f t="shared" si="5"/>
        <v>12623.559999999998</v>
      </c>
      <c r="H32" s="32">
        <f>IFERROR((E32-C32)/C32*100,"-")</f>
        <v>10.728475627986999</v>
      </c>
      <c r="I32" s="36">
        <f t="shared" si="4"/>
        <v>2.2059802763709502E-3</v>
      </c>
    </row>
    <row r="33" spans="1:9" s="1" customFormat="1" ht="17.100000000000001" customHeight="1" x14ac:dyDescent="0.2">
      <c r="A33" s="23" t="s">
        <v>19</v>
      </c>
      <c r="B33" s="8" t="s">
        <v>20</v>
      </c>
      <c r="C33" s="29">
        <f>SUM(C29:C32)</f>
        <v>69117744.7970002</v>
      </c>
      <c r="D33" s="34">
        <f>SUM(D29:D32)</f>
        <v>20.028455182454227</v>
      </c>
      <c r="E33" s="29">
        <f>SUM(E29:E32)</f>
        <v>69779642.60799998</v>
      </c>
      <c r="F33" s="34">
        <f>SUM(F29:F32)</f>
        <v>19.442598203349359</v>
      </c>
      <c r="G33" s="34">
        <f>E33-C33</f>
        <v>661897.81099978089</v>
      </c>
      <c r="H33" s="34">
        <f>(E33-C33)/C33*100</f>
        <v>0.95763803194647656</v>
      </c>
      <c r="I33" s="38">
        <f t="shared" si="4"/>
        <v>-0.585856979104868</v>
      </c>
    </row>
    <row r="34" spans="1:9" s="1" customFormat="1" ht="17.100000000000001" customHeight="1" x14ac:dyDescent="0.2">
      <c r="A34" s="19" t="s">
        <v>33</v>
      </c>
      <c r="B34" s="20" t="s">
        <v>34</v>
      </c>
      <c r="C34" s="65">
        <f>C28+C33</f>
        <v>345097733.03709543</v>
      </c>
      <c r="D34" s="30">
        <v>100.00000000000001</v>
      </c>
      <c r="E34" s="66">
        <f>E28+E33</f>
        <v>358900810.88019967</v>
      </c>
      <c r="F34" s="39">
        <f>F28+F33</f>
        <v>100.00000000000004</v>
      </c>
      <c r="G34" s="40">
        <f>G28+G33</f>
        <v>13803077.843104273</v>
      </c>
      <c r="H34" s="40">
        <f>(E34-C34)/C34*100</f>
        <v>3.9997590600285156</v>
      </c>
      <c r="I34" s="71">
        <f t="shared" ref="I34" si="6">F34-D34</f>
        <v>0</v>
      </c>
    </row>
    <row r="36" spans="1:9" x14ac:dyDescent="0.25">
      <c r="B36" s="60"/>
      <c r="C36" s="61"/>
      <c r="E36" s="61"/>
      <c r="G36" s="47"/>
    </row>
    <row r="37" spans="1:9" x14ac:dyDescent="0.25">
      <c r="B37" s="60"/>
      <c r="C37" s="61"/>
      <c r="E37" s="61"/>
    </row>
    <row r="38" spans="1:9" x14ac:dyDescent="0.25">
      <c r="C38" s="62"/>
      <c r="E38" s="62"/>
    </row>
    <row r="39" spans="1:9" x14ac:dyDescent="0.25">
      <c r="C39" s="62"/>
      <c r="E39" s="62"/>
    </row>
  </sheetData>
  <mergeCells count="4">
    <mergeCell ref="A7:A9"/>
    <mergeCell ref="C7:I7"/>
    <mergeCell ref="G8:H8"/>
    <mergeCell ref="B7:B9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osiguranja&amp;RPolugodišnje izvješće</oddHeader>
    <oddFooter>&amp;CU izvješće su uključeni podatci zaključno s 30.06.2018.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7"/>
  <sheetViews>
    <sheetView showGridLines="0" showRuler="0" view="pageLayout" zoomScale="80" zoomScaleNormal="70" zoomScalePageLayoutView="80" workbookViewId="0">
      <selection activeCell="B34" sqref="B3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3.28515625" customWidth="1"/>
    <col min="5" max="5" width="17.42578125" customWidth="1"/>
    <col min="6" max="6" width="13.28515625" customWidth="1"/>
    <col min="7" max="7" width="16.140625" customWidth="1"/>
    <col min="8" max="8" width="14.7109375" customWidth="1"/>
    <col min="9" max="9" width="12" customWidth="1"/>
  </cols>
  <sheetData>
    <row r="3" spans="1:9" x14ac:dyDescent="0.25">
      <c r="C3" s="4" t="s">
        <v>59</v>
      </c>
      <c r="D3" s="4"/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72" t="s">
        <v>0</v>
      </c>
      <c r="B7" s="15"/>
      <c r="C7" s="75" t="s">
        <v>62</v>
      </c>
      <c r="D7" s="75"/>
      <c r="E7" s="75"/>
      <c r="F7" s="75"/>
      <c r="G7" s="75"/>
      <c r="H7" s="75"/>
      <c r="I7" s="76"/>
    </row>
    <row r="8" spans="1:9" s="1" customFormat="1" ht="15" customHeight="1" x14ac:dyDescent="0.2">
      <c r="A8" s="73"/>
      <c r="B8" s="13" t="s">
        <v>29</v>
      </c>
      <c r="C8" s="26" t="s">
        <v>31</v>
      </c>
      <c r="D8" s="26" t="s">
        <v>51</v>
      </c>
      <c r="E8" s="26" t="s">
        <v>31</v>
      </c>
      <c r="F8" s="26" t="s">
        <v>51</v>
      </c>
      <c r="G8" s="77" t="s">
        <v>32</v>
      </c>
      <c r="H8" s="77"/>
      <c r="I8" s="11" t="s">
        <v>54</v>
      </c>
    </row>
    <row r="9" spans="1:9" s="1" customFormat="1" ht="17.25" customHeight="1" thickBot="1" x14ac:dyDescent="0.25">
      <c r="A9" s="74"/>
      <c r="B9" s="16"/>
      <c r="C9" s="12" t="s">
        <v>66</v>
      </c>
      <c r="D9" s="12" t="s">
        <v>53</v>
      </c>
      <c r="E9" s="12" t="s">
        <v>67</v>
      </c>
      <c r="F9" s="12" t="s">
        <v>53</v>
      </c>
      <c r="G9" s="9" t="s">
        <v>52</v>
      </c>
      <c r="H9" s="12" t="s">
        <v>57</v>
      </c>
      <c r="I9" s="10" t="s">
        <v>55</v>
      </c>
    </row>
    <row r="10" spans="1:9" s="1" customFormat="1" ht="17.100000000000001" customHeight="1" x14ac:dyDescent="0.2">
      <c r="A10" s="21" t="s">
        <v>1</v>
      </c>
      <c r="B10" s="14" t="s">
        <v>36</v>
      </c>
      <c r="C10" s="35">
        <v>16960498.102095246</v>
      </c>
      <c r="D10" s="43">
        <f>C10/C$34*100</f>
        <v>7.0584430423934421</v>
      </c>
      <c r="E10" s="67">
        <v>16659150.576562731</v>
      </c>
      <c r="F10" s="43">
        <f>E10/E$34*100</f>
        <v>6.7384326137322956</v>
      </c>
      <c r="G10" s="32">
        <f>E10-C10</f>
        <v>-301347.52553251572</v>
      </c>
      <c r="H10" s="32">
        <f>IFERROR((E10-C10)/C10*100,"-")</f>
        <v>-1.7767610580687381</v>
      </c>
      <c r="I10" s="44">
        <f>F10-D10</f>
        <v>-0.32001042866114648</v>
      </c>
    </row>
    <row r="11" spans="1:9" s="1" customFormat="1" ht="17.100000000000001" customHeight="1" x14ac:dyDescent="0.2">
      <c r="A11" s="22" t="s">
        <v>2</v>
      </c>
      <c r="B11" s="14" t="s">
        <v>37</v>
      </c>
      <c r="C11" s="27">
        <v>3691936.8700000006</v>
      </c>
      <c r="D11" s="43">
        <f t="shared" ref="D11:D32" si="0">C11/C$34*100</f>
        <v>1.5364717448827778</v>
      </c>
      <c r="E11" s="68">
        <v>3971408.38</v>
      </c>
      <c r="F11" s="43">
        <f t="shared" ref="F11:F32" si="1">E11/E$34*100</f>
        <v>1.6063884906527648</v>
      </c>
      <c r="G11" s="32">
        <f t="shared" ref="G11:G32" si="2">E11-C11</f>
        <v>279471.50999999931</v>
      </c>
      <c r="H11" s="32">
        <f t="shared" ref="H11:H32" si="3">IFERROR((E11-C11)/C11*100,"-")</f>
        <v>7.5697803034210409</v>
      </c>
      <c r="I11" s="44">
        <f t="shared" ref="I11:I27" si="4">F11-D11</f>
        <v>6.9916745769986965E-2</v>
      </c>
    </row>
    <row r="12" spans="1:9" s="1" customFormat="1" ht="17.100000000000001" customHeight="1" x14ac:dyDescent="0.2">
      <c r="A12" s="22" t="s">
        <v>3</v>
      </c>
      <c r="B12" s="14" t="s">
        <v>38</v>
      </c>
      <c r="C12" s="27">
        <v>24427571.999999993</v>
      </c>
      <c r="D12" s="43">
        <f t="shared" si="0"/>
        <v>10.166011905314534</v>
      </c>
      <c r="E12" s="68">
        <v>25452673.5629397</v>
      </c>
      <c r="F12" s="43">
        <f t="shared" si="1"/>
        <v>10.295310367413848</v>
      </c>
      <c r="G12" s="32">
        <f t="shared" si="2"/>
        <v>1025101.5629397072</v>
      </c>
      <c r="H12" s="32">
        <f t="shared" si="3"/>
        <v>4.1964938756078887</v>
      </c>
      <c r="I12" s="44">
        <f t="shared" si="4"/>
        <v>0.12929846209931384</v>
      </c>
    </row>
    <row r="13" spans="1:9" s="1" customFormat="1" ht="17.100000000000001" customHeight="1" x14ac:dyDescent="0.2">
      <c r="A13" s="22" t="s">
        <v>4</v>
      </c>
      <c r="B13" s="14" t="s">
        <v>39</v>
      </c>
      <c r="C13" s="27">
        <v>5980</v>
      </c>
      <c r="D13" s="43">
        <f t="shared" si="0"/>
        <v>2.4886939722777576E-3</v>
      </c>
      <c r="E13" s="27">
        <v>0</v>
      </c>
      <c r="F13" s="43">
        <f t="shared" si="1"/>
        <v>0</v>
      </c>
      <c r="G13" s="32">
        <f t="shared" si="2"/>
        <v>-5980</v>
      </c>
      <c r="H13" s="32">
        <f t="shared" si="3"/>
        <v>-100</v>
      </c>
      <c r="I13" s="44">
        <f t="shared" si="4"/>
        <v>-2.4886939722777576E-3</v>
      </c>
    </row>
    <row r="14" spans="1:9" s="1" customFormat="1" ht="17.100000000000001" customHeight="1" x14ac:dyDescent="0.2">
      <c r="A14" s="22" t="s">
        <v>5</v>
      </c>
      <c r="B14" s="14" t="s">
        <v>41</v>
      </c>
      <c r="C14" s="27">
        <v>0</v>
      </c>
      <c r="D14" s="43">
        <f t="shared" si="0"/>
        <v>0</v>
      </c>
      <c r="E14" s="27">
        <v>729</v>
      </c>
      <c r="F14" s="43">
        <f t="shared" si="1"/>
        <v>2.9487201960475934E-4</v>
      </c>
      <c r="G14" s="32">
        <f t="shared" si="2"/>
        <v>729</v>
      </c>
      <c r="H14" s="32" t="str">
        <f t="shared" si="3"/>
        <v>-</v>
      </c>
      <c r="I14" s="44">
        <f t="shared" si="4"/>
        <v>2.9487201960475934E-4</v>
      </c>
    </row>
    <row r="15" spans="1:9" s="1" customFormat="1" ht="17.100000000000001" customHeight="1" x14ac:dyDescent="0.2">
      <c r="A15" s="22" t="s">
        <v>6</v>
      </c>
      <c r="B15" s="14" t="s">
        <v>42</v>
      </c>
      <c r="C15" s="27">
        <v>4360.3</v>
      </c>
      <c r="D15" s="43">
        <f t="shared" si="0"/>
        <v>1.8146241350037969E-3</v>
      </c>
      <c r="E15" s="27">
        <v>3510</v>
      </c>
      <c r="F15" s="43">
        <f t="shared" si="1"/>
        <v>1.4197541684673597E-3</v>
      </c>
      <c r="G15" s="32">
        <f t="shared" si="2"/>
        <v>-850.30000000000018</v>
      </c>
      <c r="H15" s="32">
        <f t="shared" si="3"/>
        <v>-19.500951769373671</v>
      </c>
      <c r="I15" s="44">
        <f t="shared" si="4"/>
        <v>-3.9486996653643721E-4</v>
      </c>
    </row>
    <row r="16" spans="1:9" s="1" customFormat="1" ht="17.100000000000001" customHeight="1" x14ac:dyDescent="0.2">
      <c r="A16" s="22" t="s">
        <v>7</v>
      </c>
      <c r="B16" s="14" t="s">
        <v>69</v>
      </c>
      <c r="C16" s="27">
        <v>2267608.415</v>
      </c>
      <c r="D16" s="43">
        <f t="shared" si="0"/>
        <v>0.94370959764160867</v>
      </c>
      <c r="E16" s="27">
        <v>1740083.6099999999</v>
      </c>
      <c r="F16" s="43">
        <f t="shared" si="1"/>
        <v>0.70384357799978103</v>
      </c>
      <c r="G16" s="32">
        <f t="shared" si="2"/>
        <v>-527524.80500000017</v>
      </c>
      <c r="H16" s="32">
        <f t="shared" si="3"/>
        <v>-23.263487712890683</v>
      </c>
      <c r="I16" s="44">
        <f t="shared" si="4"/>
        <v>-0.23986601964182763</v>
      </c>
    </row>
    <row r="17" spans="1:9" s="1" customFormat="1" ht="17.100000000000001" customHeight="1" x14ac:dyDescent="0.2">
      <c r="A17" s="22" t="s">
        <v>8</v>
      </c>
      <c r="B17" s="14" t="s">
        <v>43</v>
      </c>
      <c r="C17" s="27">
        <v>12853019.920000002</v>
      </c>
      <c r="D17" s="43">
        <f t="shared" si="0"/>
        <v>5.3490356522524998</v>
      </c>
      <c r="E17" s="27">
        <v>12423217.350000001</v>
      </c>
      <c r="F17" s="43">
        <f t="shared" si="1"/>
        <v>5.0250468998400368</v>
      </c>
      <c r="G17" s="32">
        <f t="shared" si="2"/>
        <v>-429802.5700000003</v>
      </c>
      <c r="H17" s="32">
        <f t="shared" si="3"/>
        <v>-3.3439812018901796</v>
      </c>
      <c r="I17" s="44">
        <f t="shared" si="4"/>
        <v>-0.32398875241246294</v>
      </c>
    </row>
    <row r="18" spans="1:9" s="1" customFormat="1" ht="17.100000000000001" customHeight="1" x14ac:dyDescent="0.2">
      <c r="A18" s="22" t="s">
        <v>9</v>
      </c>
      <c r="B18" s="14" t="s">
        <v>44</v>
      </c>
      <c r="C18" s="27">
        <v>10867394.665000001</v>
      </c>
      <c r="D18" s="43">
        <f t="shared" si="0"/>
        <v>4.5226788623994914</v>
      </c>
      <c r="E18" s="27">
        <v>10061272.858610498</v>
      </c>
      <c r="F18" s="43">
        <f t="shared" si="1"/>
        <v>4.0696678293731514</v>
      </c>
      <c r="G18" s="32">
        <f t="shared" si="2"/>
        <v>-806121.80638950318</v>
      </c>
      <c r="H18" s="32">
        <f t="shared" si="3"/>
        <v>-7.4178018857245869</v>
      </c>
      <c r="I18" s="44">
        <f t="shared" si="4"/>
        <v>-0.45301103302633994</v>
      </c>
    </row>
    <row r="19" spans="1:9" s="1" customFormat="1" ht="17.100000000000001" customHeight="1" x14ac:dyDescent="0.2">
      <c r="A19" s="22" t="s">
        <v>10</v>
      </c>
      <c r="B19" s="14" t="s">
        <v>46</v>
      </c>
      <c r="C19" s="27">
        <v>105960173.76999998</v>
      </c>
      <c r="D19" s="43">
        <f t="shared" si="0"/>
        <v>44.097398957007137</v>
      </c>
      <c r="E19" s="27">
        <v>113988966.01318674</v>
      </c>
      <c r="F19" s="43">
        <f t="shared" si="1"/>
        <v>46.107210728349308</v>
      </c>
      <c r="G19" s="32">
        <f t="shared" si="2"/>
        <v>8028792.243186757</v>
      </c>
      <c r="H19" s="32">
        <f t="shared" si="3"/>
        <v>7.5771791962273207</v>
      </c>
      <c r="I19" s="44">
        <f t="shared" si="4"/>
        <v>2.0098117713421715</v>
      </c>
    </row>
    <row r="20" spans="1:9" s="1" customFormat="1" ht="17.100000000000001" customHeight="1" x14ac:dyDescent="0.2">
      <c r="A20" s="22" t="s">
        <v>11</v>
      </c>
      <c r="B20" s="14" t="s">
        <v>47</v>
      </c>
      <c r="C20" s="27">
        <v>20821.45</v>
      </c>
      <c r="D20" s="43">
        <f t="shared" si="0"/>
        <v>8.6652536971710235E-3</v>
      </c>
      <c r="E20" s="27">
        <v>15097.630000000001</v>
      </c>
      <c r="F20" s="43">
        <f t="shared" si="1"/>
        <v>6.106815705549249E-3</v>
      </c>
      <c r="G20" s="32">
        <f t="shared" si="2"/>
        <v>-5723.82</v>
      </c>
      <c r="H20" s="32">
        <f t="shared" si="3"/>
        <v>-27.490016305300539</v>
      </c>
      <c r="I20" s="44">
        <f t="shared" si="4"/>
        <v>-2.5584379916217745E-3</v>
      </c>
    </row>
    <row r="21" spans="1:9" s="1" customFormat="1" ht="17.100000000000001" customHeight="1" x14ac:dyDescent="0.2">
      <c r="A21" s="22" t="s">
        <v>12</v>
      </c>
      <c r="B21" s="14" t="s">
        <v>48</v>
      </c>
      <c r="C21" s="27">
        <v>11282.05</v>
      </c>
      <c r="D21" s="43">
        <f t="shared" si="0"/>
        <v>4.6952457909592423E-3</v>
      </c>
      <c r="E21" s="27">
        <v>7852.3</v>
      </c>
      <c r="F21" s="43">
        <f t="shared" si="1"/>
        <v>3.1761640048593304E-3</v>
      </c>
      <c r="G21" s="32">
        <f t="shared" si="2"/>
        <v>-3429.7499999999991</v>
      </c>
      <c r="H21" s="32">
        <f t="shared" si="3"/>
        <v>-30.400060272734112</v>
      </c>
      <c r="I21" s="44">
        <f t="shared" si="4"/>
        <v>-1.519081786099912E-3</v>
      </c>
    </row>
    <row r="22" spans="1:9" s="1" customFormat="1" ht="17.100000000000001" customHeight="1" x14ac:dyDescent="0.2">
      <c r="A22" s="22" t="s">
        <v>13</v>
      </c>
      <c r="B22" s="14" t="s">
        <v>49</v>
      </c>
      <c r="C22" s="27">
        <v>3284913.9599999995</v>
      </c>
      <c r="D22" s="43">
        <f t="shared" si="0"/>
        <v>1.3670811992814476</v>
      </c>
      <c r="E22" s="27">
        <v>3668648.3299999996</v>
      </c>
      <c r="F22" s="43">
        <f t="shared" si="1"/>
        <v>1.4839255724097771</v>
      </c>
      <c r="G22" s="32">
        <f t="shared" si="2"/>
        <v>383734.37000000011</v>
      </c>
      <c r="H22" s="32">
        <f t="shared" si="3"/>
        <v>11.681717532717361</v>
      </c>
      <c r="I22" s="44">
        <f t="shared" si="4"/>
        <v>0.11684437312832952</v>
      </c>
    </row>
    <row r="23" spans="1:9" s="1" customFormat="1" ht="17.100000000000001" customHeight="1" x14ac:dyDescent="0.2">
      <c r="A23" s="22" t="s">
        <v>14</v>
      </c>
      <c r="B23" s="14" t="s">
        <v>45</v>
      </c>
      <c r="C23" s="27">
        <v>6180892.1999999993</v>
      </c>
      <c r="D23" s="43">
        <f t="shared" si="0"/>
        <v>2.5722991908760209</v>
      </c>
      <c r="E23" s="27">
        <v>5561594.3499999996</v>
      </c>
      <c r="F23" s="43">
        <f t="shared" si="1"/>
        <v>2.249600217019093</v>
      </c>
      <c r="G23" s="32">
        <f t="shared" si="2"/>
        <v>-619297.84999999963</v>
      </c>
      <c r="H23" s="32">
        <f t="shared" si="3"/>
        <v>-10.019554296708163</v>
      </c>
      <c r="I23" s="44">
        <f t="shared" si="4"/>
        <v>-0.32269897385692792</v>
      </c>
    </row>
    <row r="24" spans="1:9" s="1" customFormat="1" ht="17.100000000000001" customHeight="1" x14ac:dyDescent="0.2">
      <c r="A24" s="22" t="s">
        <v>15</v>
      </c>
      <c r="B24" s="14" t="s">
        <v>70</v>
      </c>
      <c r="C24" s="27">
        <v>128613.66</v>
      </c>
      <c r="D24" s="43">
        <f t="shared" si="0"/>
        <v>5.3525090366986779E-2</v>
      </c>
      <c r="E24" s="27">
        <v>181903.83000000002</v>
      </c>
      <c r="F24" s="43">
        <f t="shared" si="1"/>
        <v>7.3577983163156127E-2</v>
      </c>
      <c r="G24" s="32">
        <f t="shared" si="2"/>
        <v>53290.170000000013</v>
      </c>
      <c r="H24" s="32">
        <f t="shared" si="3"/>
        <v>41.434300213523208</v>
      </c>
      <c r="I24" s="44">
        <f t="shared" si="4"/>
        <v>2.0052892796169348E-2</v>
      </c>
    </row>
    <row r="25" spans="1:9" s="1" customFormat="1" ht="17.100000000000001" customHeight="1" x14ac:dyDescent="0.2">
      <c r="A25" s="22" t="s">
        <v>16</v>
      </c>
      <c r="B25" s="14" t="s">
        <v>71</v>
      </c>
      <c r="C25" s="27">
        <v>970943.60000000009</v>
      </c>
      <c r="D25" s="43">
        <f t="shared" si="0"/>
        <v>0.40407717136148263</v>
      </c>
      <c r="E25" s="27">
        <v>531409.23</v>
      </c>
      <c r="F25" s="43">
        <f t="shared" si="1"/>
        <v>0.21494885169644729</v>
      </c>
      <c r="G25" s="32">
        <f t="shared" si="2"/>
        <v>-439534.37000000011</v>
      </c>
      <c r="H25" s="32">
        <f t="shared" si="3"/>
        <v>-45.268784922213825</v>
      </c>
      <c r="I25" s="44">
        <f t="shared" si="4"/>
        <v>-0.18912831966503535</v>
      </c>
    </row>
    <row r="26" spans="1:9" s="1" customFormat="1" ht="17.100000000000001" customHeight="1" x14ac:dyDescent="0.2">
      <c r="A26" s="22" t="s">
        <v>17</v>
      </c>
      <c r="B26" s="14" t="s">
        <v>50</v>
      </c>
      <c r="C26" s="27">
        <v>1372</v>
      </c>
      <c r="D26" s="43">
        <f t="shared" si="0"/>
        <v>5.7098463711790679E-4</v>
      </c>
      <c r="E26" s="27">
        <v>1137</v>
      </c>
      <c r="F26" s="43">
        <f t="shared" si="1"/>
        <v>4.5990327337532423E-4</v>
      </c>
      <c r="G26" s="32">
        <f t="shared" si="2"/>
        <v>-235</v>
      </c>
      <c r="H26" s="32">
        <f t="shared" si="3"/>
        <v>-17.128279883381925</v>
      </c>
      <c r="I26" s="44">
        <f t="shared" si="4"/>
        <v>-1.1108136374258257E-4</v>
      </c>
    </row>
    <row r="27" spans="1:9" s="1" customFormat="1" ht="17.100000000000001" customHeight="1" x14ac:dyDescent="0.2">
      <c r="A27" s="22" t="s">
        <v>18</v>
      </c>
      <c r="B27" s="14" t="s">
        <v>40</v>
      </c>
      <c r="C27" s="27">
        <v>212269.81</v>
      </c>
      <c r="D27" s="43">
        <f t="shared" si="0"/>
        <v>8.8340233552432243E-2</v>
      </c>
      <c r="E27" s="27">
        <v>832261.50000000012</v>
      </c>
      <c r="F27" s="43">
        <f t="shared" si="1"/>
        <v>0.336640095122478</v>
      </c>
      <c r="G27" s="32">
        <f t="shared" si="2"/>
        <v>619991.69000000018</v>
      </c>
      <c r="H27" s="32">
        <f t="shared" si="3"/>
        <v>292.07718704793689</v>
      </c>
      <c r="I27" s="44">
        <f t="shared" si="4"/>
        <v>0.24829986157004574</v>
      </c>
    </row>
    <row r="28" spans="1:9" s="1" customFormat="1" ht="17.100000000000001" customHeight="1" x14ac:dyDescent="0.2">
      <c r="A28" s="23" t="s">
        <v>30</v>
      </c>
      <c r="B28" s="7" t="s">
        <v>22</v>
      </c>
      <c r="C28" s="28">
        <f>SUM(C10:C27)</f>
        <v>187849652.7720952</v>
      </c>
      <c r="D28" s="33">
        <f>SUM(D10:D27)</f>
        <v>78.177307449562392</v>
      </c>
      <c r="E28" s="28">
        <f>SUM(E10:E27)</f>
        <v>195100915.52129969</v>
      </c>
      <c r="F28" s="33">
        <f>SUM(F10:F27)</f>
        <v>78.916050735943998</v>
      </c>
      <c r="G28" s="33">
        <f>E28-C28</f>
        <v>7251262.7492044866</v>
      </c>
      <c r="H28" s="33">
        <f>(E28-C28)/C28*100</f>
        <v>3.8601416836271372</v>
      </c>
      <c r="I28" s="45">
        <f>F28-D28</f>
        <v>0.73874328638160591</v>
      </c>
    </row>
    <row r="29" spans="1:9" s="1" customFormat="1" ht="17.100000000000001" customHeight="1" x14ac:dyDescent="0.2">
      <c r="A29" s="24" t="s">
        <v>27</v>
      </c>
      <c r="B29" s="5" t="s">
        <v>23</v>
      </c>
      <c r="C29" s="27">
        <v>48785370.102000184</v>
      </c>
      <c r="D29" s="43">
        <f t="shared" si="0"/>
        <v>20.302986038158423</v>
      </c>
      <c r="E29" s="27">
        <v>48251940</v>
      </c>
      <c r="F29" s="43">
        <f t="shared" si="1"/>
        <v>19.51734841926978</v>
      </c>
      <c r="G29" s="32">
        <f t="shared" si="2"/>
        <v>-533430.10200018436</v>
      </c>
      <c r="H29" s="32">
        <f t="shared" si="3"/>
        <v>-1.0934222716459701</v>
      </c>
      <c r="I29" s="44">
        <f>F29-D29</f>
        <v>-0.78563761888864292</v>
      </c>
    </row>
    <row r="30" spans="1:9" s="1" customFormat="1" ht="17.100000000000001" customHeight="1" x14ac:dyDescent="0.2">
      <c r="A30" s="24" t="s">
        <v>24</v>
      </c>
      <c r="B30" s="6" t="s">
        <v>25</v>
      </c>
      <c r="C30" s="27">
        <v>228052.25</v>
      </c>
      <c r="D30" s="43">
        <f t="shared" si="0"/>
        <v>9.4908404672137153E-2</v>
      </c>
      <c r="E30" s="27">
        <v>88012.949999999983</v>
      </c>
      <c r="F30" s="43">
        <f t="shared" si="1"/>
        <v>3.5600214427808918E-2</v>
      </c>
      <c r="G30" s="32">
        <f t="shared" si="2"/>
        <v>-140039.30000000002</v>
      </c>
      <c r="H30" s="32">
        <f t="shared" si="3"/>
        <v>-61.406673251414979</v>
      </c>
      <c r="I30" s="44">
        <f t="shared" ref="I30:I32" si="5">F30-D30</f>
        <v>-5.9308190244328235E-2</v>
      </c>
    </row>
    <row r="31" spans="1:9" s="1" customFormat="1" ht="17.100000000000001" customHeight="1" x14ac:dyDescent="0.2">
      <c r="A31" s="24" t="s">
        <v>26</v>
      </c>
      <c r="B31" s="18" t="s">
        <v>28</v>
      </c>
      <c r="C31" s="27">
        <v>3369372.43000003</v>
      </c>
      <c r="D31" s="43">
        <f t="shared" si="0"/>
        <v>1.4022302436287517</v>
      </c>
      <c r="E31" s="27">
        <v>3723583.9149999865</v>
      </c>
      <c r="F31" s="43">
        <f t="shared" si="1"/>
        <v>1.5061463774812656</v>
      </c>
      <c r="G31" s="32">
        <f t="shared" si="2"/>
        <v>354211.48499995656</v>
      </c>
      <c r="H31" s="32">
        <f t="shared" si="3"/>
        <v>10.512684256752033</v>
      </c>
      <c r="I31" s="44">
        <f t="shared" si="5"/>
        <v>0.10391613385251386</v>
      </c>
    </row>
    <row r="32" spans="1:9" s="1" customFormat="1" ht="17.100000000000001" customHeight="1" x14ac:dyDescent="0.2">
      <c r="A32" s="22" t="s">
        <v>21</v>
      </c>
      <c r="B32" s="18" t="s">
        <v>35</v>
      </c>
      <c r="C32" s="27">
        <v>54227.57</v>
      </c>
      <c r="D32" s="43">
        <f t="shared" si="0"/>
        <v>2.2567863978306044E-2</v>
      </c>
      <c r="E32" s="27">
        <v>61446.149999999994</v>
      </c>
      <c r="F32" s="43">
        <f t="shared" si="1"/>
        <v>2.4854252877142637E-2</v>
      </c>
      <c r="G32" s="32">
        <f t="shared" si="2"/>
        <v>7218.5799999999945</v>
      </c>
      <c r="H32" s="32">
        <f t="shared" si="3"/>
        <v>13.311642030059605</v>
      </c>
      <c r="I32" s="44">
        <f t="shared" si="5"/>
        <v>2.2863888988365923E-3</v>
      </c>
    </row>
    <row r="33" spans="1:9" s="1" customFormat="1" ht="17.100000000000001" customHeight="1" x14ac:dyDescent="0.2">
      <c r="A33" s="23" t="s">
        <v>19</v>
      </c>
      <c r="B33" s="7" t="s">
        <v>20</v>
      </c>
      <c r="C33" s="29">
        <f>SUM(C29:C32)</f>
        <v>52437022.352000214</v>
      </c>
      <c r="D33" s="34">
        <f>SUM(D29:D32)</f>
        <v>21.822692550437615</v>
      </c>
      <c r="E33" s="29">
        <f>SUM(E29:E32)</f>
        <v>52124983.014999986</v>
      </c>
      <c r="F33" s="34">
        <f>SUM(F29:F32)</f>
        <v>21.083949264055995</v>
      </c>
      <c r="G33" s="34">
        <f>E33-C33</f>
        <v>-312039.33700022846</v>
      </c>
      <c r="H33" s="34">
        <f>(E33-C33)/C33*100</f>
        <v>-0.59507447792432799</v>
      </c>
      <c r="I33" s="46">
        <f>F33-D33</f>
        <v>-0.73874328638162012</v>
      </c>
    </row>
    <row r="34" spans="1:9" s="1" customFormat="1" ht="17.100000000000001" customHeight="1" x14ac:dyDescent="0.2">
      <c r="A34" s="19" t="s">
        <v>33</v>
      </c>
      <c r="B34" s="20" t="s">
        <v>34</v>
      </c>
      <c r="C34" s="65">
        <f>C28+C33</f>
        <v>240286675.12409541</v>
      </c>
      <c r="D34" s="30">
        <v>100.00000000000001</v>
      </c>
      <c r="E34" s="66">
        <f>E28+E33</f>
        <v>247225898.53629968</v>
      </c>
      <c r="F34" s="31">
        <f>F28+F33</f>
        <v>100</v>
      </c>
      <c r="G34" s="40">
        <f>E34-C34</f>
        <v>6939223.4122042656</v>
      </c>
      <c r="H34" s="40">
        <f>(E34-C34)/C34*100</f>
        <v>2.8878935582343557</v>
      </c>
      <c r="I34" s="71">
        <f>F34-D34</f>
        <v>0</v>
      </c>
    </row>
    <row r="37" spans="1:9" x14ac:dyDescent="0.25">
      <c r="B37" t="s">
        <v>61</v>
      </c>
    </row>
  </sheetData>
  <mergeCells count="3">
    <mergeCell ref="C7:I7"/>
    <mergeCell ref="G8:H8"/>
    <mergeCell ref="A7:A9"/>
  </mergeCells>
  <dataValidations disablePrompts="1" count="1">
    <dataValidation type="decimal" allowBlank="1" showInputMessage="1" showErrorMessage="1" errorTitle="Microsoft Excel" error="Neočekivana vrsta podatka!_x000a_Mollimo unesite broj." sqref="E29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osiguranja&amp;RPolugodišnje izvješće</oddHeader>
    <oddFooter>&amp;CU izvješće su uključeni podatci zaključno s 30.06.2018.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showGridLines="0" showRuler="0" view="pageLayout" zoomScale="80" zoomScaleNormal="80" zoomScalePageLayoutView="80" workbookViewId="0">
      <selection activeCell="B34" sqref="B3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3.28515625" customWidth="1"/>
    <col min="5" max="5" width="17.42578125" customWidth="1"/>
    <col min="6" max="6" width="15.7109375" customWidth="1"/>
    <col min="7" max="7" width="15.42578125" customWidth="1"/>
    <col min="8" max="8" width="15.85546875" customWidth="1"/>
    <col min="9" max="9" width="13.42578125" customWidth="1"/>
  </cols>
  <sheetData>
    <row r="3" spans="1:14" x14ac:dyDescent="0.25">
      <c r="C3" s="4" t="s">
        <v>68</v>
      </c>
      <c r="D3" s="4"/>
    </row>
    <row r="5" spans="1:14" x14ac:dyDescent="0.25">
      <c r="A5" s="1"/>
      <c r="B5" s="1"/>
      <c r="C5" s="3"/>
      <c r="D5" s="2"/>
      <c r="E5" s="3"/>
      <c r="F5" s="3"/>
      <c r="G5" s="1"/>
      <c r="H5" s="1"/>
      <c r="I5" s="1"/>
      <c r="J5" s="1"/>
      <c r="K5" s="1"/>
      <c r="L5" s="1"/>
    </row>
    <row r="6" spans="1:14" ht="15" customHeight="1" thickBot="1" x14ac:dyDescent="0.3">
      <c r="A6" s="1"/>
      <c r="B6" s="1"/>
      <c r="C6" s="3"/>
      <c r="D6" s="2"/>
      <c r="E6" s="3"/>
      <c r="F6" s="3"/>
      <c r="G6" s="1"/>
      <c r="H6" s="1"/>
      <c r="I6" s="1"/>
      <c r="J6" s="1"/>
      <c r="K6" s="1"/>
      <c r="L6" s="1"/>
    </row>
    <row r="7" spans="1:14" x14ac:dyDescent="0.25">
      <c r="A7" s="72" t="s">
        <v>0</v>
      </c>
      <c r="B7" s="15"/>
      <c r="C7" s="75" t="s">
        <v>62</v>
      </c>
      <c r="D7" s="75"/>
      <c r="E7" s="75"/>
      <c r="F7" s="75"/>
      <c r="G7" s="75"/>
      <c r="H7" s="75"/>
      <c r="I7" s="76"/>
      <c r="J7" s="1"/>
      <c r="K7" s="1"/>
      <c r="L7" s="1"/>
    </row>
    <row r="8" spans="1:14" x14ac:dyDescent="0.25">
      <c r="A8" s="73"/>
      <c r="B8" s="13" t="s">
        <v>29</v>
      </c>
      <c r="C8" s="41" t="s">
        <v>31</v>
      </c>
      <c r="D8" s="41" t="s">
        <v>51</v>
      </c>
      <c r="E8" s="41" t="s">
        <v>31</v>
      </c>
      <c r="F8" s="41" t="s">
        <v>51</v>
      </c>
      <c r="G8" s="77" t="s">
        <v>32</v>
      </c>
      <c r="H8" s="77"/>
      <c r="I8" s="11" t="s">
        <v>54</v>
      </c>
      <c r="J8" s="1"/>
      <c r="K8" s="1"/>
      <c r="L8" s="1"/>
    </row>
    <row r="9" spans="1:14" ht="18" customHeight="1" thickBot="1" x14ac:dyDescent="0.3">
      <c r="A9" s="74"/>
      <c r="B9" s="16"/>
      <c r="C9" s="12" t="s">
        <v>66</v>
      </c>
      <c r="D9" s="12" t="s">
        <v>53</v>
      </c>
      <c r="E9" s="12" t="s">
        <v>67</v>
      </c>
      <c r="F9" s="12" t="s">
        <v>53</v>
      </c>
      <c r="G9" s="9" t="s">
        <v>52</v>
      </c>
      <c r="H9" s="12" t="s">
        <v>57</v>
      </c>
      <c r="I9" s="10" t="s">
        <v>55</v>
      </c>
      <c r="J9" s="1"/>
      <c r="K9" s="1"/>
      <c r="L9" s="1"/>
    </row>
    <row r="10" spans="1:14" ht="17.100000000000001" customHeight="1" x14ac:dyDescent="0.25">
      <c r="A10" s="21" t="s">
        <v>1</v>
      </c>
      <c r="B10" s="14" t="s">
        <v>36</v>
      </c>
      <c r="C10" s="67">
        <v>17629416.562095243</v>
      </c>
      <c r="D10" s="43">
        <f>C10/C$34*100</f>
        <v>7.299774097610003</v>
      </c>
      <c r="E10" s="67">
        <v>17465938.316580225</v>
      </c>
      <c r="F10" s="43">
        <f>E10/E$34*100</f>
        <v>6.9452926917879045</v>
      </c>
      <c r="G10" s="32">
        <f>E10-C10</f>
        <v>-163478.2455150187</v>
      </c>
      <c r="H10" s="32">
        <f>IFERROR((E10-C10)/C10*100,"-")</f>
        <v>-0.9273037762719325</v>
      </c>
      <c r="I10" s="36">
        <f>F10-D10</f>
        <v>-0.35448140582209842</v>
      </c>
      <c r="J10" s="1"/>
      <c r="K10" s="1"/>
      <c r="L10" s="1"/>
      <c r="M10" s="53"/>
      <c r="N10" s="53"/>
    </row>
    <row r="11" spans="1:14" ht="17.100000000000001" customHeight="1" x14ac:dyDescent="0.25">
      <c r="A11" s="22" t="s">
        <v>2</v>
      </c>
      <c r="B11" s="14" t="s">
        <v>37</v>
      </c>
      <c r="C11" s="67">
        <v>3694726.6200000006</v>
      </c>
      <c r="D11" s="43">
        <f t="shared" ref="D11:D27" si="0">C11/C$34*100</f>
        <v>1.5298673999464856</v>
      </c>
      <c r="E11" s="67">
        <v>4033345.92</v>
      </c>
      <c r="F11" s="43">
        <f t="shared" ref="F11:F32" si="1">E11/E$34*100</f>
        <v>1.6038513038281113</v>
      </c>
      <c r="G11" s="32">
        <f t="shared" ref="G11:G27" si="2">E11-C11</f>
        <v>338619.29999999935</v>
      </c>
      <c r="H11" s="32">
        <f t="shared" ref="H11:H27" si="3">IFERROR((E11-C11)/C11*100,"-")</f>
        <v>9.1649351853804895</v>
      </c>
      <c r="I11" s="36">
        <f t="shared" ref="I11:I27" si="4">F11-D11</f>
        <v>7.3983903881625679E-2</v>
      </c>
      <c r="J11" s="1"/>
      <c r="K11" s="1"/>
      <c r="L11" s="1"/>
      <c r="M11" s="53"/>
      <c r="N11" s="53"/>
    </row>
    <row r="12" spans="1:14" ht="17.100000000000001" customHeight="1" x14ac:dyDescent="0.25">
      <c r="A12" s="22" t="s">
        <v>3</v>
      </c>
      <c r="B12" s="14" t="s">
        <v>38</v>
      </c>
      <c r="C12" s="67">
        <v>25750467.229999993</v>
      </c>
      <c r="D12" s="43">
        <f t="shared" si="0"/>
        <v>10.662439850168742</v>
      </c>
      <c r="E12" s="67">
        <v>27256154.134232402</v>
      </c>
      <c r="F12" s="43">
        <f t="shared" si="1"/>
        <v>10.83835089094679</v>
      </c>
      <c r="G12" s="32">
        <f t="shared" si="2"/>
        <v>1505686.9042324089</v>
      </c>
      <c r="H12" s="32">
        <f t="shared" si="3"/>
        <v>5.8472216864408688</v>
      </c>
      <c r="I12" s="36">
        <f t="shared" si="4"/>
        <v>0.17591104077804864</v>
      </c>
      <c r="J12" s="1"/>
      <c r="K12" s="1"/>
      <c r="L12" s="1"/>
      <c r="M12" s="53"/>
      <c r="N12" s="53"/>
    </row>
    <row r="13" spans="1:14" ht="17.100000000000001" customHeight="1" x14ac:dyDescent="0.25">
      <c r="A13" s="22" t="s">
        <v>4</v>
      </c>
      <c r="B13" s="14" t="s">
        <v>39</v>
      </c>
      <c r="C13" s="67">
        <v>5980</v>
      </c>
      <c r="D13" s="43">
        <f t="shared" si="0"/>
        <v>2.4761255683052354E-3</v>
      </c>
      <c r="E13" s="67">
        <v>0</v>
      </c>
      <c r="F13" s="43">
        <f t="shared" si="1"/>
        <v>0</v>
      </c>
      <c r="G13" s="32">
        <f t="shared" si="2"/>
        <v>-5980</v>
      </c>
      <c r="H13" s="32">
        <f t="shared" si="3"/>
        <v>-100</v>
      </c>
      <c r="I13" s="36">
        <f t="shared" si="4"/>
        <v>-2.4761255683052354E-3</v>
      </c>
      <c r="J13" s="1"/>
      <c r="K13" s="1"/>
      <c r="L13" s="1"/>
      <c r="M13" s="53"/>
      <c r="N13" s="53"/>
    </row>
    <row r="14" spans="1:14" ht="17.100000000000001" customHeight="1" x14ac:dyDescent="0.25">
      <c r="A14" s="22" t="s">
        <v>5</v>
      </c>
      <c r="B14" s="14" t="s">
        <v>41</v>
      </c>
      <c r="C14" s="67">
        <v>0</v>
      </c>
      <c r="D14" s="43">
        <f t="shared" si="0"/>
        <v>0</v>
      </c>
      <c r="E14" s="67">
        <v>729</v>
      </c>
      <c r="F14" s="43">
        <f t="shared" si="1"/>
        <v>2.8988527730611636E-4</v>
      </c>
      <c r="G14" s="32">
        <f t="shared" si="2"/>
        <v>729</v>
      </c>
      <c r="H14" s="32" t="str">
        <f t="shared" si="3"/>
        <v>-</v>
      </c>
      <c r="I14" s="36">
        <f t="shared" si="4"/>
        <v>2.8988527730611636E-4</v>
      </c>
      <c r="J14" s="1"/>
      <c r="K14" s="1"/>
      <c r="L14" s="1"/>
      <c r="M14" s="53"/>
      <c r="N14" s="53"/>
    </row>
    <row r="15" spans="1:14" ht="17.100000000000001" customHeight="1" x14ac:dyDescent="0.25">
      <c r="A15" s="22" t="s">
        <v>6</v>
      </c>
      <c r="B15" s="14" t="s">
        <v>42</v>
      </c>
      <c r="C15" s="67">
        <v>4360.3</v>
      </c>
      <c r="D15" s="43">
        <f t="shared" si="0"/>
        <v>1.8054599189768091E-3</v>
      </c>
      <c r="E15" s="67">
        <v>3510</v>
      </c>
      <c r="F15" s="43">
        <f t="shared" si="1"/>
        <v>1.3957439277701902E-3</v>
      </c>
      <c r="G15" s="32">
        <f t="shared" si="2"/>
        <v>-850.30000000000018</v>
      </c>
      <c r="H15" s="32">
        <f t="shared" si="3"/>
        <v>-19.500951769373671</v>
      </c>
      <c r="I15" s="36">
        <f t="shared" si="4"/>
        <v>-4.097159912066189E-4</v>
      </c>
      <c r="J15" s="1"/>
      <c r="K15" s="1"/>
      <c r="L15" s="1"/>
      <c r="M15" s="53"/>
      <c r="N15" s="53"/>
    </row>
    <row r="16" spans="1:14" ht="17.100000000000001" customHeight="1" x14ac:dyDescent="0.25">
      <c r="A16" s="22" t="s">
        <v>7</v>
      </c>
      <c r="B16" s="14" t="s">
        <v>69</v>
      </c>
      <c r="C16" s="67">
        <v>1850954.9349999998</v>
      </c>
      <c r="D16" s="43">
        <f t="shared" si="0"/>
        <v>0.76642087631007605</v>
      </c>
      <c r="E16" s="67">
        <v>1527452.5699999998</v>
      </c>
      <c r="F16" s="43">
        <f t="shared" si="1"/>
        <v>0.60738821924059005</v>
      </c>
      <c r="G16" s="32">
        <f t="shared" si="2"/>
        <v>-323502.36499999999</v>
      </c>
      <c r="H16" s="32">
        <f t="shared" si="3"/>
        <v>-17.477592721618585</v>
      </c>
      <c r="I16" s="36">
        <f t="shared" si="4"/>
        <v>-0.15903265706948599</v>
      </c>
      <c r="J16" s="1"/>
      <c r="K16" s="1"/>
      <c r="L16" s="1"/>
      <c r="M16" s="53"/>
      <c r="N16" s="53"/>
    </row>
    <row r="17" spans="1:14" ht="17.100000000000001" customHeight="1" x14ac:dyDescent="0.25">
      <c r="A17" s="22" t="s">
        <v>8</v>
      </c>
      <c r="B17" s="14" t="s">
        <v>43</v>
      </c>
      <c r="C17" s="67">
        <v>13120664.460000003</v>
      </c>
      <c r="D17" s="43">
        <f t="shared" si="0"/>
        <v>5.4328449402273939</v>
      </c>
      <c r="E17" s="67">
        <v>12835039.220000001</v>
      </c>
      <c r="F17" s="43">
        <f t="shared" si="1"/>
        <v>5.1038256564123179</v>
      </c>
      <c r="G17" s="32">
        <f t="shared" si="2"/>
        <v>-285625.24000000209</v>
      </c>
      <c r="H17" s="32">
        <f t="shared" si="3"/>
        <v>-2.17691139706199</v>
      </c>
      <c r="I17" s="36">
        <f t="shared" si="4"/>
        <v>-0.32901928381507606</v>
      </c>
      <c r="J17" s="1"/>
      <c r="K17" s="1"/>
      <c r="L17" s="1"/>
      <c r="M17" s="53"/>
      <c r="N17" s="53"/>
    </row>
    <row r="18" spans="1:14" ht="17.100000000000001" customHeight="1" x14ac:dyDescent="0.25">
      <c r="A18" s="22" t="s">
        <v>9</v>
      </c>
      <c r="B18" s="14" t="s">
        <v>44</v>
      </c>
      <c r="C18" s="67">
        <v>8765932.7750000022</v>
      </c>
      <c r="D18" s="43">
        <f t="shared" si="0"/>
        <v>3.6296906813080883</v>
      </c>
      <c r="E18" s="67">
        <v>8099763.307929798</v>
      </c>
      <c r="F18" s="43">
        <f t="shared" si="1"/>
        <v>3.2208534055324227</v>
      </c>
      <c r="G18" s="32">
        <f t="shared" si="2"/>
        <v>-666169.46707020421</v>
      </c>
      <c r="H18" s="32">
        <f t="shared" si="3"/>
        <v>-7.5995274452718347</v>
      </c>
      <c r="I18" s="36">
        <f t="shared" si="4"/>
        <v>-0.40883727577566553</v>
      </c>
      <c r="J18" s="1"/>
      <c r="K18" s="1"/>
      <c r="L18" s="1"/>
      <c r="M18" s="53"/>
      <c r="N18" s="53"/>
    </row>
    <row r="19" spans="1:14" ht="17.100000000000001" customHeight="1" x14ac:dyDescent="0.25">
      <c r="A19" s="22" t="s">
        <v>10</v>
      </c>
      <c r="B19" s="14" t="s">
        <v>46</v>
      </c>
      <c r="C19" s="67">
        <v>102231703.78999999</v>
      </c>
      <c r="D19" s="43">
        <f t="shared" si="0"/>
        <v>42.330858803649868</v>
      </c>
      <c r="E19" s="67">
        <v>110049792.28445727</v>
      </c>
      <c r="F19" s="43">
        <f t="shared" si="1"/>
        <v>43.761062488148703</v>
      </c>
      <c r="G19" s="32">
        <f t="shared" si="2"/>
        <v>7818088.4944572747</v>
      </c>
      <c r="H19" s="32">
        <f t="shared" si="3"/>
        <v>7.6474207164901209</v>
      </c>
      <c r="I19" s="36">
        <f t="shared" si="4"/>
        <v>1.4302036844988351</v>
      </c>
      <c r="J19" s="1"/>
      <c r="K19" s="1"/>
      <c r="L19" s="1"/>
      <c r="M19" s="53"/>
      <c r="N19" s="53"/>
    </row>
    <row r="20" spans="1:14" ht="17.100000000000001" customHeight="1" x14ac:dyDescent="0.25">
      <c r="A20" s="22" t="s">
        <v>11</v>
      </c>
      <c r="B20" s="14" t="s">
        <v>47</v>
      </c>
      <c r="C20" s="67">
        <v>16880</v>
      </c>
      <c r="D20" s="43">
        <f t="shared" si="0"/>
        <v>6.989464814881669E-3</v>
      </c>
      <c r="E20" s="67">
        <v>17807.190000000002</v>
      </c>
      <c r="F20" s="43">
        <f t="shared" si="1"/>
        <v>7.0809906875071386E-3</v>
      </c>
      <c r="G20" s="32">
        <f t="shared" si="2"/>
        <v>927.19000000000233</v>
      </c>
      <c r="H20" s="32">
        <f t="shared" si="3"/>
        <v>5.4928317535545164</v>
      </c>
      <c r="I20" s="36">
        <f t="shared" si="4"/>
        <v>9.1525872625469566E-5</v>
      </c>
      <c r="J20" s="1"/>
      <c r="K20" s="1"/>
      <c r="L20" s="1"/>
      <c r="M20" s="53"/>
      <c r="N20" s="53"/>
    </row>
    <row r="21" spans="1:14" ht="17.100000000000001" customHeight="1" x14ac:dyDescent="0.25">
      <c r="A21" s="22" t="s">
        <v>12</v>
      </c>
      <c r="B21" s="14" t="s">
        <v>48</v>
      </c>
      <c r="C21" s="67">
        <v>11282.05</v>
      </c>
      <c r="D21" s="43">
        <f t="shared" si="0"/>
        <v>4.6715338575080406E-3</v>
      </c>
      <c r="E21" s="67">
        <v>7902.3</v>
      </c>
      <c r="F21" s="43">
        <f t="shared" si="1"/>
        <v>3.1423325471277418E-3</v>
      </c>
      <c r="G21" s="32">
        <f t="shared" si="2"/>
        <v>-3379.7499999999991</v>
      </c>
      <c r="H21" s="32">
        <f t="shared" si="3"/>
        <v>-29.956878404190725</v>
      </c>
      <c r="I21" s="36">
        <f t="shared" si="4"/>
        <v>-1.5292013103802987E-3</v>
      </c>
      <c r="J21" s="1"/>
      <c r="K21" s="1"/>
      <c r="L21" s="1"/>
      <c r="M21" s="53"/>
      <c r="N21" s="53"/>
    </row>
    <row r="22" spans="1:14" ht="17.100000000000001" customHeight="1" x14ac:dyDescent="0.25">
      <c r="A22" s="22" t="s">
        <v>13</v>
      </c>
      <c r="B22" s="14" t="s">
        <v>49</v>
      </c>
      <c r="C22" s="67">
        <v>3020739.3499999992</v>
      </c>
      <c r="D22" s="43">
        <f t="shared" si="0"/>
        <v>1.250790959819521</v>
      </c>
      <c r="E22" s="67">
        <v>3457769.3899999997</v>
      </c>
      <c r="F22" s="43">
        <f t="shared" si="1"/>
        <v>1.3749745383823742</v>
      </c>
      <c r="G22" s="32">
        <f t="shared" si="2"/>
        <v>437030.0400000005</v>
      </c>
      <c r="H22" s="32">
        <f t="shared" si="3"/>
        <v>14.467651437718407</v>
      </c>
      <c r="I22" s="36">
        <f t="shared" si="4"/>
        <v>0.12418357856285311</v>
      </c>
      <c r="J22" s="1"/>
      <c r="K22" s="1"/>
      <c r="L22" s="1"/>
      <c r="M22" s="53"/>
      <c r="N22" s="53"/>
    </row>
    <row r="23" spans="1:14" ht="17.100000000000001" customHeight="1" x14ac:dyDescent="0.25">
      <c r="A23" s="22" t="s">
        <v>14</v>
      </c>
      <c r="B23" s="14" t="s">
        <v>45</v>
      </c>
      <c r="C23" s="67">
        <v>6180892.1999999993</v>
      </c>
      <c r="D23" s="43">
        <f t="shared" si="0"/>
        <v>2.5593085637723072</v>
      </c>
      <c r="E23" s="67">
        <v>5561594.3499999996</v>
      </c>
      <c r="F23" s="43">
        <f t="shared" si="1"/>
        <v>2.2115559950807682</v>
      </c>
      <c r="G23" s="32">
        <f t="shared" si="2"/>
        <v>-619297.84999999963</v>
      </c>
      <c r="H23" s="32">
        <f t="shared" si="3"/>
        <v>-10.019554296708163</v>
      </c>
      <c r="I23" s="36">
        <f t="shared" si="4"/>
        <v>-0.34775256869153903</v>
      </c>
      <c r="J23" s="1"/>
      <c r="K23" s="1"/>
      <c r="L23" s="1"/>
      <c r="M23" s="53"/>
      <c r="N23" s="53"/>
    </row>
    <row r="24" spans="1:14" ht="17.100000000000001" customHeight="1" x14ac:dyDescent="0.25">
      <c r="A24" s="22" t="s">
        <v>15</v>
      </c>
      <c r="B24" s="14" t="s">
        <v>70</v>
      </c>
      <c r="C24" s="67">
        <v>155640.11000000002</v>
      </c>
      <c r="D24" s="43">
        <f t="shared" si="0"/>
        <v>6.4445561174722318E-2</v>
      </c>
      <c r="E24" s="67">
        <v>200829.97000000003</v>
      </c>
      <c r="F24" s="43">
        <f t="shared" si="1"/>
        <v>7.9859604313894439E-2</v>
      </c>
      <c r="G24" s="32">
        <f t="shared" si="2"/>
        <v>45189.860000000015</v>
      </c>
      <c r="H24" s="32">
        <f t="shared" si="3"/>
        <v>29.034841982571209</v>
      </c>
      <c r="I24" s="36">
        <f t="shared" si="4"/>
        <v>1.5414043139172121E-2</v>
      </c>
      <c r="J24" s="1"/>
      <c r="K24" s="1"/>
      <c r="L24" s="1"/>
      <c r="M24" s="53"/>
      <c r="N24" s="53"/>
    </row>
    <row r="25" spans="1:14" ht="17.100000000000001" customHeight="1" x14ac:dyDescent="0.25">
      <c r="A25" s="22" t="s">
        <v>16</v>
      </c>
      <c r="B25" s="14" t="s">
        <v>71</v>
      </c>
      <c r="C25" s="67">
        <v>970371.89000000013</v>
      </c>
      <c r="D25" s="43">
        <f t="shared" si="0"/>
        <v>0.40179977384509624</v>
      </c>
      <c r="E25" s="67">
        <v>530902.25</v>
      </c>
      <c r="F25" s="43">
        <f t="shared" si="1"/>
        <v>0.21111213438092061</v>
      </c>
      <c r="G25" s="32">
        <f t="shared" si="2"/>
        <v>-439469.64000000013</v>
      </c>
      <c r="H25" s="32">
        <f t="shared" si="3"/>
        <v>-45.28878510691402</v>
      </c>
      <c r="I25" s="36">
        <f t="shared" si="4"/>
        <v>-0.19068763946417563</v>
      </c>
      <c r="J25" s="1"/>
      <c r="K25" s="1"/>
      <c r="L25" s="1"/>
      <c r="M25" s="53"/>
      <c r="N25" s="53"/>
    </row>
    <row r="26" spans="1:14" ht="17.100000000000001" customHeight="1" x14ac:dyDescent="0.25">
      <c r="A26" s="22" t="s">
        <v>17</v>
      </c>
      <c r="B26" s="14" t="s">
        <v>50</v>
      </c>
      <c r="C26" s="67">
        <v>1372</v>
      </c>
      <c r="D26" s="43">
        <f t="shared" si="0"/>
        <v>5.6810105011952897E-4</v>
      </c>
      <c r="E26" s="67">
        <v>1137</v>
      </c>
      <c r="F26" s="43">
        <f t="shared" si="1"/>
        <v>4.5212559711530089E-4</v>
      </c>
      <c r="G26" s="32">
        <f t="shared" si="2"/>
        <v>-235</v>
      </c>
      <c r="H26" s="32">
        <f t="shared" si="3"/>
        <v>-17.128279883381925</v>
      </c>
      <c r="I26" s="36">
        <f t="shared" si="4"/>
        <v>-1.1597545300422808E-4</v>
      </c>
      <c r="J26" s="1"/>
      <c r="K26" s="1"/>
      <c r="L26" s="1"/>
      <c r="M26" s="53"/>
      <c r="N26" s="53"/>
    </row>
    <row r="27" spans="1:14" ht="17.100000000000001" customHeight="1" x14ac:dyDescent="0.25">
      <c r="A27" s="22" t="s">
        <v>18</v>
      </c>
      <c r="B27" s="14" t="s">
        <v>40</v>
      </c>
      <c r="C27" s="67">
        <v>246426.81</v>
      </c>
      <c r="D27" s="43">
        <f t="shared" si="0"/>
        <v>0.10203741220014989</v>
      </c>
      <c r="E27" s="67">
        <v>891273.43000000017</v>
      </c>
      <c r="F27" s="43">
        <f t="shared" si="1"/>
        <v>0.35441295666820793</v>
      </c>
      <c r="G27" s="32">
        <f t="shared" si="2"/>
        <v>644846.62000000011</v>
      </c>
      <c r="H27" s="32">
        <f t="shared" si="3"/>
        <v>261.6787597096274</v>
      </c>
      <c r="I27" s="36">
        <f t="shared" si="4"/>
        <v>0.25237554446805804</v>
      </c>
      <c r="J27" s="1"/>
      <c r="K27" s="1"/>
      <c r="L27" s="1"/>
      <c r="M27" s="53"/>
      <c r="N27" s="53"/>
    </row>
    <row r="28" spans="1:14" ht="17.100000000000001" customHeight="1" x14ac:dyDescent="0.25">
      <c r="A28" s="23" t="s">
        <v>30</v>
      </c>
      <c r="B28" s="7" t="s">
        <v>22</v>
      </c>
      <c r="C28" s="28">
        <f>SUM(C10:C27)</f>
        <v>183657811.08209524</v>
      </c>
      <c r="D28" s="33">
        <f>SUM(D10:D27)</f>
        <v>76.046789605242239</v>
      </c>
      <c r="E28" s="28">
        <f>SUM(E10:E27)</f>
        <v>191940940.63319969</v>
      </c>
      <c r="F28" s="33">
        <f>SUM(F10:F27)</f>
        <v>76.32490096275987</v>
      </c>
      <c r="G28" s="33">
        <f t="shared" ref="G28:G33" si="5">E28-C28</f>
        <v>8283129.5511044562</v>
      </c>
      <c r="H28" s="33">
        <f>(E28-C28)/C28*100</f>
        <v>4.5100883552411988</v>
      </c>
      <c r="I28" s="37">
        <f>F28-D28</f>
        <v>0.27811135751763061</v>
      </c>
      <c r="J28" s="1"/>
      <c r="K28" s="1"/>
      <c r="L28" s="1"/>
      <c r="M28" s="52"/>
      <c r="N28" s="52"/>
    </row>
    <row r="29" spans="1:14" ht="17.100000000000001" customHeight="1" x14ac:dyDescent="0.25">
      <c r="A29" s="24" t="s">
        <v>27</v>
      </c>
      <c r="B29" s="5" t="s">
        <v>23</v>
      </c>
      <c r="C29" s="27">
        <v>53758874.450000197</v>
      </c>
      <c r="D29" s="43">
        <f>C29/C$34*100</f>
        <v>22.259819991464305</v>
      </c>
      <c r="E29" s="27">
        <v>54984810.061999932</v>
      </c>
      <c r="F29" s="43">
        <f t="shared" si="1"/>
        <v>21.864591100750328</v>
      </c>
      <c r="G29" s="32">
        <f t="shared" si="5"/>
        <v>1225935.6119997352</v>
      </c>
      <c r="H29" s="32">
        <f>IFERROR((E29-C29)/C29*100,"-")</f>
        <v>2.2804339274996313</v>
      </c>
      <c r="I29" s="36">
        <f>F29-D29</f>
        <v>-0.39522889071397671</v>
      </c>
      <c r="J29" s="1"/>
      <c r="K29" s="1"/>
      <c r="L29" s="1"/>
      <c r="M29" s="53"/>
      <c r="N29" s="53"/>
    </row>
    <row r="30" spans="1:14" ht="17.100000000000001" customHeight="1" x14ac:dyDescent="0.25">
      <c r="A30" s="24" t="s">
        <v>24</v>
      </c>
      <c r="B30" s="6" t="s">
        <v>25</v>
      </c>
      <c r="C30" s="27">
        <v>221135.97</v>
      </c>
      <c r="D30" s="43">
        <f>C30/C$34*100</f>
        <v>9.1565289195481528E-2</v>
      </c>
      <c r="E30" s="27">
        <v>81238.859999999986</v>
      </c>
      <c r="F30" s="43">
        <f t="shared" si="1"/>
        <v>3.2304457419935206E-2</v>
      </c>
      <c r="G30" s="32">
        <f t="shared" si="5"/>
        <v>-139897.11000000002</v>
      </c>
      <c r="H30" s="32">
        <f>IFERROR((E30-C30)/C30*100,"-")</f>
        <v>-63.262937277910972</v>
      </c>
      <c r="I30" s="36">
        <f t="shared" ref="I30:I32" si="6">F30-D30</f>
        <v>-5.9260831775546322E-2</v>
      </c>
      <c r="J30" s="1"/>
      <c r="K30" s="1"/>
      <c r="L30" s="1"/>
      <c r="M30" s="53"/>
      <c r="N30" s="53"/>
    </row>
    <row r="31" spans="1:14" ht="17.100000000000001" customHeight="1" x14ac:dyDescent="0.25">
      <c r="A31" s="24" t="s">
        <v>26</v>
      </c>
      <c r="B31" s="18" t="s">
        <v>28</v>
      </c>
      <c r="C31" s="27">
        <v>3868509.0550000053</v>
      </c>
      <c r="D31" s="43">
        <f>C31/C$34*100</f>
        <v>1.6018251140979662</v>
      </c>
      <c r="E31" s="27">
        <v>4471804.6679999866</v>
      </c>
      <c r="F31" s="43">
        <f t="shared" si="1"/>
        <v>1.7782034790699064</v>
      </c>
      <c r="G31" s="32">
        <f t="shared" si="5"/>
        <v>603295.61299998127</v>
      </c>
      <c r="H31" s="32">
        <f>IFERROR((E31-C31)/C31*100,"-")</f>
        <v>15.595042028406999</v>
      </c>
      <c r="I31" s="36">
        <f t="shared" si="6"/>
        <v>0.17637836497194015</v>
      </c>
      <c r="J31" s="1"/>
      <c r="K31" s="1"/>
      <c r="L31" s="1"/>
      <c r="M31" s="53"/>
      <c r="N31" s="53"/>
    </row>
    <row r="32" spans="1:14" ht="17.100000000000001" customHeight="1" x14ac:dyDescent="0.25">
      <c r="A32" s="22" t="s">
        <v>21</v>
      </c>
      <c r="B32" s="18" t="s">
        <v>35</v>
      </c>
      <c r="C32" s="27">
        <v>0</v>
      </c>
      <c r="D32" s="43">
        <f>C32/C$34*100</f>
        <v>0</v>
      </c>
      <c r="E32" s="27">
        <v>0</v>
      </c>
      <c r="F32" s="43">
        <f t="shared" si="1"/>
        <v>0</v>
      </c>
      <c r="G32" s="32">
        <f t="shared" si="5"/>
        <v>0</v>
      </c>
      <c r="H32" s="32" t="str">
        <f>IFERROR((E32-C32)/C32*100,"-")</f>
        <v>-</v>
      </c>
      <c r="I32" s="36">
        <f t="shared" si="6"/>
        <v>0</v>
      </c>
      <c r="J32" s="1"/>
      <c r="K32" s="1"/>
      <c r="L32" s="1"/>
      <c r="M32" s="53"/>
      <c r="N32" s="53"/>
    </row>
    <row r="33" spans="1:14" ht="17.100000000000001" customHeight="1" x14ac:dyDescent="0.25">
      <c r="A33" s="23" t="s">
        <v>19</v>
      </c>
      <c r="B33" s="7" t="s">
        <v>20</v>
      </c>
      <c r="C33" s="29">
        <f>SUM(C29:C32)</f>
        <v>57848519.475000203</v>
      </c>
      <c r="D33" s="34">
        <f>SUM(D29:D32)</f>
        <v>23.953210394757754</v>
      </c>
      <c r="E33" s="29">
        <f>SUM(E29:E32)</f>
        <v>59537853.589999914</v>
      </c>
      <c r="F33" s="34">
        <f>SUM(F29:F32)</f>
        <v>23.67509903724017</v>
      </c>
      <c r="G33" s="34">
        <f t="shared" si="5"/>
        <v>1689334.1149997115</v>
      </c>
      <c r="H33" s="34">
        <f>(E33-C33)/C33*100</f>
        <v>2.9202719971593631</v>
      </c>
      <c r="I33" s="38">
        <f>F33-D33</f>
        <v>-0.27811135751758442</v>
      </c>
      <c r="J33" s="1"/>
      <c r="K33" s="1"/>
      <c r="L33" s="1"/>
      <c r="M33" s="53"/>
      <c r="N33" s="53"/>
    </row>
    <row r="34" spans="1:14" ht="17.100000000000001" customHeight="1" x14ac:dyDescent="0.25">
      <c r="A34" s="19" t="s">
        <v>33</v>
      </c>
      <c r="B34" s="20" t="s">
        <v>34</v>
      </c>
      <c r="C34" s="65">
        <f>C28+C33</f>
        <v>241506330.55709544</v>
      </c>
      <c r="D34" s="30">
        <v>100.00000000000001</v>
      </c>
      <c r="E34" s="66">
        <f>E28+E33</f>
        <v>251478794.22319961</v>
      </c>
      <c r="F34" s="31">
        <f>F28+F33</f>
        <v>100.00000000000004</v>
      </c>
      <c r="G34" s="66">
        <f t="shared" ref="G34" si="7">E34-C34</f>
        <v>9972463.6661041677</v>
      </c>
      <c r="H34" s="66">
        <f>(E34-C34)/C34*100</f>
        <v>4.1292762980995805</v>
      </c>
      <c r="I34" s="71">
        <f>F34-D34</f>
        <v>0</v>
      </c>
      <c r="J34" s="1"/>
      <c r="K34" s="1"/>
      <c r="L34" s="1"/>
    </row>
    <row r="35" spans="1:14" x14ac:dyDescent="0.25">
      <c r="B35" s="51"/>
    </row>
    <row r="36" spans="1:14" x14ac:dyDescent="0.25">
      <c r="B36" s="52"/>
    </row>
    <row r="37" spans="1:14" x14ac:dyDescent="0.25">
      <c r="B37" t="s">
        <v>63</v>
      </c>
    </row>
  </sheetData>
  <mergeCells count="3">
    <mergeCell ref="A7:A9"/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M10:N27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verticalDpi="0" r:id="rId1"/>
  <headerFooter>
    <oddHeader>&amp;L&amp;G&amp;CStatistika tržišta osiguranja&amp;RPolugodišnje izvješće</oddHeader>
    <oddFooter>&amp;CU izvješće su uključeni podatci zaključno s 30.06.2018.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8"/>
  <sheetViews>
    <sheetView showGridLines="0" showRuler="0" view="pageLayout" zoomScale="80" zoomScaleNormal="70" zoomScalePageLayoutView="80" workbookViewId="0">
      <selection activeCell="B34" sqref="B3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3.28515625" customWidth="1"/>
    <col min="5" max="5" width="17.42578125" customWidth="1"/>
    <col min="6" max="6" width="13.28515625" customWidth="1"/>
    <col min="7" max="7" width="15.7109375" customWidth="1"/>
    <col min="8" max="9" width="14.42578125" customWidth="1"/>
    <col min="11" max="11" width="11.85546875" customWidth="1"/>
    <col min="13" max="14" width="13.5703125" bestFit="1" customWidth="1"/>
  </cols>
  <sheetData>
    <row r="3" spans="1:15" x14ac:dyDescent="0.25">
      <c r="C3" s="4" t="s">
        <v>58</v>
      </c>
    </row>
    <row r="5" spans="1:15" s="1" customFormat="1" ht="15" customHeight="1" x14ac:dyDescent="0.2">
      <c r="C5" s="3"/>
      <c r="D5" s="2"/>
      <c r="E5" s="3"/>
      <c r="F5" s="3"/>
    </row>
    <row r="6" spans="1:15" s="1" customFormat="1" ht="15" customHeight="1" thickBot="1" x14ac:dyDescent="0.25">
      <c r="C6" s="3"/>
      <c r="D6" s="2"/>
      <c r="E6" s="3"/>
      <c r="F6" s="3"/>
    </row>
    <row r="7" spans="1:15" s="1" customFormat="1" ht="15" customHeight="1" x14ac:dyDescent="0.2">
      <c r="A7" s="72" t="s">
        <v>0</v>
      </c>
      <c r="B7" s="78" t="s">
        <v>29</v>
      </c>
      <c r="C7" s="75" t="s">
        <v>62</v>
      </c>
      <c r="D7" s="75"/>
      <c r="E7" s="75"/>
      <c r="F7" s="75"/>
      <c r="G7" s="75"/>
      <c r="H7" s="75"/>
      <c r="I7" s="76"/>
    </row>
    <row r="8" spans="1:15" s="1" customFormat="1" ht="15" customHeight="1" x14ac:dyDescent="0.2">
      <c r="A8" s="73"/>
      <c r="B8" s="79"/>
      <c r="C8" s="17" t="s">
        <v>31</v>
      </c>
      <c r="D8" s="17" t="s">
        <v>51</v>
      </c>
      <c r="E8" s="17" t="s">
        <v>31</v>
      </c>
      <c r="F8" s="17" t="s">
        <v>51</v>
      </c>
      <c r="G8" s="77" t="s">
        <v>32</v>
      </c>
      <c r="H8" s="77"/>
      <c r="I8" s="11" t="s">
        <v>54</v>
      </c>
    </row>
    <row r="9" spans="1:15" s="1" customFormat="1" ht="18" customHeight="1" thickBot="1" x14ac:dyDescent="0.25">
      <c r="A9" s="74"/>
      <c r="B9" s="80"/>
      <c r="C9" s="12" t="s">
        <v>66</v>
      </c>
      <c r="D9" s="12" t="s">
        <v>53</v>
      </c>
      <c r="E9" s="12" t="s">
        <v>67</v>
      </c>
      <c r="F9" s="12" t="s">
        <v>53</v>
      </c>
      <c r="G9" s="9" t="s">
        <v>52</v>
      </c>
      <c r="H9" s="12" t="s">
        <v>57</v>
      </c>
      <c r="I9" s="10" t="s">
        <v>55</v>
      </c>
      <c r="M9" s="64"/>
      <c r="N9" s="64"/>
    </row>
    <row r="10" spans="1:15" s="1" customFormat="1" ht="17.100000000000001" customHeight="1" x14ac:dyDescent="0.2">
      <c r="A10" s="21" t="s">
        <v>1</v>
      </c>
      <c r="B10" s="14" t="s">
        <v>36</v>
      </c>
      <c r="C10" s="35">
        <v>7752071.1600000001</v>
      </c>
      <c r="D10" s="43">
        <f t="shared" ref="D10:D27" si="0">C10/C$34*100</f>
        <v>7.39623405617633</v>
      </c>
      <c r="E10" s="67">
        <v>8881605.1590174958</v>
      </c>
      <c r="F10" s="43">
        <f t="shared" ref="F10:F27" si="1">E10/E$34*100</f>
        <v>7.9530889907187206</v>
      </c>
      <c r="G10" s="32">
        <f>E10-C10</f>
        <v>1129533.9990174957</v>
      </c>
      <c r="H10" s="32">
        <f>IFERROR((E10-C10)/C10*100,"-")</f>
        <v>14.570738267287728</v>
      </c>
      <c r="I10" s="36">
        <f>F10-D10</f>
        <v>0.55685493454239055</v>
      </c>
      <c r="K10" s="69"/>
      <c r="L10" s="70"/>
      <c r="M10" s="63"/>
      <c r="N10" s="63"/>
      <c r="O10" s="64"/>
    </row>
    <row r="11" spans="1:15" s="1" customFormat="1" ht="17.100000000000001" customHeight="1" x14ac:dyDescent="0.2">
      <c r="A11" s="22" t="s">
        <v>2</v>
      </c>
      <c r="B11" s="14" t="s">
        <v>37</v>
      </c>
      <c r="C11" s="35">
        <v>769248.6399999999</v>
      </c>
      <c r="D11" s="43">
        <f t="shared" si="0"/>
        <v>0.73393843676163117</v>
      </c>
      <c r="E11" s="67">
        <v>1000477.59</v>
      </c>
      <c r="F11" s="43">
        <f t="shared" si="1"/>
        <v>0.89588392683851381</v>
      </c>
      <c r="G11" s="32">
        <f t="shared" ref="G11:G27" si="2">E11-C11</f>
        <v>231228.95000000007</v>
      </c>
      <c r="H11" s="32">
        <f t="shared" ref="H11:H27" si="3">IFERROR((E11-C11)/C11*100,"-")</f>
        <v>30.059065167798032</v>
      </c>
      <c r="I11" s="36">
        <f t="shared" ref="I11:I33" si="4">F11-D11</f>
        <v>0.16194549007688264</v>
      </c>
      <c r="K11" s="69"/>
      <c r="L11" s="70"/>
      <c r="M11" s="63"/>
      <c r="N11" s="63"/>
      <c r="O11" s="64"/>
    </row>
    <row r="12" spans="1:15" s="1" customFormat="1" ht="17.100000000000001" customHeight="1" x14ac:dyDescent="0.2">
      <c r="A12" s="22" t="s">
        <v>3</v>
      </c>
      <c r="B12" s="14" t="s">
        <v>38</v>
      </c>
      <c r="C12" s="35">
        <v>7179675</v>
      </c>
      <c r="D12" s="43">
        <f t="shared" si="0"/>
        <v>6.8501121379383454</v>
      </c>
      <c r="E12" s="67">
        <v>8179186.1812926996</v>
      </c>
      <c r="F12" s="43">
        <f t="shared" si="1"/>
        <v>7.3241035158416814</v>
      </c>
      <c r="G12" s="32">
        <f t="shared" si="2"/>
        <v>999511.18129269965</v>
      </c>
      <c r="H12" s="32">
        <f t="shared" si="3"/>
        <v>13.921398688557623</v>
      </c>
      <c r="I12" s="36">
        <f t="shared" si="4"/>
        <v>0.47399137790333601</v>
      </c>
      <c r="K12" s="69"/>
      <c r="L12" s="70"/>
      <c r="M12" s="63"/>
      <c r="N12" s="63"/>
      <c r="O12" s="64"/>
    </row>
    <row r="13" spans="1:15" s="1" customFormat="1" ht="17.100000000000001" customHeight="1" x14ac:dyDescent="0.2">
      <c r="A13" s="22" t="s">
        <v>4</v>
      </c>
      <c r="B13" s="14" t="s">
        <v>39</v>
      </c>
      <c r="C13" s="35">
        <v>0</v>
      </c>
      <c r="D13" s="43">
        <f t="shared" si="0"/>
        <v>0</v>
      </c>
      <c r="E13" s="67">
        <v>0</v>
      </c>
      <c r="F13" s="43">
        <f t="shared" si="1"/>
        <v>0</v>
      </c>
      <c r="G13" s="32">
        <f t="shared" si="2"/>
        <v>0</v>
      </c>
      <c r="H13" s="32" t="str">
        <f t="shared" si="3"/>
        <v>-</v>
      </c>
      <c r="I13" s="36">
        <f t="shared" si="4"/>
        <v>0</v>
      </c>
      <c r="K13" s="69"/>
      <c r="L13" s="70"/>
      <c r="M13" s="63"/>
      <c r="N13" s="63"/>
      <c r="O13" s="64"/>
    </row>
    <row r="14" spans="1:15" s="1" customFormat="1" ht="17.100000000000001" customHeight="1" x14ac:dyDescent="0.2">
      <c r="A14" s="22" t="s">
        <v>5</v>
      </c>
      <c r="B14" s="14" t="s">
        <v>41</v>
      </c>
      <c r="C14" s="35">
        <v>0</v>
      </c>
      <c r="D14" s="43">
        <f t="shared" si="0"/>
        <v>0</v>
      </c>
      <c r="E14" s="67">
        <v>0</v>
      </c>
      <c r="F14" s="43">
        <f t="shared" si="1"/>
        <v>0</v>
      </c>
      <c r="G14" s="32">
        <f t="shared" si="2"/>
        <v>0</v>
      </c>
      <c r="H14" s="32" t="str">
        <f t="shared" si="3"/>
        <v>-</v>
      </c>
      <c r="I14" s="36">
        <f t="shared" si="4"/>
        <v>0</v>
      </c>
      <c r="K14" s="69"/>
      <c r="L14" s="70"/>
      <c r="M14" s="63"/>
      <c r="N14" s="63"/>
      <c r="O14" s="64"/>
    </row>
    <row r="15" spans="1:15" s="1" customFormat="1" ht="17.100000000000001" customHeight="1" x14ac:dyDescent="0.2">
      <c r="A15" s="22" t="s">
        <v>6</v>
      </c>
      <c r="B15" s="14" t="s">
        <v>42</v>
      </c>
      <c r="C15" s="35">
        <v>837.04</v>
      </c>
      <c r="D15" s="43">
        <f t="shared" si="0"/>
        <v>7.9861802434510098E-4</v>
      </c>
      <c r="E15" s="67">
        <v>4437.3099999999995</v>
      </c>
      <c r="F15" s="43">
        <f t="shared" si="1"/>
        <v>3.9734170431541659E-3</v>
      </c>
      <c r="G15" s="32">
        <f t="shared" si="2"/>
        <v>3600.2699999999995</v>
      </c>
      <c r="H15" s="32">
        <f t="shared" si="3"/>
        <v>430.11922966644363</v>
      </c>
      <c r="I15" s="36">
        <f t="shared" si="4"/>
        <v>3.1747990188090648E-3</v>
      </c>
      <c r="K15" s="69"/>
      <c r="L15" s="70"/>
      <c r="M15" s="63"/>
      <c r="N15" s="63"/>
      <c r="O15" s="64"/>
    </row>
    <row r="16" spans="1:15" s="1" customFormat="1" ht="17.100000000000001" customHeight="1" x14ac:dyDescent="0.2">
      <c r="A16" s="22" t="s">
        <v>7</v>
      </c>
      <c r="B16" s="14" t="s">
        <v>69</v>
      </c>
      <c r="C16" s="35">
        <v>485833.93</v>
      </c>
      <c r="D16" s="43">
        <f t="shared" si="0"/>
        <v>0.4635330848423207</v>
      </c>
      <c r="E16" s="67">
        <v>591938.20000000007</v>
      </c>
      <c r="F16" s="43">
        <f t="shared" si="1"/>
        <v>0.53005477020401992</v>
      </c>
      <c r="G16" s="32">
        <f t="shared" si="2"/>
        <v>106104.27000000008</v>
      </c>
      <c r="H16" s="32">
        <f t="shared" si="3"/>
        <v>21.839617088909389</v>
      </c>
      <c r="I16" s="36">
        <f t="shared" si="4"/>
        <v>6.6521685361699223E-2</v>
      </c>
      <c r="K16" s="69"/>
      <c r="L16" s="70"/>
      <c r="M16" s="63"/>
      <c r="N16" s="63"/>
      <c r="O16" s="64"/>
    </row>
    <row r="17" spans="1:15" s="1" customFormat="1" ht="17.100000000000001" customHeight="1" x14ac:dyDescent="0.2">
      <c r="A17" s="22" t="s">
        <v>8</v>
      </c>
      <c r="B17" s="14" t="s">
        <v>43</v>
      </c>
      <c r="C17" s="35">
        <v>5025463.38</v>
      </c>
      <c r="D17" s="43">
        <f t="shared" si="0"/>
        <v>4.794783565844229</v>
      </c>
      <c r="E17" s="67">
        <v>4399515.01</v>
      </c>
      <c r="F17" s="43">
        <f t="shared" si="1"/>
        <v>3.9395732825397753</v>
      </c>
      <c r="G17" s="32">
        <f t="shared" si="2"/>
        <v>-625948.37000000011</v>
      </c>
      <c r="H17" s="32">
        <f t="shared" si="3"/>
        <v>-12.45553539383268</v>
      </c>
      <c r="I17" s="36">
        <f t="shared" si="4"/>
        <v>-0.8552102833044537</v>
      </c>
      <c r="K17" s="69"/>
      <c r="L17" s="70"/>
      <c r="M17" s="63"/>
      <c r="N17" s="63"/>
      <c r="O17" s="64"/>
    </row>
    <row r="18" spans="1:15" s="1" customFormat="1" ht="17.100000000000001" customHeight="1" x14ac:dyDescent="0.2">
      <c r="A18" s="22" t="s">
        <v>9</v>
      </c>
      <c r="B18" s="14" t="s">
        <v>44</v>
      </c>
      <c r="C18" s="35">
        <v>3855947.7699999996</v>
      </c>
      <c r="D18" s="43">
        <f t="shared" si="0"/>
        <v>3.6789512927163543</v>
      </c>
      <c r="E18" s="67">
        <v>3937386.3193192994</v>
      </c>
      <c r="F18" s="43">
        <f t="shared" si="1"/>
        <v>3.5257572508265946</v>
      </c>
      <c r="G18" s="32">
        <f t="shared" si="2"/>
        <v>81438.549319299869</v>
      </c>
      <c r="H18" s="32">
        <f t="shared" si="3"/>
        <v>2.1120241812637381</v>
      </c>
      <c r="I18" s="36">
        <f t="shared" si="4"/>
        <v>-0.15319404188975971</v>
      </c>
      <c r="K18" s="69"/>
      <c r="L18" s="70"/>
      <c r="M18" s="63"/>
      <c r="N18" s="63"/>
      <c r="O18" s="64"/>
    </row>
    <row r="19" spans="1:15" s="1" customFormat="1" ht="17.100000000000001" customHeight="1" x14ac:dyDescent="0.2">
      <c r="A19" s="22" t="s">
        <v>10</v>
      </c>
      <c r="B19" s="14" t="s">
        <v>46</v>
      </c>
      <c r="C19" s="35">
        <v>61623481.247999996</v>
      </c>
      <c r="D19" s="43">
        <f t="shared" si="0"/>
        <v>58.794828022012247</v>
      </c>
      <c r="E19" s="67">
        <v>65455737.80127053</v>
      </c>
      <c r="F19" s="43">
        <f t="shared" si="1"/>
        <v>58.61275055197828</v>
      </c>
      <c r="G19" s="32">
        <f t="shared" si="2"/>
        <v>3832256.5532705337</v>
      </c>
      <c r="H19" s="32">
        <f t="shared" si="3"/>
        <v>6.2188251550538789</v>
      </c>
      <c r="I19" s="36">
        <f t="shared" si="4"/>
        <v>-0.1820774700339669</v>
      </c>
      <c r="K19" s="69"/>
      <c r="L19" s="70"/>
      <c r="M19" s="63"/>
      <c r="N19" s="63"/>
      <c r="O19" s="64"/>
    </row>
    <row r="20" spans="1:15" s="1" customFormat="1" ht="17.100000000000001" customHeight="1" x14ac:dyDescent="0.2">
      <c r="A20" s="22" t="s">
        <v>11</v>
      </c>
      <c r="B20" s="14" t="s">
        <v>47</v>
      </c>
      <c r="C20" s="35">
        <v>5828.15</v>
      </c>
      <c r="D20" s="43">
        <f t="shared" si="0"/>
        <v>5.5606251058335325E-3</v>
      </c>
      <c r="E20" s="67">
        <v>9861.06</v>
      </c>
      <c r="F20" s="43">
        <f t="shared" si="1"/>
        <v>8.8301479652234845E-3</v>
      </c>
      <c r="G20" s="32">
        <f t="shared" si="2"/>
        <v>4032.91</v>
      </c>
      <c r="H20" s="32">
        <f t="shared" si="3"/>
        <v>69.197086554052305</v>
      </c>
      <c r="I20" s="36">
        <f t="shared" si="4"/>
        <v>3.269522859389952E-3</v>
      </c>
      <c r="K20" s="69"/>
      <c r="L20" s="70"/>
      <c r="M20" s="63"/>
      <c r="N20" s="63"/>
      <c r="O20" s="64"/>
    </row>
    <row r="21" spans="1:15" s="1" customFormat="1" ht="17.100000000000001" customHeight="1" x14ac:dyDescent="0.2">
      <c r="A21" s="22" t="s">
        <v>12</v>
      </c>
      <c r="B21" s="14" t="s">
        <v>48</v>
      </c>
      <c r="C21" s="35">
        <v>390</v>
      </c>
      <c r="D21" s="43">
        <f t="shared" si="0"/>
        <v>3.7209814285409223E-4</v>
      </c>
      <c r="E21" s="67">
        <v>50</v>
      </c>
      <c r="F21" s="43">
        <f t="shared" si="1"/>
        <v>4.4772813294024599E-5</v>
      </c>
      <c r="G21" s="32">
        <f t="shared" si="2"/>
        <v>-340</v>
      </c>
      <c r="H21" s="32">
        <f t="shared" si="3"/>
        <v>-87.179487179487182</v>
      </c>
      <c r="I21" s="36">
        <f t="shared" si="4"/>
        <v>-3.2732532956006766E-4</v>
      </c>
      <c r="K21" s="69"/>
      <c r="L21" s="70"/>
      <c r="M21" s="63"/>
      <c r="N21" s="63"/>
      <c r="O21" s="64"/>
    </row>
    <row r="22" spans="1:15" s="1" customFormat="1" ht="17.100000000000001" customHeight="1" x14ac:dyDescent="0.2">
      <c r="A22" s="22" t="s">
        <v>13</v>
      </c>
      <c r="B22" s="14" t="s">
        <v>49</v>
      </c>
      <c r="C22" s="35">
        <v>779682.07000000007</v>
      </c>
      <c r="D22" s="43">
        <f t="shared" si="0"/>
        <v>0.74389294939393424</v>
      </c>
      <c r="E22" s="67">
        <v>830085.04</v>
      </c>
      <c r="F22" s="43">
        <f t="shared" si="1"/>
        <v>0.74330485028165894</v>
      </c>
      <c r="G22" s="32">
        <f t="shared" si="2"/>
        <v>50402.969999999972</v>
      </c>
      <c r="H22" s="32">
        <f t="shared" si="3"/>
        <v>6.4645541996367779</v>
      </c>
      <c r="I22" s="36">
        <f t="shared" si="4"/>
        <v>-5.8809911227530876E-4</v>
      </c>
      <c r="K22" s="69"/>
      <c r="L22" s="70"/>
      <c r="M22" s="63"/>
      <c r="N22" s="63"/>
      <c r="O22" s="64"/>
    </row>
    <row r="23" spans="1:15" s="1" customFormat="1" ht="17.100000000000001" customHeight="1" x14ac:dyDescent="0.2">
      <c r="A23" s="22" t="s">
        <v>14</v>
      </c>
      <c r="B23" s="14" t="s">
        <v>45</v>
      </c>
      <c r="C23" s="35">
        <v>2161.34</v>
      </c>
      <c r="D23" s="43">
        <f t="shared" si="0"/>
        <v>2.0621297437852918E-3</v>
      </c>
      <c r="E23" s="67">
        <v>131832.04999999999</v>
      </c>
      <c r="F23" s="43">
        <f t="shared" si="1"/>
        <v>0.11804983521637033</v>
      </c>
      <c r="G23" s="32">
        <f t="shared" si="2"/>
        <v>129670.70999999999</v>
      </c>
      <c r="H23" s="32">
        <f t="shared" si="3"/>
        <v>5999.5516670213838</v>
      </c>
      <c r="I23" s="36">
        <f t="shared" si="4"/>
        <v>0.11598770547258504</v>
      </c>
      <c r="K23" s="69"/>
      <c r="L23" s="70"/>
      <c r="M23" s="63"/>
      <c r="N23" s="63"/>
      <c r="O23" s="64"/>
    </row>
    <row r="24" spans="1:15" s="1" customFormat="1" ht="17.100000000000001" customHeight="1" x14ac:dyDescent="0.2">
      <c r="A24" s="22" t="s">
        <v>15</v>
      </c>
      <c r="B24" s="14" t="s">
        <v>70</v>
      </c>
      <c r="C24" s="35">
        <v>34126.67</v>
      </c>
      <c r="D24" s="43">
        <f t="shared" si="0"/>
        <v>3.2560180843062725E-2</v>
      </c>
      <c r="E24" s="67">
        <v>25390.2</v>
      </c>
      <c r="F24" s="43">
        <f t="shared" si="1"/>
        <v>2.2735813681958872E-2</v>
      </c>
      <c r="G24" s="32">
        <f t="shared" si="2"/>
        <v>-8736.4699999999975</v>
      </c>
      <c r="H24" s="32">
        <f t="shared" si="3"/>
        <v>-25.600124477424835</v>
      </c>
      <c r="I24" s="36">
        <f t="shared" si="4"/>
        <v>-9.824367161103853E-3</v>
      </c>
      <c r="K24" s="69"/>
      <c r="L24" s="70"/>
      <c r="M24" s="63"/>
      <c r="N24" s="63"/>
      <c r="O24" s="64"/>
    </row>
    <row r="25" spans="1:15" s="1" customFormat="1" ht="17.100000000000001" customHeight="1" x14ac:dyDescent="0.2">
      <c r="A25" s="22" t="s">
        <v>16</v>
      </c>
      <c r="B25" s="14" t="s">
        <v>71</v>
      </c>
      <c r="C25" s="35">
        <v>579834.85</v>
      </c>
      <c r="D25" s="43">
        <f t="shared" si="0"/>
        <v>0.55321915601815674</v>
      </c>
      <c r="E25" s="67">
        <v>503872.39999999997</v>
      </c>
      <c r="F25" s="43">
        <f t="shared" si="1"/>
        <v>0.45119569778424168</v>
      </c>
      <c r="G25" s="32">
        <f t="shared" si="2"/>
        <v>-75962.450000000012</v>
      </c>
      <c r="H25" s="32">
        <f t="shared" si="3"/>
        <v>-13.100704450586234</v>
      </c>
      <c r="I25" s="36">
        <f t="shared" si="4"/>
        <v>-0.10202345823391507</v>
      </c>
      <c r="K25" s="69"/>
      <c r="L25" s="70"/>
      <c r="M25" s="63"/>
      <c r="N25" s="63"/>
      <c r="O25" s="64"/>
    </row>
    <row r="26" spans="1:15" s="1" customFormat="1" ht="17.100000000000001" customHeight="1" x14ac:dyDescent="0.2">
      <c r="A26" s="22" t="s">
        <v>17</v>
      </c>
      <c r="B26" s="14" t="s">
        <v>50</v>
      </c>
      <c r="C26" s="35">
        <v>0</v>
      </c>
      <c r="D26" s="43">
        <f t="shared" si="0"/>
        <v>0</v>
      </c>
      <c r="E26" s="67">
        <v>0</v>
      </c>
      <c r="F26" s="43">
        <f t="shared" si="1"/>
        <v>0</v>
      </c>
      <c r="G26" s="32">
        <f t="shared" si="2"/>
        <v>0</v>
      </c>
      <c r="H26" s="32" t="str">
        <f t="shared" si="3"/>
        <v>-</v>
      </c>
      <c r="I26" s="36">
        <f t="shared" si="4"/>
        <v>0</v>
      </c>
      <c r="K26" s="69"/>
      <c r="L26" s="70"/>
      <c r="M26" s="63"/>
      <c r="N26" s="63"/>
      <c r="O26" s="64"/>
    </row>
    <row r="27" spans="1:15" s="1" customFormat="1" ht="17.100000000000001" customHeight="1" x14ac:dyDescent="0.2">
      <c r="A27" s="22" t="s">
        <v>18</v>
      </c>
      <c r="B27" s="14" t="s">
        <v>40</v>
      </c>
      <c r="C27" s="35">
        <v>35754.22</v>
      </c>
      <c r="D27" s="43">
        <f t="shared" si="0"/>
        <v>3.4113022721017031E-2</v>
      </c>
      <c r="E27" s="67">
        <v>68878.429999999993</v>
      </c>
      <c r="F27" s="43">
        <f t="shared" si="1"/>
        <v>6.1677621727510859E-2</v>
      </c>
      <c r="G27" s="32">
        <f t="shared" si="2"/>
        <v>33124.209999999992</v>
      </c>
      <c r="H27" s="32">
        <f t="shared" si="3"/>
        <v>92.6441969647219</v>
      </c>
      <c r="I27" s="36">
        <f t="shared" si="4"/>
        <v>2.7564599006493828E-2</v>
      </c>
      <c r="K27" s="69"/>
      <c r="L27" s="70"/>
      <c r="M27" s="63"/>
      <c r="N27" s="63"/>
      <c r="O27" s="64"/>
    </row>
    <row r="28" spans="1:15" s="1" customFormat="1" ht="17.100000000000001" customHeight="1" x14ac:dyDescent="0.2">
      <c r="A28" s="23" t="s">
        <v>30</v>
      </c>
      <c r="B28" s="7" t="s">
        <v>22</v>
      </c>
      <c r="C28" s="28">
        <f t="shared" ref="C28" si="5">SUM(C10:C27)</f>
        <v>88130335.467999995</v>
      </c>
      <c r="D28" s="33">
        <f>SUM(D10:D27)</f>
        <v>84.084959376284445</v>
      </c>
      <c r="E28" s="28">
        <f>SUM(E10:E27)</f>
        <v>94020252.750900045</v>
      </c>
      <c r="F28" s="33">
        <f>SUM(F10:F27)</f>
        <v>84.191024445461011</v>
      </c>
      <c r="G28" s="33">
        <f>E28-C28</f>
        <v>5889917.2829000503</v>
      </c>
      <c r="H28" s="33">
        <f>(E28-C28)/C28*100</f>
        <v>6.6831894507410246</v>
      </c>
      <c r="I28" s="37">
        <f t="shared" si="4"/>
        <v>0.10606506917656588</v>
      </c>
      <c r="K28" s="64"/>
      <c r="L28" s="64"/>
      <c r="M28" s="63"/>
      <c r="N28" s="63"/>
      <c r="O28" s="64"/>
    </row>
    <row r="29" spans="1:15" s="1" customFormat="1" ht="17.100000000000001" customHeight="1" x14ac:dyDescent="0.2">
      <c r="A29" s="24" t="s">
        <v>27</v>
      </c>
      <c r="B29" s="5" t="s">
        <v>23</v>
      </c>
      <c r="C29" s="35">
        <v>15180882.840000002</v>
      </c>
      <c r="D29" s="43">
        <f>C29/C$34*100</f>
        <v>14.484046952947585</v>
      </c>
      <c r="E29" s="67">
        <v>15814899.27</v>
      </c>
      <c r="F29" s="43">
        <f>E29/E$34*100</f>
        <v>14.161550645590321</v>
      </c>
      <c r="G29" s="32">
        <f>E29-C29</f>
        <v>634016.42999999784</v>
      </c>
      <c r="H29" s="32">
        <f>IFERROR((E29-C29)/C29*100,"-")</f>
        <v>4.1764134318290926</v>
      </c>
      <c r="I29" s="36">
        <f t="shared" si="4"/>
        <v>-0.3224963073572642</v>
      </c>
      <c r="K29" s="70"/>
      <c r="L29" s="70"/>
      <c r="M29" s="63"/>
      <c r="N29" s="63"/>
      <c r="O29" s="64"/>
    </row>
    <row r="30" spans="1:15" s="1" customFormat="1" ht="17.100000000000001" customHeight="1" x14ac:dyDescent="0.2">
      <c r="A30" s="24" t="s">
        <v>24</v>
      </c>
      <c r="B30" s="6" t="s">
        <v>25</v>
      </c>
      <c r="C30" s="35">
        <v>1554.74</v>
      </c>
      <c r="D30" s="43">
        <f>C30/C$34*100</f>
        <v>1.4833740169768498E-3</v>
      </c>
      <c r="E30" s="67">
        <v>652.55999999999995</v>
      </c>
      <c r="F30" s="43">
        <f>E30/E$34*100</f>
        <v>5.843389408629739E-4</v>
      </c>
      <c r="G30" s="32">
        <f t="shared" ref="G30:G32" si="6">E30-C30</f>
        <v>-902.18000000000006</v>
      </c>
      <c r="H30" s="32">
        <f t="shared" ref="H30:H32" si="7">IFERROR((E30-C30)/C30*100,"-")</f>
        <v>-58.027708813049131</v>
      </c>
      <c r="I30" s="36">
        <f t="shared" si="4"/>
        <v>-8.990350761138759E-4</v>
      </c>
      <c r="K30" s="70"/>
      <c r="L30" s="70"/>
      <c r="M30" s="63"/>
      <c r="N30" s="63"/>
      <c r="O30" s="64"/>
    </row>
    <row r="31" spans="1:15" s="1" customFormat="1" ht="17.100000000000001" customHeight="1" x14ac:dyDescent="0.2">
      <c r="A31" s="24" t="s">
        <v>26</v>
      </c>
      <c r="B31" s="18" t="s">
        <v>28</v>
      </c>
      <c r="C31" s="35">
        <v>1434848.3749999753</v>
      </c>
      <c r="D31" s="43">
        <f>C31/C$34*100</f>
        <v>1.368985681063341</v>
      </c>
      <c r="E31" s="67">
        <v>1770266.2930000001</v>
      </c>
      <c r="F31" s="43">
        <f>E31/E$34*100</f>
        <v>1.5851960443438813</v>
      </c>
      <c r="G31" s="32">
        <f t="shared" si="6"/>
        <v>335417.91800002474</v>
      </c>
      <c r="H31" s="32">
        <f t="shared" si="7"/>
        <v>23.376540953327595</v>
      </c>
      <c r="I31" s="36">
        <f t="shared" si="4"/>
        <v>0.21621036328054033</v>
      </c>
      <c r="K31" s="70"/>
      <c r="L31" s="70"/>
      <c r="M31" s="63"/>
      <c r="N31" s="63"/>
      <c r="O31" s="64"/>
    </row>
    <row r="32" spans="1:15" s="1" customFormat="1" ht="17.100000000000001" customHeight="1" x14ac:dyDescent="0.2">
      <c r="A32" s="22" t="s">
        <v>21</v>
      </c>
      <c r="B32" s="18" t="s">
        <v>35</v>
      </c>
      <c r="C32" s="35">
        <v>63436.49</v>
      </c>
      <c r="D32" s="43">
        <f>C32/C$34*100</f>
        <v>6.0524615687646652E-2</v>
      </c>
      <c r="E32" s="67">
        <v>68841.47</v>
      </c>
      <c r="F32" s="43">
        <f>E32/E$34*100</f>
        <v>6.1644525663923921E-2</v>
      </c>
      <c r="G32" s="32">
        <f t="shared" si="6"/>
        <v>5404.9800000000032</v>
      </c>
      <c r="H32" s="32">
        <f t="shared" si="7"/>
        <v>8.5203011705092813</v>
      </c>
      <c r="I32" s="36">
        <f t="shared" si="4"/>
        <v>1.1199099762772696E-3</v>
      </c>
      <c r="K32" s="70"/>
      <c r="L32" s="70"/>
      <c r="M32" s="63"/>
      <c r="N32" s="63"/>
      <c r="O32" s="64"/>
    </row>
    <row r="33" spans="1:9" s="1" customFormat="1" ht="17.100000000000001" customHeight="1" x14ac:dyDescent="0.2">
      <c r="A33" s="23" t="s">
        <v>19</v>
      </c>
      <c r="B33" s="8" t="s">
        <v>20</v>
      </c>
      <c r="C33" s="29">
        <f t="shared" ref="C33" si="8">SUM(C29:C32)</f>
        <v>16680722.444999978</v>
      </c>
      <c r="D33" s="34">
        <f>SUM(D29:D32)</f>
        <v>15.91504062371555</v>
      </c>
      <c r="E33" s="29">
        <f>SUM(E29:E32)</f>
        <v>17654659.592999998</v>
      </c>
      <c r="F33" s="34">
        <f>SUM(F29:F32)</f>
        <v>15.808975554538989</v>
      </c>
      <c r="G33" s="34">
        <f>E33-C33</f>
        <v>973937.14800002053</v>
      </c>
      <c r="H33" s="34">
        <f>(E33-C33)/C33*100</f>
        <v>5.8386988406006166</v>
      </c>
      <c r="I33" s="38">
        <f t="shared" si="4"/>
        <v>-0.10606506917656056</v>
      </c>
    </row>
    <row r="34" spans="1:9" s="1" customFormat="1" ht="17.100000000000001" customHeight="1" x14ac:dyDescent="0.2">
      <c r="A34" s="19" t="s">
        <v>33</v>
      </c>
      <c r="B34" s="20" t="s">
        <v>34</v>
      </c>
      <c r="C34" s="65">
        <f>C28+C33</f>
        <v>104811057.91299997</v>
      </c>
      <c r="D34" s="30">
        <f>D28+D33</f>
        <v>100</v>
      </c>
      <c r="E34" s="66">
        <f>E28+E33</f>
        <v>111674912.34390004</v>
      </c>
      <c r="F34" s="31">
        <f>F28+F33</f>
        <v>100</v>
      </c>
      <c r="G34" s="40">
        <f>E34-C34</f>
        <v>6863854.4309000671</v>
      </c>
      <c r="H34" s="40">
        <f>(E34-C34)/C34*100</f>
        <v>6.5487884270737107</v>
      </c>
      <c r="I34" s="71">
        <f t="shared" ref="I34" si="9">F34-D34</f>
        <v>0</v>
      </c>
    </row>
    <row r="37" spans="1:9" x14ac:dyDescent="0.25">
      <c r="B37" t="s">
        <v>60</v>
      </c>
    </row>
    <row r="38" spans="1:9" x14ac:dyDescent="0.25">
      <c r="C38" s="47"/>
    </row>
  </sheetData>
  <mergeCells count="4">
    <mergeCell ref="C7:I7"/>
    <mergeCell ref="G8:H8"/>
    <mergeCell ref="A7:A9"/>
    <mergeCell ref="B7:B9"/>
  </mergeCells>
  <dataValidations disablePrompts="1" count="1">
    <dataValidation type="decimal" allowBlank="1" showInputMessage="1" showErrorMessage="1" errorTitle="Microsoft Excel" error="Neočekivana vrsta podatka!_x000a_Mollimo unesite broj." sqref="L30:L32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osiguranja&amp;RPolugodišnje izvješće</oddHeader>
    <oddFooter>&amp;CU izvješće su uključeni podatci zaključno s 30.06.2018.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8"/>
  <sheetViews>
    <sheetView showGridLines="0" showRuler="0" view="pageLayout" zoomScale="80" zoomScaleNormal="80" zoomScalePageLayoutView="80" workbookViewId="0">
      <selection activeCell="B34" sqref="B34"/>
    </sheetView>
  </sheetViews>
  <sheetFormatPr defaultRowHeight="15" x14ac:dyDescent="0.25"/>
  <cols>
    <col min="1" max="1" width="8.7109375" customWidth="1"/>
    <col min="2" max="2" width="50.140625" customWidth="1"/>
    <col min="3" max="3" width="19.28515625" customWidth="1"/>
    <col min="4" max="4" width="11.85546875" customWidth="1"/>
    <col min="5" max="5" width="19.28515625" customWidth="1"/>
    <col min="6" max="6" width="10.85546875" customWidth="1"/>
    <col min="7" max="7" width="19.28515625" customWidth="1"/>
    <col min="8" max="8" width="14.42578125" customWidth="1"/>
    <col min="9" max="9" width="11.85546875" customWidth="1"/>
    <col min="14" max="15" width="13.5703125" bestFit="1" customWidth="1"/>
  </cols>
  <sheetData>
    <row r="3" spans="1:15" x14ac:dyDescent="0.25">
      <c r="C3" s="4" t="s">
        <v>65</v>
      </c>
    </row>
    <row r="5" spans="1:15" x14ac:dyDescent="0.25">
      <c r="A5" s="1"/>
      <c r="B5" s="1"/>
      <c r="C5" s="3"/>
      <c r="D5" s="2"/>
      <c r="E5" s="3"/>
      <c r="F5" s="3"/>
      <c r="G5" s="1"/>
      <c r="H5" s="1"/>
      <c r="I5" s="1"/>
      <c r="J5" s="1"/>
      <c r="K5" s="1"/>
      <c r="L5" s="1"/>
    </row>
    <row r="6" spans="1:15" ht="15" customHeight="1" thickBot="1" x14ac:dyDescent="0.3">
      <c r="A6" s="1"/>
      <c r="B6" s="1"/>
      <c r="C6" s="3"/>
      <c r="D6" s="2"/>
      <c r="E6" s="3"/>
      <c r="F6" s="3"/>
      <c r="G6" s="1"/>
      <c r="H6" s="1"/>
      <c r="I6" s="1"/>
      <c r="J6" s="1"/>
      <c r="K6" s="1"/>
      <c r="L6" s="1"/>
    </row>
    <row r="7" spans="1:15" x14ac:dyDescent="0.25">
      <c r="A7" s="72" t="s">
        <v>0</v>
      </c>
      <c r="B7" s="78" t="s">
        <v>29</v>
      </c>
      <c r="C7" s="75" t="s">
        <v>62</v>
      </c>
      <c r="D7" s="75"/>
      <c r="E7" s="75"/>
      <c r="F7" s="75"/>
      <c r="G7" s="75"/>
      <c r="H7" s="75"/>
      <c r="I7" s="76"/>
      <c r="J7" s="1"/>
      <c r="K7" s="1"/>
      <c r="L7" s="1"/>
    </row>
    <row r="8" spans="1:15" x14ac:dyDescent="0.25">
      <c r="A8" s="73"/>
      <c r="B8" s="79"/>
      <c r="C8" s="41" t="s">
        <v>31</v>
      </c>
      <c r="D8" s="41" t="s">
        <v>51</v>
      </c>
      <c r="E8" s="41" t="s">
        <v>31</v>
      </c>
      <c r="F8" s="41" t="s">
        <v>51</v>
      </c>
      <c r="G8" s="77" t="s">
        <v>32</v>
      </c>
      <c r="H8" s="77"/>
      <c r="I8" s="11" t="s">
        <v>54</v>
      </c>
      <c r="J8" s="1"/>
      <c r="K8" s="1"/>
      <c r="L8" s="1"/>
    </row>
    <row r="9" spans="1:15" ht="18" customHeight="1" thickBot="1" x14ac:dyDescent="0.3">
      <c r="A9" s="74"/>
      <c r="B9" s="80"/>
      <c r="C9" s="12" t="s">
        <v>66</v>
      </c>
      <c r="D9" s="12" t="s">
        <v>53</v>
      </c>
      <c r="E9" s="12" t="s">
        <v>67</v>
      </c>
      <c r="F9" s="12" t="s">
        <v>53</v>
      </c>
      <c r="G9" s="9" t="s">
        <v>52</v>
      </c>
      <c r="H9" s="12" t="s">
        <v>57</v>
      </c>
      <c r="I9" s="10" t="s">
        <v>55</v>
      </c>
      <c r="J9" s="1"/>
      <c r="K9" s="1"/>
      <c r="L9" s="1"/>
    </row>
    <row r="10" spans="1:15" ht="17.100000000000001" customHeight="1" x14ac:dyDescent="0.25">
      <c r="A10" s="21" t="s">
        <v>1</v>
      </c>
      <c r="B10" s="14" t="s">
        <v>36</v>
      </c>
      <c r="C10" s="35">
        <v>7083152.7000000002</v>
      </c>
      <c r="D10" s="43">
        <f>C10/C$34*100</f>
        <v>6.837587411482299</v>
      </c>
      <c r="E10" s="35">
        <v>8074817.4189999998</v>
      </c>
      <c r="F10" s="43">
        <f>E10/E$34*100</f>
        <v>7.5169109986145273</v>
      </c>
      <c r="G10" s="32">
        <f>E10-C10</f>
        <v>991664.71899999958</v>
      </c>
      <c r="H10" s="32">
        <f>IFERROR((E10-C10)/C10*100,"-")</f>
        <v>14.000329528403356</v>
      </c>
      <c r="I10" s="44">
        <f>F10-D10</f>
        <v>0.67932358713222829</v>
      </c>
      <c r="J10" s="1"/>
      <c r="K10" s="1"/>
      <c r="L10" s="1"/>
      <c r="N10" s="57">
        <v>780577.33000000007</v>
      </c>
      <c r="O10" s="54">
        <v>4980470.1900000004</v>
      </c>
    </row>
    <row r="11" spans="1:15" ht="17.100000000000001" customHeight="1" x14ac:dyDescent="0.25">
      <c r="A11" s="22" t="s">
        <v>2</v>
      </c>
      <c r="B11" s="14" t="s">
        <v>37</v>
      </c>
      <c r="C11" s="35">
        <v>766458.89000000013</v>
      </c>
      <c r="D11" s="43">
        <f t="shared" ref="D11:D29" si="0">C11/C$34*100</f>
        <v>0.73988658435708943</v>
      </c>
      <c r="E11" s="35">
        <v>938540.06</v>
      </c>
      <c r="F11" s="43">
        <f t="shared" ref="F11:F32" si="1">E11/E$34*100</f>
        <v>0.87369431822125732</v>
      </c>
      <c r="G11" s="32">
        <f t="shared" ref="G11:G29" si="2">E11-C11</f>
        <v>172081.16999999993</v>
      </c>
      <c r="H11" s="32">
        <f t="shared" ref="H11:H29" si="3">IFERROR((E11-C11)/C11*100,"-")</f>
        <v>22.451454637051686</v>
      </c>
      <c r="I11" s="44">
        <f t="shared" ref="I11:I27" si="4">F11-D11</f>
        <v>0.13380773386416789</v>
      </c>
      <c r="J11" s="1"/>
      <c r="K11" s="1"/>
      <c r="L11" s="1"/>
      <c r="N11" s="58">
        <v>155801.13</v>
      </c>
      <c r="O11" s="55">
        <v>391791.00999999995</v>
      </c>
    </row>
    <row r="12" spans="1:15" ht="17.100000000000001" customHeight="1" x14ac:dyDescent="0.25">
      <c r="A12" s="22" t="s">
        <v>3</v>
      </c>
      <c r="B12" s="14" t="s">
        <v>38</v>
      </c>
      <c r="C12" s="35">
        <v>5856779.7700000005</v>
      </c>
      <c r="D12" s="43">
        <f t="shared" si="0"/>
        <v>5.6537315124063596</v>
      </c>
      <c r="E12" s="35">
        <v>6375705.6100000003</v>
      </c>
      <c r="F12" s="43">
        <f t="shared" si="1"/>
        <v>5.9351944616071011</v>
      </c>
      <c r="G12" s="32">
        <f t="shared" si="2"/>
        <v>518925.83999999985</v>
      </c>
      <c r="H12" s="32">
        <f t="shared" si="3"/>
        <v>8.8602587151744618</v>
      </c>
      <c r="I12" s="44">
        <f t="shared" si="4"/>
        <v>0.28146294920074144</v>
      </c>
      <c r="J12" s="1"/>
      <c r="K12" s="1"/>
      <c r="L12" s="1"/>
      <c r="N12" s="58">
        <v>888572.33000000007</v>
      </c>
      <c r="O12" s="55">
        <v>3889127.3699999996</v>
      </c>
    </row>
    <row r="13" spans="1:15" ht="17.100000000000001" customHeight="1" x14ac:dyDescent="0.25">
      <c r="A13" s="22" t="s">
        <v>4</v>
      </c>
      <c r="B13" s="14" t="s">
        <v>39</v>
      </c>
      <c r="C13" s="35">
        <v>0</v>
      </c>
      <c r="D13" s="43">
        <f t="shared" si="0"/>
        <v>0</v>
      </c>
      <c r="E13" s="35">
        <v>0</v>
      </c>
      <c r="F13" s="43">
        <f t="shared" si="1"/>
        <v>0</v>
      </c>
      <c r="G13" s="32">
        <f t="shared" si="2"/>
        <v>0</v>
      </c>
      <c r="H13" s="32" t="str">
        <f t="shared" si="3"/>
        <v>-</v>
      </c>
      <c r="I13" s="44">
        <f t="shared" si="4"/>
        <v>0</v>
      </c>
      <c r="J13" s="1"/>
      <c r="K13" s="1"/>
      <c r="L13" s="1"/>
      <c r="N13" s="58">
        <v>0</v>
      </c>
      <c r="O13" s="55">
        <v>0</v>
      </c>
    </row>
    <row r="14" spans="1:15" ht="17.100000000000001" customHeight="1" x14ac:dyDescent="0.25">
      <c r="A14" s="22" t="s">
        <v>5</v>
      </c>
      <c r="B14" s="14" t="s">
        <v>41</v>
      </c>
      <c r="C14" s="35">
        <v>0</v>
      </c>
      <c r="D14" s="43">
        <f t="shared" si="0"/>
        <v>0</v>
      </c>
      <c r="E14" s="35">
        <v>0</v>
      </c>
      <c r="F14" s="43">
        <f t="shared" si="1"/>
        <v>0</v>
      </c>
      <c r="G14" s="32">
        <f t="shared" si="2"/>
        <v>0</v>
      </c>
      <c r="H14" s="32" t="str">
        <f t="shared" si="3"/>
        <v>-</v>
      </c>
      <c r="I14" s="44">
        <f t="shared" si="4"/>
        <v>0</v>
      </c>
      <c r="J14" s="1"/>
      <c r="K14" s="1"/>
      <c r="L14" s="1"/>
      <c r="N14" s="58">
        <v>0</v>
      </c>
      <c r="O14" s="55">
        <v>0</v>
      </c>
    </row>
    <row r="15" spans="1:15" ht="17.100000000000001" customHeight="1" x14ac:dyDescent="0.25">
      <c r="A15" s="22" t="s">
        <v>6</v>
      </c>
      <c r="B15" s="14" t="s">
        <v>42</v>
      </c>
      <c r="C15" s="35">
        <v>837.04</v>
      </c>
      <c r="D15" s="43">
        <f t="shared" si="0"/>
        <v>8.0802072316006157E-4</v>
      </c>
      <c r="E15" s="35">
        <v>4437.3099999999995</v>
      </c>
      <c r="F15" s="43">
        <f t="shared" si="1"/>
        <v>4.1307267536202629E-3</v>
      </c>
      <c r="G15" s="32">
        <f t="shared" si="2"/>
        <v>3600.2699999999995</v>
      </c>
      <c r="H15" s="32">
        <f t="shared" si="3"/>
        <v>430.11922966644363</v>
      </c>
      <c r="I15" s="44">
        <f t="shared" si="4"/>
        <v>3.3227060304602011E-3</v>
      </c>
      <c r="J15" s="1"/>
      <c r="K15" s="1"/>
      <c r="L15" s="1"/>
      <c r="N15" s="58">
        <v>0</v>
      </c>
      <c r="O15" s="55">
        <v>837.04</v>
      </c>
    </row>
    <row r="16" spans="1:15" ht="17.100000000000001" customHeight="1" x14ac:dyDescent="0.25">
      <c r="A16" s="22" t="s">
        <v>7</v>
      </c>
      <c r="B16" s="14" t="s">
        <v>69</v>
      </c>
      <c r="C16" s="35">
        <v>902487.40999999992</v>
      </c>
      <c r="D16" s="43">
        <f t="shared" si="0"/>
        <v>0.87119914182243496</v>
      </c>
      <c r="E16" s="35">
        <v>804569.24</v>
      </c>
      <c r="F16" s="43">
        <f t="shared" si="1"/>
        <v>0.74897982895220816</v>
      </c>
      <c r="G16" s="32">
        <f t="shared" si="2"/>
        <v>-97918.169999999925</v>
      </c>
      <c r="H16" s="32">
        <f t="shared" si="3"/>
        <v>-10.849810082115155</v>
      </c>
      <c r="I16" s="44">
        <f t="shared" si="4"/>
        <v>-0.1222193128702268</v>
      </c>
      <c r="J16" s="1"/>
      <c r="K16" s="1"/>
      <c r="L16" s="1"/>
      <c r="N16" s="58">
        <v>436206.79</v>
      </c>
      <c r="O16" s="55">
        <v>277486.26000000007</v>
      </c>
    </row>
    <row r="17" spans="1:15" ht="17.100000000000001" customHeight="1" x14ac:dyDescent="0.25">
      <c r="A17" s="22" t="s">
        <v>8</v>
      </c>
      <c r="B17" s="14" t="s">
        <v>43</v>
      </c>
      <c r="C17" s="35">
        <v>4757818.84</v>
      </c>
      <c r="D17" s="43">
        <f t="shared" si="0"/>
        <v>4.5928703762799454</v>
      </c>
      <c r="E17" s="35">
        <v>3987693.1399999997</v>
      </c>
      <c r="F17" s="43">
        <f t="shared" si="1"/>
        <v>3.7121748849248744</v>
      </c>
      <c r="G17" s="32">
        <f t="shared" si="2"/>
        <v>-770125.70000000019</v>
      </c>
      <c r="H17" s="32">
        <f t="shared" si="3"/>
        <v>-16.18652844714029</v>
      </c>
      <c r="I17" s="44">
        <f t="shared" si="4"/>
        <v>-0.88069549135507108</v>
      </c>
      <c r="J17" s="1"/>
      <c r="K17" s="1"/>
      <c r="L17" s="1"/>
      <c r="N17" s="58">
        <v>612654.17000000004</v>
      </c>
      <c r="O17" s="55">
        <v>3382707.77</v>
      </c>
    </row>
    <row r="18" spans="1:15" ht="17.100000000000001" customHeight="1" x14ac:dyDescent="0.25">
      <c r="A18" s="22" t="s">
        <v>9</v>
      </c>
      <c r="B18" s="14" t="s">
        <v>44</v>
      </c>
      <c r="C18" s="35">
        <v>5957409.6600000011</v>
      </c>
      <c r="D18" s="43">
        <f t="shared" si="0"/>
        <v>5.7508726723142711</v>
      </c>
      <c r="E18" s="35">
        <v>5898895.8699999992</v>
      </c>
      <c r="F18" s="43">
        <f t="shared" si="1"/>
        <v>5.4913285271998307</v>
      </c>
      <c r="G18" s="32">
        <f t="shared" si="2"/>
        <v>-58513.7900000019</v>
      </c>
      <c r="H18" s="32">
        <f t="shared" si="3"/>
        <v>-0.98220188537448827</v>
      </c>
      <c r="I18" s="44">
        <f t="shared" si="4"/>
        <v>-0.25954414511444046</v>
      </c>
      <c r="J18" s="1"/>
      <c r="K18" s="1"/>
      <c r="L18" s="1"/>
      <c r="N18" s="58">
        <v>2367716.9700000002</v>
      </c>
      <c r="O18" s="55">
        <v>2810448.5300000003</v>
      </c>
    </row>
    <row r="19" spans="1:15" ht="17.100000000000001" customHeight="1" x14ac:dyDescent="0.25">
      <c r="A19" s="22" t="s">
        <v>10</v>
      </c>
      <c r="B19" s="14" t="s">
        <v>46</v>
      </c>
      <c r="C19" s="35">
        <v>65351951.227999993</v>
      </c>
      <c r="D19" s="43">
        <f t="shared" si="0"/>
        <v>63.086269343364265</v>
      </c>
      <c r="E19" s="35">
        <v>69394911.530000001</v>
      </c>
      <c r="F19" s="43">
        <f t="shared" si="1"/>
        <v>64.600268546052078</v>
      </c>
      <c r="G19" s="32">
        <f t="shared" si="2"/>
        <v>4042960.3020000085</v>
      </c>
      <c r="H19" s="32">
        <f t="shared" si="3"/>
        <v>6.1864416073743875</v>
      </c>
      <c r="I19" s="44">
        <f t="shared" si="4"/>
        <v>1.5139992026878133</v>
      </c>
      <c r="J19" s="1"/>
      <c r="K19" s="1"/>
      <c r="L19" s="1"/>
      <c r="N19" s="58">
        <v>9857959.8300000001</v>
      </c>
      <c r="O19" s="55">
        <v>42903189.829999998</v>
      </c>
    </row>
    <row r="20" spans="1:15" ht="17.100000000000001" customHeight="1" x14ac:dyDescent="0.25">
      <c r="A20" s="22" t="s">
        <v>11</v>
      </c>
      <c r="B20" s="14" t="s">
        <v>47</v>
      </c>
      <c r="C20" s="35">
        <v>9769.6</v>
      </c>
      <c r="D20" s="43">
        <f t="shared" si="0"/>
        <v>9.4308984719780869E-3</v>
      </c>
      <c r="E20" s="35">
        <v>7151.5</v>
      </c>
      <c r="F20" s="43">
        <f t="shared" si="1"/>
        <v>6.6573875565410839E-3</v>
      </c>
      <c r="G20" s="32">
        <f t="shared" si="2"/>
        <v>-2618.1000000000004</v>
      </c>
      <c r="H20" s="32">
        <f t="shared" si="3"/>
        <v>-26.798435964624961</v>
      </c>
      <c r="I20" s="44">
        <f t="shared" si="4"/>
        <v>-2.773510915437003E-3</v>
      </c>
      <c r="J20" s="1"/>
      <c r="K20" s="1"/>
      <c r="L20" s="1"/>
      <c r="N20" s="58">
        <v>2698.83</v>
      </c>
      <c r="O20" s="55">
        <v>3134.8</v>
      </c>
    </row>
    <row r="21" spans="1:15" ht="17.100000000000001" customHeight="1" x14ac:dyDescent="0.25">
      <c r="A21" s="22" t="s">
        <v>12</v>
      </c>
      <c r="B21" s="14" t="s">
        <v>48</v>
      </c>
      <c r="C21" s="35">
        <v>390</v>
      </c>
      <c r="D21" s="43">
        <f t="shared" si="0"/>
        <v>3.7647911931619043E-4</v>
      </c>
      <c r="E21" s="35">
        <v>0</v>
      </c>
      <c r="F21" s="43">
        <f t="shared" si="1"/>
        <v>0</v>
      </c>
      <c r="G21" s="32">
        <f t="shared" si="2"/>
        <v>-390</v>
      </c>
      <c r="H21" s="32">
        <f t="shared" si="3"/>
        <v>-100</v>
      </c>
      <c r="I21" s="44">
        <f t="shared" si="4"/>
        <v>-3.7647911931619043E-4</v>
      </c>
      <c r="J21" s="1"/>
      <c r="K21" s="1"/>
      <c r="L21" s="1"/>
      <c r="N21" s="58">
        <v>0</v>
      </c>
      <c r="O21" s="55">
        <v>260</v>
      </c>
    </row>
    <row r="22" spans="1:15" ht="17.100000000000001" customHeight="1" x14ac:dyDescent="0.25">
      <c r="A22" s="22" t="s">
        <v>13</v>
      </c>
      <c r="B22" s="14" t="s">
        <v>49</v>
      </c>
      <c r="C22" s="35">
        <v>1043856.68</v>
      </c>
      <c r="D22" s="43">
        <f t="shared" si="0"/>
        <v>1.0076672912274933</v>
      </c>
      <c r="E22" s="35">
        <v>1040963.9800000001</v>
      </c>
      <c r="F22" s="43">
        <f t="shared" si="1"/>
        <v>0.96904155034041561</v>
      </c>
      <c r="G22" s="32">
        <f t="shared" si="2"/>
        <v>-2892.6999999999534</v>
      </c>
      <c r="H22" s="32">
        <f t="shared" si="3"/>
        <v>-0.27711658654135868</v>
      </c>
      <c r="I22" s="44">
        <f t="shared" si="4"/>
        <v>-3.8625740887077709E-2</v>
      </c>
      <c r="J22" s="1"/>
      <c r="K22" s="1"/>
      <c r="L22" s="1"/>
      <c r="N22" s="58">
        <v>221368.56</v>
      </c>
      <c r="O22" s="55">
        <v>516372.46</v>
      </c>
    </row>
    <row r="23" spans="1:15" ht="17.100000000000001" customHeight="1" x14ac:dyDescent="0.25">
      <c r="A23" s="22" t="s">
        <v>14</v>
      </c>
      <c r="B23" s="14" t="s">
        <v>45</v>
      </c>
      <c r="C23" s="35">
        <v>2161.34</v>
      </c>
      <c r="D23" s="43">
        <f t="shared" si="0"/>
        <v>2.0864086660073206E-3</v>
      </c>
      <c r="E23" s="35">
        <v>131832.04999999999</v>
      </c>
      <c r="F23" s="43">
        <f t="shared" si="1"/>
        <v>0.12272349146658769</v>
      </c>
      <c r="G23" s="32">
        <f t="shared" si="2"/>
        <v>129670.70999999999</v>
      </c>
      <c r="H23" s="32">
        <f t="shared" si="3"/>
        <v>5999.5516670213838</v>
      </c>
      <c r="I23" s="44">
        <f t="shared" si="4"/>
        <v>0.12063708280058037</v>
      </c>
      <c r="J23" s="1"/>
      <c r="K23" s="1"/>
      <c r="L23" s="1"/>
      <c r="N23" s="58">
        <v>0</v>
      </c>
      <c r="O23" s="55">
        <v>0</v>
      </c>
    </row>
    <row r="24" spans="1:15" ht="17.100000000000001" customHeight="1" x14ac:dyDescent="0.25">
      <c r="A24" s="22" t="s">
        <v>15</v>
      </c>
      <c r="B24" s="14" t="s">
        <v>70</v>
      </c>
      <c r="C24" s="35">
        <v>7100.22</v>
      </c>
      <c r="D24" s="43">
        <f t="shared" si="0"/>
        <v>6.854063006541543E-3</v>
      </c>
      <c r="E24" s="35">
        <v>6464.06</v>
      </c>
      <c r="F24" s="43">
        <f t="shared" si="1"/>
        <v>6.0174442576711121E-3</v>
      </c>
      <c r="G24" s="32">
        <f t="shared" si="2"/>
        <v>-636.15999999999985</v>
      </c>
      <c r="H24" s="32">
        <f t="shared" si="3"/>
        <v>-8.9597223747996519</v>
      </c>
      <c r="I24" s="44">
        <f t="shared" si="4"/>
        <v>-8.3661874887043085E-4</v>
      </c>
      <c r="J24" s="1"/>
      <c r="K24" s="1"/>
      <c r="L24" s="1"/>
      <c r="N24" s="58">
        <v>0</v>
      </c>
      <c r="O24" s="55">
        <v>5684.22</v>
      </c>
    </row>
    <row r="25" spans="1:15" ht="17.100000000000001" customHeight="1" x14ac:dyDescent="0.25">
      <c r="A25" s="22" t="s">
        <v>16</v>
      </c>
      <c r="B25" s="14" t="s">
        <v>71</v>
      </c>
      <c r="C25" s="35">
        <v>580406.55999999994</v>
      </c>
      <c r="D25" s="43">
        <f t="shared" si="0"/>
        <v>0.56028448860035795</v>
      </c>
      <c r="E25" s="35">
        <v>504379.38</v>
      </c>
      <c r="F25" s="43">
        <f t="shared" si="1"/>
        <v>0.46953072896426018</v>
      </c>
      <c r="G25" s="32">
        <f t="shared" si="2"/>
        <v>-76027.179999999935</v>
      </c>
      <c r="H25" s="32">
        <f t="shared" si="3"/>
        <v>-13.098952568695973</v>
      </c>
      <c r="I25" s="44">
        <f t="shared" si="4"/>
        <v>-9.0753759636097775E-2</v>
      </c>
      <c r="J25" s="1"/>
      <c r="K25" s="1"/>
      <c r="L25" s="1"/>
      <c r="N25" s="58">
        <v>9635.35</v>
      </c>
      <c r="O25" s="55">
        <v>553133.53999999992</v>
      </c>
    </row>
    <row r="26" spans="1:15" ht="17.100000000000001" customHeight="1" x14ac:dyDescent="0.25">
      <c r="A26" s="22" t="s">
        <v>17</v>
      </c>
      <c r="B26" s="14" t="s">
        <v>50</v>
      </c>
      <c r="C26" s="35">
        <v>0</v>
      </c>
      <c r="D26" s="43">
        <f t="shared" si="0"/>
        <v>0</v>
      </c>
      <c r="E26" s="35">
        <v>0</v>
      </c>
      <c r="F26" s="43">
        <f t="shared" si="1"/>
        <v>0</v>
      </c>
      <c r="G26" s="32">
        <f t="shared" si="2"/>
        <v>0</v>
      </c>
      <c r="H26" s="32" t="str">
        <f t="shared" si="3"/>
        <v>-</v>
      </c>
      <c r="I26" s="44">
        <f t="shared" si="4"/>
        <v>0</v>
      </c>
      <c r="J26" s="1"/>
      <c r="K26" s="1"/>
      <c r="L26" s="1"/>
      <c r="N26" s="58">
        <v>0</v>
      </c>
      <c r="O26" s="55">
        <v>0</v>
      </c>
    </row>
    <row r="27" spans="1:15" ht="17.100000000000001" customHeight="1" x14ac:dyDescent="0.25">
      <c r="A27" s="22" t="s">
        <v>18</v>
      </c>
      <c r="B27" s="14" t="s">
        <v>40</v>
      </c>
      <c r="C27" s="35">
        <v>1597.2199999999998</v>
      </c>
      <c r="D27" s="43">
        <f t="shared" si="0"/>
        <v>1.5418460998825783E-3</v>
      </c>
      <c r="E27" s="35">
        <v>9866.5</v>
      </c>
      <c r="F27" s="43">
        <f t="shared" si="1"/>
        <v>9.1848023948280233E-3</v>
      </c>
      <c r="G27" s="32">
        <f t="shared" si="2"/>
        <v>8269.2800000000007</v>
      </c>
      <c r="H27" s="32">
        <f t="shared" si="3"/>
        <v>517.72955510198983</v>
      </c>
      <c r="I27" s="44">
        <f t="shared" si="4"/>
        <v>7.642956294945445E-3</v>
      </c>
      <c r="J27" s="1"/>
      <c r="K27" s="1"/>
      <c r="L27" s="1"/>
      <c r="N27" s="58">
        <v>170</v>
      </c>
      <c r="O27" s="55">
        <v>693.14</v>
      </c>
    </row>
    <row r="28" spans="1:15" ht="17.100000000000001" customHeight="1" x14ac:dyDescent="0.25">
      <c r="A28" s="23" t="s">
        <v>30</v>
      </c>
      <c r="B28" s="7" t="s">
        <v>22</v>
      </c>
      <c r="C28" s="28">
        <f>SUM(C10:C27)</f>
        <v>92322177.157999992</v>
      </c>
      <c r="D28" s="33">
        <f>SUM(D10:D27)</f>
        <v>89.121466537941387</v>
      </c>
      <c r="E28" s="28">
        <f>SUM(E10:E27)</f>
        <v>97180227.649000004</v>
      </c>
      <c r="F28" s="33">
        <f>SUM(F10:F27)</f>
        <v>90.465837697305801</v>
      </c>
      <c r="G28" s="33">
        <f>E28-C28</f>
        <v>4858050.4910000116</v>
      </c>
      <c r="H28" s="33">
        <f>(E28-C28)/C28*100</f>
        <v>5.2620623132467435</v>
      </c>
      <c r="I28" s="45">
        <f>F28-D28</f>
        <v>1.3443711593644139</v>
      </c>
      <c r="J28" s="1"/>
      <c r="K28" s="1"/>
      <c r="L28" s="1"/>
      <c r="N28" s="59">
        <v>15333361.290000001</v>
      </c>
      <c r="O28" s="56">
        <v>59715336.159999996</v>
      </c>
    </row>
    <row r="29" spans="1:15" ht="17.100000000000001" customHeight="1" x14ac:dyDescent="0.25">
      <c r="A29" s="24" t="s">
        <v>27</v>
      </c>
      <c r="B29" s="5" t="s">
        <v>23</v>
      </c>
      <c r="C29" s="35">
        <v>10207378.560000001</v>
      </c>
      <c r="D29" s="43">
        <f t="shared" si="0"/>
        <v>9.8534997199891379</v>
      </c>
      <c r="E29" s="27">
        <v>9082029.6500000004</v>
      </c>
      <c r="F29" s="43">
        <f t="shared" si="1"/>
        <v>8.4545327805421486</v>
      </c>
      <c r="G29" s="32">
        <f t="shared" si="2"/>
        <v>-1125348.9100000001</v>
      </c>
      <c r="H29" s="32">
        <f t="shared" si="3"/>
        <v>-11.024857198986847</v>
      </c>
      <c r="I29" s="44">
        <f>F29-D29</f>
        <v>-1.3989669394469892</v>
      </c>
      <c r="J29" s="1"/>
      <c r="K29" s="1"/>
      <c r="L29" s="1"/>
      <c r="N29" s="58">
        <v>1244821.5</v>
      </c>
      <c r="O29" s="55">
        <v>7259422.46</v>
      </c>
    </row>
    <row r="30" spans="1:15" ht="17.100000000000001" customHeight="1" x14ac:dyDescent="0.25">
      <c r="A30" s="24" t="s">
        <v>24</v>
      </c>
      <c r="B30" s="6" t="s">
        <v>25</v>
      </c>
      <c r="C30" s="35">
        <v>8471.02</v>
      </c>
      <c r="D30" s="43">
        <f>C31/C$34*100</f>
        <v>0.90327162967643926</v>
      </c>
      <c r="E30" s="27">
        <v>7426.65</v>
      </c>
      <c r="F30" s="43">
        <f t="shared" si="1"/>
        <v>6.9135268540566099E-3</v>
      </c>
      <c r="G30" s="32">
        <f>E30-C31</f>
        <v>-928285.1</v>
      </c>
      <c r="H30" s="32">
        <f>IFERROR((E30-C31)/C31*100,"-")</f>
        <v>-99.206310062901309</v>
      </c>
      <c r="I30" s="44">
        <f t="shared" ref="I30:I32" si="5">F30-D30</f>
        <v>-0.8963581028223826</v>
      </c>
      <c r="J30" s="1"/>
      <c r="K30" s="1"/>
      <c r="L30" s="1"/>
      <c r="N30" s="58">
        <v>5596.06</v>
      </c>
      <c r="O30" s="55">
        <v>1228.46</v>
      </c>
    </row>
    <row r="31" spans="1:15" ht="17.100000000000001" customHeight="1" x14ac:dyDescent="0.25">
      <c r="A31" s="24" t="s">
        <v>26</v>
      </c>
      <c r="B31" s="18" t="s">
        <v>28</v>
      </c>
      <c r="C31" s="35">
        <v>935711.75</v>
      </c>
      <c r="D31" s="43">
        <f>C32/C$34*100</f>
        <v>0.11358477354863432</v>
      </c>
      <c r="E31" s="27">
        <v>1022045.5399999999</v>
      </c>
      <c r="F31" s="43">
        <f t="shared" si="1"/>
        <v>0.95143022585671699</v>
      </c>
      <c r="G31" s="32">
        <f>E31-C32</f>
        <v>904381.48</v>
      </c>
      <c r="H31" s="32">
        <f>IFERROR((E31-C32)/C32*100,"-")</f>
        <v>768.61318570853325</v>
      </c>
      <c r="I31" s="44">
        <f t="shared" si="5"/>
        <v>0.83784545230808272</v>
      </c>
      <c r="J31" s="1"/>
      <c r="K31" s="1"/>
      <c r="L31" s="1"/>
      <c r="N31" s="58">
        <v>22887.68</v>
      </c>
      <c r="O31" s="55">
        <v>737396.56</v>
      </c>
    </row>
    <row r="32" spans="1:15" ht="17.100000000000001" customHeight="1" x14ac:dyDescent="0.25">
      <c r="A32" s="22" t="s">
        <v>21</v>
      </c>
      <c r="B32" s="18" t="s">
        <v>35</v>
      </c>
      <c r="C32" s="35">
        <v>117664.06</v>
      </c>
      <c r="D32" s="43">
        <f>C33/C$34*100</f>
        <v>10.878533462058597</v>
      </c>
      <c r="E32" s="27">
        <v>130287.62</v>
      </c>
      <c r="F32" s="43">
        <f t="shared" si="1"/>
        <v>0.12128576944128551</v>
      </c>
      <c r="G32" s="32" t="e">
        <f>E32-#REF!</f>
        <v>#REF!</v>
      </c>
      <c r="H32" s="32" t="str">
        <f>IFERROR((E32-#REF!)/#REF!*100,"-")</f>
        <v>-</v>
      </c>
      <c r="I32" s="44">
        <f t="shared" si="5"/>
        <v>-10.757247692617311</v>
      </c>
      <c r="J32" s="1"/>
      <c r="K32" s="1"/>
      <c r="L32" s="1"/>
      <c r="N32" s="58">
        <v>44405.34</v>
      </c>
      <c r="O32" s="55">
        <v>51985.07</v>
      </c>
    </row>
    <row r="33" spans="1:12" ht="17.100000000000001" customHeight="1" x14ac:dyDescent="0.25">
      <c r="A33" s="23" t="s">
        <v>19</v>
      </c>
      <c r="B33" s="7" t="s">
        <v>20</v>
      </c>
      <c r="C33" s="29">
        <f>SUM(C29:C32)</f>
        <v>11269225.390000001</v>
      </c>
      <c r="D33" s="34">
        <f>SUM(D29:D32)</f>
        <v>21.748889585272806</v>
      </c>
      <c r="E33" s="29">
        <f>SUM(E29:E32)</f>
        <v>10241789.459999999</v>
      </c>
      <c r="F33" s="34">
        <f>SUM(F29:F32)</f>
        <v>9.5341623026942077</v>
      </c>
      <c r="G33" s="34">
        <f>E33-C33</f>
        <v>-1027435.9300000016</v>
      </c>
      <c r="H33" s="34">
        <f>(E33-C33)/C33*100</f>
        <v>-9.1171832530008654</v>
      </c>
      <c r="I33" s="46">
        <f>F33-D33</f>
        <v>-12.214727282578599</v>
      </c>
      <c r="J33" s="1"/>
      <c r="K33" s="1"/>
      <c r="L33" s="1"/>
    </row>
    <row r="34" spans="1:12" ht="17.100000000000001" customHeight="1" x14ac:dyDescent="0.25">
      <c r="A34" s="19" t="s">
        <v>33</v>
      </c>
      <c r="B34" s="20" t="s">
        <v>34</v>
      </c>
      <c r="C34" s="65">
        <f>C28+C33</f>
        <v>103591402.54799999</v>
      </c>
      <c r="D34" s="30">
        <v>100.00000000000001</v>
      </c>
      <c r="E34" s="66">
        <f>E28+E33</f>
        <v>107422017.109</v>
      </c>
      <c r="F34" s="31">
        <f>F28+F33</f>
        <v>100.00000000000001</v>
      </c>
      <c r="G34" s="40">
        <f>G28+G33</f>
        <v>3830614.56100001</v>
      </c>
      <c r="H34" s="40">
        <f>(E34-C34)/C34*100</f>
        <v>3.6978112727309149</v>
      </c>
      <c r="I34" s="40">
        <f>F34-D34</f>
        <v>0</v>
      </c>
      <c r="J34" s="1"/>
      <c r="K34" s="1"/>
      <c r="L34" s="1"/>
    </row>
    <row r="37" spans="1:12" x14ac:dyDescent="0.25">
      <c r="B37" t="s">
        <v>64</v>
      </c>
    </row>
    <row r="38" spans="1:12" x14ac:dyDescent="0.25">
      <c r="C38" s="47"/>
    </row>
  </sheetData>
  <mergeCells count="4">
    <mergeCell ref="A7:A9"/>
    <mergeCell ref="C7:I7"/>
    <mergeCell ref="G8:H8"/>
    <mergeCell ref="B7:B9"/>
  </mergeCells>
  <pageMargins left="0.39370078740157483" right="0.39370078740157483" top="0.78740157480314965" bottom="0.78740157480314965" header="0.31496062992125984" footer="0.31496062992125984"/>
  <pageSetup paperSize="9" scale="75" orientation="landscape" verticalDpi="0" r:id="rId1"/>
  <headerFooter>
    <oddHeader>&amp;L&amp;G&amp;CStatistika tržišta osiguranja&amp;RPolugodišnje izvješće</oddHeader>
    <oddFooter>&amp;CU izvješće su uključeni podatci zaključno s 30.06.2018.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BiH</vt:lpstr>
      <vt:lpstr>FBiH</vt:lpstr>
      <vt:lpstr>Sjedište u FBiH</vt:lpstr>
      <vt:lpstr>RS</vt:lpstr>
      <vt:lpstr>Sjedište u RS-u</vt:lpstr>
      <vt:lpstr>'Sjedište u FBiH'!Print_Area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2018-05-11T09:20:11Z</cp:lastPrinted>
  <dcterms:created xsi:type="dcterms:W3CDTF">2018-01-08T12:56:16Z</dcterms:created>
  <dcterms:modified xsi:type="dcterms:W3CDTF">2018-10-24T10:53:46Z</dcterms:modified>
</cp:coreProperties>
</file>