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J22" i="43" l="1"/>
  <c r="T22" i="43"/>
  <c r="T23" i="43"/>
  <c r="T15" i="43"/>
  <c r="I22" i="41" l="1"/>
  <c r="D22" i="41"/>
  <c r="D20" i="41"/>
  <c r="D21" i="41"/>
  <c r="D19" i="41"/>
  <c r="N37" i="43"/>
  <c r="Q36" i="43" s="1"/>
  <c r="D37" i="43"/>
  <c r="S30" i="42"/>
  <c r="I30" i="42"/>
  <c r="L28" i="42" s="1"/>
  <c r="G35" i="43" l="1"/>
  <c r="G33" i="43"/>
  <c r="G31" i="43"/>
  <c r="G29" i="43"/>
  <c r="G27" i="43"/>
  <c r="G25" i="43"/>
  <c r="G23" i="43"/>
  <c r="G21" i="43"/>
  <c r="G19" i="43"/>
  <c r="G17" i="43"/>
  <c r="G15" i="43"/>
  <c r="G13" i="43"/>
  <c r="G36" i="43"/>
  <c r="G34" i="43"/>
  <c r="G32" i="43"/>
  <c r="G30" i="43"/>
  <c r="G28" i="43"/>
  <c r="G26" i="43"/>
  <c r="G24" i="43"/>
  <c r="G22" i="43"/>
  <c r="G20" i="43"/>
  <c r="G18" i="43"/>
  <c r="G16" i="43"/>
  <c r="G14" i="43"/>
  <c r="G11" i="43"/>
  <c r="G10" i="43"/>
  <c r="E22" i="43"/>
  <c r="E21" i="43" l="1"/>
  <c r="E12" i="42" l="1"/>
  <c r="I15" i="41" l="1"/>
  <c r="I14" i="41"/>
  <c r="I13" i="41"/>
  <c r="I12" i="41"/>
  <c r="I10" i="41"/>
  <c r="I11" i="41"/>
  <c r="S16" i="41"/>
  <c r="S14" i="41"/>
  <c r="S15" i="41"/>
  <c r="R14" i="41"/>
  <c r="R15" i="41"/>
  <c r="D15" i="41"/>
  <c r="D14" i="41"/>
  <c r="D13" i="41"/>
  <c r="D12" i="41"/>
  <c r="D10" i="41"/>
  <c r="D11" i="41"/>
  <c r="D16" i="41"/>
  <c r="D17" i="41"/>
  <c r="D18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M37" i="43"/>
  <c r="D37" i="41" l="1"/>
  <c r="G30" i="41" s="1"/>
  <c r="G29" i="41" l="1"/>
  <c r="R37" i="43"/>
  <c r="H37" i="43"/>
  <c r="K22" i="43" s="1"/>
  <c r="U22" i="43" l="1"/>
  <c r="U15" i="43"/>
  <c r="U23" i="43"/>
  <c r="M30" i="42"/>
  <c r="C37" i="43" l="1"/>
  <c r="O15" i="43"/>
  <c r="O16" i="43"/>
  <c r="J15" i="43"/>
  <c r="J16" i="43"/>
  <c r="E15" i="43"/>
  <c r="F22" i="43" l="1"/>
  <c r="R30" i="42"/>
  <c r="N30" i="42"/>
  <c r="Q28" i="42" s="1"/>
  <c r="D30" i="42"/>
  <c r="C30" i="42"/>
  <c r="F12" i="42" s="1"/>
  <c r="G11" i="42" l="1"/>
  <c r="G17" i="42"/>
  <c r="G19" i="42"/>
  <c r="G21" i="42"/>
  <c r="G23" i="42"/>
  <c r="G27" i="42"/>
  <c r="G18" i="42"/>
  <c r="G20" i="42"/>
  <c r="G22" i="42"/>
  <c r="G24" i="42"/>
  <c r="G26" i="42"/>
  <c r="G28" i="42"/>
  <c r="G25" i="42"/>
  <c r="G29" i="42"/>
  <c r="I37" i="43"/>
  <c r="L22" i="43" s="1"/>
  <c r="S36" i="41"/>
  <c r="R36" i="41"/>
  <c r="N36" i="41"/>
  <c r="M36" i="41"/>
  <c r="I36" i="41"/>
  <c r="H36" i="41"/>
  <c r="C36" i="41"/>
  <c r="S37" i="43"/>
  <c r="U36" i="43"/>
  <c r="T36" i="43"/>
  <c r="O36" i="43"/>
  <c r="E11" i="43"/>
  <c r="J36" i="43"/>
  <c r="E36" i="43"/>
  <c r="V23" i="43" l="1"/>
  <c r="V15" i="43"/>
  <c r="V22" i="43"/>
  <c r="V36" i="43"/>
  <c r="Q16" i="43"/>
  <c r="Q15" i="43"/>
  <c r="P36" i="43"/>
  <c r="P15" i="43"/>
  <c r="P16" i="43"/>
  <c r="L36" i="43"/>
  <c r="L15" i="43"/>
  <c r="L16" i="43"/>
  <c r="K36" i="43"/>
  <c r="K16" i="43"/>
  <c r="K15" i="43"/>
  <c r="F11" i="43"/>
  <c r="F15" i="43"/>
  <c r="F36" i="43"/>
  <c r="J36" i="41"/>
  <c r="O36" i="41"/>
  <c r="T36" i="41"/>
  <c r="S35" i="41"/>
  <c r="R35" i="41"/>
  <c r="N35" i="41"/>
  <c r="M35" i="41"/>
  <c r="I35" i="41"/>
  <c r="H35" i="41"/>
  <c r="C35" i="41"/>
  <c r="S34" i="41"/>
  <c r="R34" i="41"/>
  <c r="N34" i="41"/>
  <c r="M34" i="41"/>
  <c r="I34" i="41"/>
  <c r="H34" i="41"/>
  <c r="C34" i="41"/>
  <c r="S33" i="41"/>
  <c r="R33" i="41"/>
  <c r="N33" i="41"/>
  <c r="M33" i="41"/>
  <c r="I33" i="41"/>
  <c r="H33" i="41"/>
  <c r="C33" i="41"/>
  <c r="S32" i="41"/>
  <c r="R32" i="41"/>
  <c r="N32" i="41"/>
  <c r="M32" i="41"/>
  <c r="I32" i="41"/>
  <c r="H32" i="41"/>
  <c r="C32" i="41"/>
  <c r="J32" i="41" l="1"/>
  <c r="T32" i="41"/>
  <c r="J33" i="41"/>
  <c r="T33" i="41"/>
  <c r="J34" i="41"/>
  <c r="T34" i="41"/>
  <c r="J35" i="41"/>
  <c r="T35" i="41"/>
  <c r="O32" i="41"/>
  <c r="O33" i="41"/>
  <c r="O34" i="41"/>
  <c r="O35" i="41"/>
  <c r="I31" i="41"/>
  <c r="H31" i="41"/>
  <c r="S31" i="41"/>
  <c r="R31" i="41"/>
  <c r="N31" i="41"/>
  <c r="M31" i="41"/>
  <c r="C31" i="41"/>
  <c r="S30" i="41"/>
  <c r="R30" i="41"/>
  <c r="N30" i="41"/>
  <c r="M30" i="41"/>
  <c r="I30" i="41"/>
  <c r="H30" i="41"/>
  <c r="C30" i="41"/>
  <c r="J30" i="41" l="1"/>
  <c r="O30" i="41"/>
  <c r="T30" i="41"/>
  <c r="O31" i="41"/>
  <c r="T31" i="41"/>
  <c r="J31" i="41"/>
  <c r="S29" i="41"/>
  <c r="R29" i="41"/>
  <c r="N29" i="41"/>
  <c r="M29" i="41"/>
  <c r="I29" i="41"/>
  <c r="H29" i="41"/>
  <c r="C29" i="41"/>
  <c r="S28" i="41"/>
  <c r="R28" i="41"/>
  <c r="N28" i="41"/>
  <c r="M28" i="41"/>
  <c r="I28" i="41"/>
  <c r="H28" i="41"/>
  <c r="C28" i="41"/>
  <c r="S27" i="41"/>
  <c r="R27" i="41"/>
  <c r="N27" i="41"/>
  <c r="M27" i="41"/>
  <c r="I27" i="41"/>
  <c r="H27" i="41"/>
  <c r="C27" i="41"/>
  <c r="J27" i="41" l="1"/>
  <c r="O27" i="41"/>
  <c r="J28" i="41"/>
  <c r="O28" i="41"/>
  <c r="T28" i="41"/>
  <c r="J29" i="41"/>
  <c r="O29" i="41"/>
  <c r="T29" i="41"/>
  <c r="T27" i="41"/>
  <c r="S26" i="41"/>
  <c r="R26" i="41"/>
  <c r="N26" i="41"/>
  <c r="M26" i="41"/>
  <c r="I26" i="41"/>
  <c r="H26" i="41"/>
  <c r="C26" i="41"/>
  <c r="S25" i="41"/>
  <c r="R25" i="41"/>
  <c r="N25" i="41"/>
  <c r="M25" i="41"/>
  <c r="I25" i="41"/>
  <c r="H25" i="41"/>
  <c r="C25" i="41"/>
  <c r="S24" i="41"/>
  <c r="R24" i="41"/>
  <c r="N24" i="41"/>
  <c r="M24" i="41"/>
  <c r="I24" i="41"/>
  <c r="H24" i="41"/>
  <c r="C24" i="41"/>
  <c r="T24" i="41" l="1"/>
  <c r="T25" i="41"/>
  <c r="T26" i="41"/>
  <c r="J26" i="41"/>
  <c r="O26" i="41"/>
  <c r="J24" i="41"/>
  <c r="O24" i="41"/>
  <c r="J25" i="41"/>
  <c r="O25" i="41"/>
  <c r="S23" i="41"/>
  <c r="R23" i="41"/>
  <c r="N23" i="41"/>
  <c r="M23" i="41"/>
  <c r="I23" i="41"/>
  <c r="H23" i="41"/>
  <c r="C23" i="41"/>
  <c r="S22" i="41"/>
  <c r="R22" i="41"/>
  <c r="N22" i="41"/>
  <c r="M22" i="41"/>
  <c r="H22" i="41"/>
  <c r="C22" i="41"/>
  <c r="S21" i="41"/>
  <c r="R21" i="41"/>
  <c r="N21" i="41"/>
  <c r="M21" i="41"/>
  <c r="I21" i="41"/>
  <c r="H21" i="41"/>
  <c r="C21" i="41"/>
  <c r="J21" i="41" l="1"/>
  <c r="O21" i="41"/>
  <c r="T21" i="41"/>
  <c r="J22" i="41"/>
  <c r="O22" i="41"/>
  <c r="T22" i="41"/>
  <c r="J23" i="41"/>
  <c r="O23" i="41"/>
  <c r="T23" i="41"/>
  <c r="S20" i="41"/>
  <c r="R20" i="41"/>
  <c r="N20" i="41"/>
  <c r="M20" i="41"/>
  <c r="I20" i="41"/>
  <c r="H20" i="41"/>
  <c r="C20" i="41"/>
  <c r="J20" i="41" l="1"/>
  <c r="O20" i="41"/>
  <c r="T20" i="41"/>
  <c r="S19" i="41"/>
  <c r="R19" i="41"/>
  <c r="N19" i="41"/>
  <c r="M19" i="41"/>
  <c r="I19" i="41"/>
  <c r="H19" i="41"/>
  <c r="C19" i="41"/>
  <c r="J19" i="41" l="1"/>
  <c r="O19" i="41"/>
  <c r="T19" i="41"/>
  <c r="S18" i="41"/>
  <c r="R18" i="41"/>
  <c r="N18" i="41"/>
  <c r="M18" i="41"/>
  <c r="I18" i="41"/>
  <c r="H18" i="41"/>
  <c r="C18" i="41"/>
  <c r="S17" i="41"/>
  <c r="R17" i="41"/>
  <c r="N17" i="41"/>
  <c r="M17" i="41"/>
  <c r="I17" i="41"/>
  <c r="H17" i="41"/>
  <c r="C17" i="41"/>
  <c r="J17" i="41" l="1"/>
  <c r="O17" i="41"/>
  <c r="T17" i="41"/>
  <c r="J18" i="41"/>
  <c r="O18" i="41"/>
  <c r="T18" i="41"/>
  <c r="R16" i="41"/>
  <c r="N16" i="41"/>
  <c r="M16" i="41"/>
  <c r="I16" i="41"/>
  <c r="I37" i="41" s="1"/>
  <c r="H16" i="41"/>
  <c r="C16" i="41"/>
  <c r="J16" i="41" l="1"/>
  <c r="O16" i="41"/>
  <c r="T16" i="41"/>
  <c r="M15" i="41"/>
  <c r="N15" i="41"/>
  <c r="N14" i="41"/>
  <c r="H15" i="41"/>
  <c r="C15" i="41"/>
  <c r="M14" i="41"/>
  <c r="H14" i="41"/>
  <c r="C14" i="41"/>
  <c r="S13" i="41"/>
  <c r="R13" i="41"/>
  <c r="N13" i="41"/>
  <c r="M13" i="41"/>
  <c r="H13" i="41"/>
  <c r="C13" i="41"/>
  <c r="S12" i="41"/>
  <c r="R12" i="41"/>
  <c r="N12" i="41"/>
  <c r="M12" i="41"/>
  <c r="H12" i="41"/>
  <c r="C12" i="41"/>
  <c r="S10" i="41"/>
  <c r="R10" i="41"/>
  <c r="N10" i="41"/>
  <c r="M10" i="41"/>
  <c r="H10" i="41"/>
  <c r="C10" i="41"/>
  <c r="S11" i="41"/>
  <c r="S37" i="41" s="1"/>
  <c r="R11" i="41"/>
  <c r="N11" i="41"/>
  <c r="M11" i="41"/>
  <c r="H11" i="41"/>
  <c r="H37" i="41" s="1"/>
  <c r="J37" i="41" s="1"/>
  <c r="C11" i="41"/>
  <c r="C37" i="41" s="1"/>
  <c r="E37" i="41" s="1"/>
  <c r="M37" i="41" l="1"/>
  <c r="P36" i="41" s="1"/>
  <c r="R37" i="41"/>
  <c r="U10" i="41" s="1"/>
  <c r="L12" i="41"/>
  <c r="N37" i="41"/>
  <c r="Q35" i="41" s="1"/>
  <c r="L26" i="41"/>
  <c r="V24" i="41"/>
  <c r="V30" i="41"/>
  <c r="V29" i="41"/>
  <c r="V33" i="41"/>
  <c r="V26" i="41"/>
  <c r="V36" i="41"/>
  <c r="V28" i="41"/>
  <c r="V34" i="41"/>
  <c r="V25" i="41"/>
  <c r="V31" i="41"/>
  <c r="V35" i="41"/>
  <c r="V32" i="41"/>
  <c r="V27" i="41"/>
  <c r="V22" i="41"/>
  <c r="V23" i="41"/>
  <c r="V21" i="41"/>
  <c r="V20" i="41"/>
  <c r="V19" i="41"/>
  <c r="V18" i="41"/>
  <c r="V17" i="41"/>
  <c r="J10" i="41"/>
  <c r="O10" i="41"/>
  <c r="T10" i="41"/>
  <c r="V10" i="41"/>
  <c r="J12" i="41"/>
  <c r="O12" i="41"/>
  <c r="T12" i="41"/>
  <c r="V12" i="41"/>
  <c r="J13" i="41"/>
  <c r="O13" i="41"/>
  <c r="T13" i="41"/>
  <c r="V13" i="41"/>
  <c r="J14" i="41"/>
  <c r="O14" i="41"/>
  <c r="T14" i="41"/>
  <c r="V14" i="41"/>
  <c r="J15" i="41"/>
  <c r="L15" i="41"/>
  <c r="O15" i="41"/>
  <c r="T15" i="41"/>
  <c r="V15" i="41"/>
  <c r="V16" i="41"/>
  <c r="E10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T11" i="41"/>
  <c r="O11" i="41"/>
  <c r="J11" i="41"/>
  <c r="E11" i="41"/>
  <c r="V10" i="43"/>
  <c r="V12" i="43"/>
  <c r="V13" i="43"/>
  <c r="V14" i="43"/>
  <c r="V16" i="43"/>
  <c r="V17" i="43"/>
  <c r="V18" i="43"/>
  <c r="V19" i="43"/>
  <c r="V20" i="43"/>
  <c r="V21" i="43"/>
  <c r="V24" i="43"/>
  <c r="V25" i="43"/>
  <c r="V26" i="43"/>
  <c r="V27" i="43"/>
  <c r="V28" i="43"/>
  <c r="V29" i="43"/>
  <c r="V30" i="43"/>
  <c r="V31" i="43"/>
  <c r="V32" i="43"/>
  <c r="V33" i="43"/>
  <c r="V34" i="43"/>
  <c r="V35" i="43"/>
  <c r="U10" i="43"/>
  <c r="U12" i="43"/>
  <c r="U13" i="43"/>
  <c r="U14" i="43"/>
  <c r="U16" i="43"/>
  <c r="U17" i="43"/>
  <c r="U18" i="43"/>
  <c r="U19" i="43"/>
  <c r="U20" i="43"/>
  <c r="U21" i="43"/>
  <c r="U24" i="43"/>
  <c r="U25" i="43"/>
  <c r="U26" i="43"/>
  <c r="U27" i="43"/>
  <c r="U28" i="43"/>
  <c r="U29" i="43"/>
  <c r="U30" i="43"/>
  <c r="U31" i="43"/>
  <c r="U32" i="43"/>
  <c r="U33" i="43"/>
  <c r="U34" i="43"/>
  <c r="U35" i="43"/>
  <c r="T10" i="43"/>
  <c r="T12" i="43"/>
  <c r="T13" i="43"/>
  <c r="T14" i="43"/>
  <c r="T16" i="43"/>
  <c r="T17" i="43"/>
  <c r="T18" i="43"/>
  <c r="T19" i="43"/>
  <c r="T20" i="43"/>
  <c r="T21" i="43"/>
  <c r="T24" i="43"/>
  <c r="T25" i="43"/>
  <c r="T26" i="43"/>
  <c r="T27" i="43"/>
  <c r="T28" i="43"/>
  <c r="T29" i="43"/>
  <c r="T30" i="43"/>
  <c r="T31" i="43"/>
  <c r="T32" i="43"/>
  <c r="T33" i="43"/>
  <c r="T34" i="43"/>
  <c r="T35" i="43"/>
  <c r="Q10" i="43"/>
  <c r="Q12" i="43"/>
  <c r="Q13" i="43"/>
  <c r="Q14" i="43"/>
  <c r="Q17" i="43"/>
  <c r="Q18" i="43"/>
  <c r="Q19" i="43"/>
  <c r="Q20" i="43"/>
  <c r="Q21" i="43"/>
  <c r="Q23" i="43"/>
  <c r="Q24" i="43"/>
  <c r="Q25" i="43"/>
  <c r="Q26" i="43"/>
  <c r="Q27" i="43"/>
  <c r="Q28" i="43"/>
  <c r="Q29" i="43"/>
  <c r="Q30" i="43"/>
  <c r="Q31" i="43"/>
  <c r="Q32" i="43"/>
  <c r="Q33" i="43"/>
  <c r="Q34" i="43"/>
  <c r="Q35" i="43"/>
  <c r="P10" i="43"/>
  <c r="P12" i="43"/>
  <c r="P13" i="43"/>
  <c r="P14" i="43"/>
  <c r="P17" i="43"/>
  <c r="P18" i="43"/>
  <c r="P19" i="43"/>
  <c r="P20" i="43"/>
  <c r="P21" i="43"/>
  <c r="P23" i="43"/>
  <c r="P24" i="43"/>
  <c r="P25" i="43"/>
  <c r="P26" i="43"/>
  <c r="P27" i="43"/>
  <c r="P28" i="43"/>
  <c r="P29" i="43"/>
  <c r="P30" i="43"/>
  <c r="P31" i="43"/>
  <c r="P32" i="43"/>
  <c r="P33" i="43"/>
  <c r="P34" i="43"/>
  <c r="P35" i="43"/>
  <c r="O10" i="43"/>
  <c r="O12" i="43"/>
  <c r="O13" i="43"/>
  <c r="O14" i="43"/>
  <c r="O17" i="43"/>
  <c r="O18" i="43"/>
  <c r="O19" i="43"/>
  <c r="O20" i="43"/>
  <c r="O21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F10" i="41" l="1"/>
  <c r="U17" i="41"/>
  <c r="Q36" i="41"/>
  <c r="K12" i="41"/>
  <c r="U13" i="41"/>
  <c r="U16" i="41"/>
  <c r="U14" i="41"/>
  <c r="Q32" i="41"/>
  <c r="P14" i="41"/>
  <c r="U23" i="41"/>
  <c r="U11" i="41"/>
  <c r="U12" i="41"/>
  <c r="U18" i="41"/>
  <c r="U19" i="41"/>
  <c r="U36" i="41"/>
  <c r="L14" i="41"/>
  <c r="U26" i="41"/>
  <c r="P11" i="41"/>
  <c r="U21" i="41"/>
  <c r="U34" i="41"/>
  <c r="U31" i="41"/>
  <c r="P16" i="41"/>
  <c r="U20" i="41"/>
  <c r="U22" i="41"/>
  <c r="U27" i="41"/>
  <c r="U30" i="41"/>
  <c r="U35" i="41"/>
  <c r="U25" i="41"/>
  <c r="U32" i="41"/>
  <c r="U28" i="41"/>
  <c r="U29" i="41"/>
  <c r="L18" i="41"/>
  <c r="K11" i="41"/>
  <c r="K17" i="41"/>
  <c r="L11" i="41"/>
  <c r="L16" i="41"/>
  <c r="L13" i="41"/>
  <c r="L23" i="41"/>
  <c r="L31" i="41"/>
  <c r="Q15" i="41"/>
  <c r="Q17" i="41"/>
  <c r="P12" i="41"/>
  <c r="P10" i="41"/>
  <c r="P15" i="41"/>
  <c r="U24" i="41"/>
  <c r="U33" i="41"/>
  <c r="U15" i="41"/>
  <c r="L34" i="41"/>
  <c r="L20" i="41"/>
  <c r="L25" i="41"/>
  <c r="L27" i="41"/>
  <c r="L33" i="41"/>
  <c r="L36" i="41"/>
  <c r="L10" i="41"/>
  <c r="L17" i="41"/>
  <c r="L19" i="41"/>
  <c r="L22" i="41"/>
  <c r="L21" i="41"/>
  <c r="L24" i="41"/>
  <c r="L28" i="41"/>
  <c r="L29" i="41"/>
  <c r="L30" i="41"/>
  <c r="L32" i="41"/>
  <c r="L35" i="41"/>
  <c r="K23" i="41"/>
  <c r="K31" i="41"/>
  <c r="K24" i="41"/>
  <c r="K35" i="41"/>
  <c r="K16" i="41"/>
  <c r="K10" i="41"/>
  <c r="K20" i="41"/>
  <c r="K26" i="41"/>
  <c r="K28" i="41"/>
  <c r="K33" i="41"/>
  <c r="K36" i="41"/>
  <c r="K14" i="41"/>
  <c r="K13" i="41"/>
  <c r="K15" i="41"/>
  <c r="K18" i="41"/>
  <c r="K19" i="41"/>
  <c r="K21" i="41"/>
  <c r="K22" i="41"/>
  <c r="K25" i="41"/>
  <c r="K29" i="41"/>
  <c r="K27" i="41"/>
  <c r="K30" i="41"/>
  <c r="K34" i="41"/>
  <c r="K32" i="41"/>
  <c r="P13" i="41"/>
  <c r="P17" i="41"/>
  <c r="P21" i="41"/>
  <c r="P19" i="41"/>
  <c r="P23" i="41"/>
  <c r="P25" i="41"/>
  <c r="P28" i="41"/>
  <c r="P34" i="41"/>
  <c r="P27" i="41"/>
  <c r="P30" i="41"/>
  <c r="P32" i="41"/>
  <c r="P18" i="41"/>
  <c r="P20" i="41"/>
  <c r="P22" i="41"/>
  <c r="P26" i="41"/>
  <c r="P24" i="41"/>
  <c r="P29" i="41"/>
  <c r="P31" i="41"/>
  <c r="P35" i="41"/>
  <c r="P33" i="41"/>
  <c r="Q24" i="41"/>
  <c r="Q16" i="41"/>
  <c r="Q10" i="41"/>
  <c r="Q21" i="41"/>
  <c r="Q27" i="41"/>
  <c r="Q14" i="41"/>
  <c r="Q13" i="41"/>
  <c r="Q12" i="41"/>
  <c r="Q18" i="41"/>
  <c r="Q19" i="41"/>
  <c r="Q22" i="41"/>
  <c r="Q29" i="41"/>
  <c r="Q30" i="41"/>
  <c r="Q34" i="41"/>
  <c r="Q20" i="41"/>
  <c r="Q23" i="41"/>
  <c r="Q25" i="41"/>
  <c r="Q26" i="41"/>
  <c r="Q28" i="41"/>
  <c r="Q31" i="41"/>
  <c r="Q33" i="41"/>
  <c r="T37" i="41"/>
  <c r="V11" i="41"/>
  <c r="V37" i="41" s="1"/>
  <c r="O37" i="41"/>
  <c r="Q11" i="41"/>
  <c r="F11" i="41"/>
  <c r="F36" i="41"/>
  <c r="F34" i="41"/>
  <c r="F32" i="41"/>
  <c r="F30" i="41"/>
  <c r="F28" i="41"/>
  <c r="F26" i="41"/>
  <c r="F24" i="41"/>
  <c r="F22" i="41"/>
  <c r="F20" i="41"/>
  <c r="F18" i="41"/>
  <c r="F16" i="41"/>
  <c r="F14" i="41"/>
  <c r="F12" i="41"/>
  <c r="G36" i="41"/>
  <c r="G34" i="41"/>
  <c r="G32" i="41"/>
  <c r="G28" i="41"/>
  <c r="G26" i="41"/>
  <c r="G24" i="41"/>
  <c r="G22" i="41"/>
  <c r="G20" i="41"/>
  <c r="G18" i="41"/>
  <c r="G16" i="41"/>
  <c r="G14" i="41"/>
  <c r="G12" i="41"/>
  <c r="G11" i="41"/>
  <c r="F35" i="41"/>
  <c r="F33" i="41"/>
  <c r="F31" i="41"/>
  <c r="F29" i="41"/>
  <c r="F27" i="41"/>
  <c r="F25" i="41"/>
  <c r="F23" i="41"/>
  <c r="F21" i="41"/>
  <c r="F19" i="41"/>
  <c r="F17" i="41"/>
  <c r="F15" i="41"/>
  <c r="F13" i="41"/>
  <c r="G35" i="41"/>
  <c r="G33" i="41"/>
  <c r="G31" i="41"/>
  <c r="G27" i="41"/>
  <c r="G25" i="41"/>
  <c r="G23" i="41"/>
  <c r="G21" i="41"/>
  <c r="G19" i="41"/>
  <c r="G17" i="41"/>
  <c r="G15" i="41"/>
  <c r="G13" i="41"/>
  <c r="G10" i="41"/>
  <c r="L10" i="43"/>
  <c r="L12" i="43"/>
  <c r="L13" i="43"/>
  <c r="L14" i="43"/>
  <c r="L17" i="43"/>
  <c r="L18" i="43"/>
  <c r="L19" i="43"/>
  <c r="L20" i="43"/>
  <c r="L21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K10" i="43"/>
  <c r="K12" i="43"/>
  <c r="K13" i="43"/>
  <c r="K14" i="43"/>
  <c r="K17" i="43"/>
  <c r="K18" i="43"/>
  <c r="K19" i="43"/>
  <c r="K20" i="43"/>
  <c r="K21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35" i="43"/>
  <c r="J10" i="43"/>
  <c r="J12" i="43"/>
  <c r="J13" i="43"/>
  <c r="J14" i="43"/>
  <c r="J17" i="43"/>
  <c r="J18" i="43"/>
  <c r="J19" i="43"/>
  <c r="J20" i="43"/>
  <c r="J21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J35" i="43"/>
  <c r="Q11" i="43"/>
  <c r="Q37" i="43" s="1"/>
  <c r="P11" i="43"/>
  <c r="P37" i="43" s="1"/>
  <c r="F37" i="41" l="1"/>
  <c r="G37" i="41"/>
  <c r="K37" i="41"/>
  <c r="L37" i="41"/>
  <c r="Q37" i="41"/>
  <c r="U37" i="41"/>
  <c r="P37" i="41"/>
  <c r="L11" i="43"/>
  <c r="L37" i="43" s="1"/>
  <c r="K11" i="43"/>
  <c r="K37" i="43" s="1"/>
  <c r="E34" i="43"/>
  <c r="E10" i="43"/>
  <c r="E12" i="43"/>
  <c r="E13" i="43"/>
  <c r="E14" i="43"/>
  <c r="E16" i="43"/>
  <c r="E17" i="43"/>
  <c r="E18" i="43"/>
  <c r="E19" i="43"/>
  <c r="E20" i="43"/>
  <c r="E23" i="43"/>
  <c r="E24" i="43"/>
  <c r="E25" i="43"/>
  <c r="E26" i="43"/>
  <c r="E27" i="43"/>
  <c r="E28" i="43"/>
  <c r="E29" i="43"/>
  <c r="E30" i="43"/>
  <c r="E31" i="43"/>
  <c r="E32" i="43"/>
  <c r="E33" i="43"/>
  <c r="E35" i="43"/>
  <c r="E37" i="43"/>
  <c r="G12" i="43"/>
  <c r="F10" i="43"/>
  <c r="F12" i="43"/>
  <c r="F13" i="43"/>
  <c r="F14" i="43"/>
  <c r="F16" i="43"/>
  <c r="F17" i="43"/>
  <c r="F18" i="43"/>
  <c r="F19" i="43"/>
  <c r="F20" i="43"/>
  <c r="F21" i="43"/>
  <c r="F23" i="43"/>
  <c r="F24" i="43"/>
  <c r="F25" i="43"/>
  <c r="F26" i="43"/>
  <c r="F27" i="43"/>
  <c r="F28" i="43"/>
  <c r="F29" i="43"/>
  <c r="F30" i="43"/>
  <c r="F31" i="43"/>
  <c r="F32" i="43"/>
  <c r="F33" i="43"/>
  <c r="F34" i="43"/>
  <c r="F35" i="43"/>
  <c r="V11" i="43"/>
  <c r="V37" i="43" s="1"/>
  <c r="U11" i="43"/>
  <c r="U37" i="43" s="1"/>
  <c r="T11" i="43"/>
  <c r="O11" i="43"/>
  <c r="J11" i="43"/>
  <c r="F37" i="43" l="1"/>
  <c r="G37" i="43"/>
  <c r="T37" i="43"/>
  <c r="J37" i="43"/>
  <c r="O37" i="43"/>
  <c r="T10" i="42" l="1"/>
  <c r="T12" i="42"/>
  <c r="T13" i="42"/>
  <c r="T14" i="42"/>
  <c r="T15" i="42"/>
  <c r="T16" i="42"/>
  <c r="T17" i="42"/>
  <c r="T18" i="42"/>
  <c r="T19" i="42"/>
  <c r="T20" i="42"/>
  <c r="T21" i="42"/>
  <c r="T22" i="42"/>
  <c r="T23" i="42"/>
  <c r="T24" i="42"/>
  <c r="T25" i="42"/>
  <c r="T26" i="42"/>
  <c r="T27" i="42"/>
  <c r="T28" i="42"/>
  <c r="T29" i="42"/>
  <c r="O10" i="42"/>
  <c r="O12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27" i="42"/>
  <c r="O28" i="42"/>
  <c r="O29" i="42"/>
  <c r="J10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J25" i="42"/>
  <c r="J26" i="42"/>
  <c r="J27" i="42"/>
  <c r="J28" i="42"/>
  <c r="J29" i="42"/>
  <c r="U11" i="42" l="1"/>
  <c r="H30" i="42"/>
  <c r="K11" i="42" s="1"/>
  <c r="T11" i="42"/>
  <c r="O11" i="42"/>
  <c r="J11" i="42"/>
  <c r="E10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G12" i="42"/>
  <c r="F10" i="42"/>
  <c r="L11" i="42" l="1"/>
  <c r="T30" i="42"/>
  <c r="U12" i="42"/>
  <c r="U14" i="42"/>
  <c r="U16" i="42"/>
  <c r="U18" i="42"/>
  <c r="U20" i="42"/>
  <c r="U22" i="42"/>
  <c r="U24" i="42"/>
  <c r="U26" i="42"/>
  <c r="U28" i="42"/>
  <c r="U10" i="42"/>
  <c r="U13" i="42"/>
  <c r="U15" i="42"/>
  <c r="U17" i="42"/>
  <c r="U19" i="42"/>
  <c r="U21" i="42"/>
  <c r="U23" i="42"/>
  <c r="U25" i="42"/>
  <c r="U27" i="42"/>
  <c r="U29" i="42"/>
  <c r="V11" i="42"/>
  <c r="V10" i="42"/>
  <c r="V13" i="42"/>
  <c r="V15" i="42"/>
  <c r="V17" i="42"/>
  <c r="V19" i="42"/>
  <c r="V21" i="42"/>
  <c r="V23" i="42"/>
  <c r="V25" i="42"/>
  <c r="V27" i="42"/>
  <c r="V29" i="42"/>
  <c r="V12" i="42"/>
  <c r="V14" i="42"/>
  <c r="V16" i="42"/>
  <c r="V18" i="42"/>
  <c r="V20" i="42"/>
  <c r="V22" i="42"/>
  <c r="V24" i="42"/>
  <c r="V26" i="42"/>
  <c r="V28" i="42"/>
  <c r="K12" i="42"/>
  <c r="K14" i="42"/>
  <c r="K16" i="42"/>
  <c r="K18" i="42"/>
  <c r="K20" i="42"/>
  <c r="K22" i="42"/>
  <c r="K24" i="42"/>
  <c r="K26" i="42"/>
  <c r="K28" i="42"/>
  <c r="K10" i="42"/>
  <c r="K13" i="42"/>
  <c r="K15" i="42"/>
  <c r="K17" i="42"/>
  <c r="K19" i="42"/>
  <c r="K21" i="42"/>
  <c r="K23" i="42"/>
  <c r="K25" i="42"/>
  <c r="K27" i="42"/>
  <c r="K29" i="42"/>
  <c r="J30" i="42"/>
  <c r="L10" i="42"/>
  <c r="L13" i="42"/>
  <c r="L15" i="42"/>
  <c r="L17" i="42"/>
  <c r="L19" i="42"/>
  <c r="L21" i="42"/>
  <c r="L23" i="42"/>
  <c r="L25" i="42"/>
  <c r="L27" i="42"/>
  <c r="L29" i="42"/>
  <c r="L12" i="42"/>
  <c r="L14" i="42"/>
  <c r="L16" i="42"/>
  <c r="L18" i="42"/>
  <c r="L20" i="42"/>
  <c r="L22" i="42"/>
  <c r="L24" i="42"/>
  <c r="L26" i="42"/>
  <c r="Q12" i="42"/>
  <c r="Q14" i="42"/>
  <c r="Q16" i="42"/>
  <c r="Q18" i="42"/>
  <c r="Q20" i="42"/>
  <c r="Q22" i="42"/>
  <c r="Q24" i="42"/>
  <c r="Q26" i="42"/>
  <c r="Q10" i="42"/>
  <c r="Q13" i="42"/>
  <c r="Q15" i="42"/>
  <c r="Q17" i="42"/>
  <c r="Q19" i="42"/>
  <c r="Q21" i="42"/>
  <c r="Q23" i="42"/>
  <c r="Q25" i="42"/>
  <c r="Q27" i="42"/>
  <c r="Q29" i="42"/>
  <c r="P11" i="42"/>
  <c r="P10" i="42"/>
  <c r="P13" i="42"/>
  <c r="P15" i="42"/>
  <c r="P17" i="42"/>
  <c r="P21" i="42"/>
  <c r="P27" i="42"/>
  <c r="P12" i="42"/>
  <c r="P14" i="42"/>
  <c r="P16" i="42"/>
  <c r="P18" i="42"/>
  <c r="P20" i="42"/>
  <c r="P22" i="42"/>
  <c r="P24" i="42"/>
  <c r="P26" i="42"/>
  <c r="P28" i="42"/>
  <c r="P19" i="42"/>
  <c r="P23" i="42"/>
  <c r="P25" i="42"/>
  <c r="P29" i="42"/>
  <c r="G15" i="42"/>
  <c r="G13" i="42"/>
  <c r="G10" i="42"/>
  <c r="G16" i="42"/>
  <c r="G14" i="42"/>
  <c r="F26" i="42"/>
  <c r="F22" i="42"/>
  <c r="F18" i="42"/>
  <c r="F14" i="42"/>
  <c r="E30" i="42"/>
  <c r="F28" i="42"/>
  <c r="F24" i="42"/>
  <c r="F20" i="42"/>
  <c r="F16" i="42"/>
  <c r="O30" i="42"/>
  <c r="Q11" i="42"/>
  <c r="F29" i="42"/>
  <c r="F27" i="42"/>
  <c r="F25" i="42"/>
  <c r="F23" i="42"/>
  <c r="F21" i="42"/>
  <c r="F19" i="42"/>
  <c r="F17" i="42"/>
  <c r="F15" i="42"/>
  <c r="F13" i="42"/>
  <c r="U30" i="42" l="1"/>
  <c r="V30" i="42"/>
  <c r="K30" i="42"/>
  <c r="L30" i="42"/>
  <c r="Q30" i="42"/>
  <c r="P30" i="42"/>
  <c r="G30" i="42"/>
  <c r="F11" i="42"/>
  <c r="F30" i="42" s="1"/>
  <c r="E11" i="42"/>
</calcChain>
</file>

<file path=xl/sharedStrings.xml><?xml version="1.0" encoding="utf-8"?>
<sst xmlns="http://schemas.openxmlformats.org/spreadsheetml/2006/main" count="250" uniqueCount="75">
  <si>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</si>
  <si>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</si>
  <si>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</si>
  <si>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</si>
  <si>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</si>
  <si>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</si>
  <si>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</si>
  <si>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</si>
  <si>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</si>
  <si>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</si>
  <si>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</si>
  <si>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</si>
  <si>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</si>
  <si>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</si>
  <si>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</si>
  <si>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</si>
  <si>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</si>
  <si>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</si>
  <si>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</si>
  <si>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</si>
  <si>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</si>
  <si>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</si>
  <si>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</si>
  <si>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</si>
  <si>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</si>
  <si>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</si>
  <si>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</si>
  <si>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</si>
  <si>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</si>
  <si>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</si>
  <si>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</si>
  <si>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</si>
  <si>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</si>
  <si>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</si>
  <si>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</si>
  <si>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</si>
  <si>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</si>
  <si>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</si>
  <si>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</si>
  <si>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</si>
  <si>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</si>
  <si>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</si>
  <si>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</si>
  <si>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</si>
  <si>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</si>
  <si>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</si>
  <si>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</si>
  <si>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</si>
  <si>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</si>
  <si>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</si>
  <si>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</si>
  <si>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</si>
  <si>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</si>
  <si>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</si>
  <si>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</si>
  <si>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</si>
  <si>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Broj isplaćenih šteta </t>
  </si>
  <si>
    <t xml:space="preserve">ŽIVOTNA OSIGURANJA </t>
  </si>
  <si>
    <t>2018.</t>
  </si>
  <si>
    <t xml:space="preserve">Procenat promjene </t>
  </si>
  <si>
    <t>Udio (%)</t>
  </si>
  <si>
    <t>Adriatic osiguranje d.d.</t>
  </si>
  <si>
    <t>Central osgiuranje d.d.</t>
  </si>
  <si>
    <t>I-VI-2017</t>
  </si>
  <si>
    <t>I-VI-2018</t>
  </si>
  <si>
    <t>Ukupno:</t>
  </si>
  <si>
    <t>Procenat promjene</t>
  </si>
  <si>
    <t>Adriatic osiguranje d.d.*</t>
  </si>
  <si>
    <t>*Od 1. januara 2018. godine Bosna-Sunce osiguranje d.d. je nakon akvizicije Zovko osiguranja d.d. počelo poslovati pod novim imenom Adriatic osiguranje d.d.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</si>
  <si>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</si>
  <si>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</si>
  <si>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SRPSKOJ*</t>
  </si>
  <si>
    <t>*Osiguravajuća društva iz Federacije Bosne i Hercegovine i podružnice društava iz Republike Srpske</t>
  </si>
  <si>
    <t>*Osiguravajuća društva iz Republike Srpske i podružnice društava iz Federacije Bosne i Hercegovine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</si>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</sst>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b/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</cellStyleXfs>
  <cellXfs count="107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164" fontId="4" fillId="2" borderId="9" xfId="6" applyNumberFormat="1" applyFont="1" applyFill="1" applyBorder="1" applyAlignment="1">
      <alignment horizontal="right" vertical="center"/>
    </xf>
    <xf numFmtId="165" fontId="3" fillId="0" borderId="0" xfId="6" applyNumberFormat="1" applyFont="1" applyBorder="1" applyAlignment="1">
      <alignment horizontal="right" vertical="center"/>
    </xf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168" fontId="4" fillId="2" borderId="9" xfId="6" applyNumberFormat="1" applyFont="1" applyFill="1" applyBorder="1" applyAlignment="1">
      <alignment horizontal="right" vertical="center"/>
    </xf>
    <xf numFmtId="165" fontId="4" fillId="2" borderId="9" xfId="6" applyNumberFormat="1" applyFont="1" applyFill="1" applyBorder="1" applyAlignment="1">
      <alignment horizontal="right" vertical="center"/>
    </xf>
    <xf numFmtId="164" fontId="4" fillId="2" borderId="10" xfId="6" applyNumberFormat="1" applyFont="1" applyFill="1" applyBorder="1" applyAlignment="1">
      <alignment horizontal="right" vertical="center"/>
    </xf>
    <xf numFmtId="0" fontId="9" fillId="0" borderId="0" xfId="0" applyFont="1"/>
    <xf numFmtId="164" fontId="3" fillId="0" borderId="12" xfId="6" applyNumberFormat="1" applyFont="1" applyBorder="1" applyAlignment="1">
      <alignment horizontal="left" vertical="center"/>
    </xf>
    <xf numFmtId="4" fontId="3" fillId="0" borderId="0" xfId="6" applyNumberFormat="1" applyFont="1" applyBorder="1" applyAlignment="1">
      <alignment horizontal="right" vertical="center"/>
    </xf>
    <xf numFmtId="164" fontId="10" fillId="0" borderId="12" xfId="6" applyNumberFormat="1" applyFont="1" applyBorder="1" applyAlignment="1">
      <alignment horizontal="left" vertical="center"/>
    </xf>
    <xf numFmtId="164" fontId="10" fillId="0" borderId="13" xfId="6" applyNumberFormat="1" applyFont="1" applyBorder="1" applyAlignment="1">
      <alignment horizontal="left" vertical="center"/>
    </xf>
    <xf numFmtId="4" fontId="10" fillId="0" borderId="0" xfId="6" applyNumberFormat="1" applyFont="1" applyBorder="1" applyAlignment="1">
      <alignment horizontal="right" vertical="center"/>
    </xf>
    <xf numFmtId="165" fontId="10" fillId="0" borderId="0" xfId="6" applyNumberFormat="1" applyFont="1" applyBorder="1" applyAlignment="1">
      <alignment horizontal="right" vertical="center"/>
    </xf>
    <xf numFmtId="0" fontId="11" fillId="2" borderId="9" xfId="0" applyFont="1" applyFill="1" applyBorder="1" applyAlignment="1">
      <alignment horizontal="left"/>
    </xf>
    <xf numFmtId="165" fontId="11" fillId="2" borderId="9" xfId="6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165" fontId="10" fillId="0" borderId="11" xfId="6" applyNumberFormat="1" applyFont="1" applyBorder="1" applyAlignment="1">
      <alignment horizontal="right" vertical="center"/>
    </xf>
    <xf numFmtId="165" fontId="10" fillId="0" borderId="12" xfId="6" applyNumberFormat="1" applyFont="1" applyBorder="1" applyAlignment="1">
      <alignment horizontal="right" vertical="center"/>
    </xf>
    <xf numFmtId="168" fontId="11" fillId="2" borderId="14" xfId="6" applyNumberFormat="1" applyFont="1" applyFill="1" applyBorder="1" applyAlignment="1">
      <alignment horizontal="right" vertical="center"/>
    </xf>
    <xf numFmtId="165" fontId="3" fillId="0" borderId="11" xfId="6" applyNumberFormat="1" applyFont="1" applyBorder="1" applyAlignment="1">
      <alignment horizontal="right" vertical="center"/>
    </xf>
    <xf numFmtId="168" fontId="4" fillId="2" borderId="10" xfId="6" applyNumberFormat="1" applyFont="1" applyFill="1" applyBorder="1" applyAlignment="1">
      <alignment horizontal="right" vertical="center"/>
    </xf>
    <xf numFmtId="165" fontId="3" fillId="0" borderId="12" xfId="6" applyNumberFormat="1" applyFont="1" applyBorder="1" applyAlignment="1">
      <alignment horizontal="right" vertical="center"/>
    </xf>
    <xf numFmtId="165" fontId="3" fillId="0" borderId="13" xfId="6" applyNumberFormat="1" applyFont="1" applyBorder="1" applyAlignment="1">
      <alignment horizontal="right" vertical="center"/>
    </xf>
    <xf numFmtId="4" fontId="3" fillId="0" borderId="0" xfId="0" applyNumberFormat="1" applyFont="1" applyBorder="1"/>
    <xf numFmtId="4" fontId="0" fillId="0" borderId="0" xfId="0" applyNumberFormat="1"/>
    <xf numFmtId="164" fontId="10" fillId="0" borderId="17" xfId="6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8" xfId="6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3" fontId="13" fillId="0" borderId="0" xfId="0" applyNumberFormat="1" applyFont="1"/>
    <xf numFmtId="0" fontId="0" fillId="0" borderId="0" xfId="0" applyFill="1" applyBorder="1"/>
    <xf numFmtId="3" fontId="12" fillId="0" borderId="0" xfId="3" applyNumberFormat="1" applyFont="1" applyFill="1" applyBorder="1" applyAlignment="1">
      <alignment horizontal="right" vertical="center"/>
    </xf>
    <xf numFmtId="0" fontId="13" fillId="0" borderId="0" xfId="0" applyFont="1" applyFill="1" applyBorder="1"/>
    <xf numFmtId="3" fontId="12" fillId="0" borderId="0" xfId="1" applyNumberFormat="1" applyFont="1" applyFill="1" applyBorder="1" applyAlignment="1" applyProtection="1">
      <alignment horizontal="right" vertical="center"/>
    </xf>
    <xf numFmtId="0" fontId="12" fillId="0" borderId="0" xfId="2" applyFont="1" applyFill="1" applyBorder="1" applyAlignment="1">
      <alignment horizontal="left" vertical="center" indent="1"/>
    </xf>
    <xf numFmtId="4" fontId="4" fillId="2" borderId="9" xfId="6" applyNumberFormat="1" applyFont="1" applyFill="1" applyBorder="1" applyAlignment="1">
      <alignment horizontal="right" vertical="center"/>
    </xf>
    <xf numFmtId="3" fontId="0" fillId="0" borderId="0" xfId="0" applyNumberFormat="1"/>
    <xf numFmtId="0" fontId="17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" fontId="10" fillId="0" borderId="0" xfId="6" applyNumberFormat="1" applyFont="1" applyFill="1" applyBorder="1" applyAlignment="1">
      <alignment horizontal="right" vertical="center"/>
    </xf>
    <xf numFmtId="165" fontId="10" fillId="0" borderId="0" xfId="6" applyNumberFormat="1" applyFont="1" applyFill="1" applyBorder="1" applyAlignment="1">
      <alignment horizontal="right" vertical="center"/>
    </xf>
    <xf numFmtId="165" fontId="10" fillId="0" borderId="12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right" vertical="center"/>
    </xf>
    <xf numFmtId="165" fontId="3" fillId="0" borderId="12" xfId="6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165" fontId="10" fillId="0" borderId="15" xfId="6" applyNumberFormat="1" applyFont="1" applyFill="1" applyBorder="1" applyAlignment="1">
      <alignment horizontal="right" vertical="center"/>
    </xf>
    <xf numFmtId="164" fontId="3" fillId="0" borderId="14" xfId="6" applyNumberFormat="1" applyFont="1" applyFill="1" applyBorder="1" applyAlignment="1">
      <alignment horizontal="right" vertical="center"/>
    </xf>
    <xf numFmtId="165" fontId="3" fillId="0" borderId="13" xfId="6" applyNumberFormat="1" applyFont="1" applyFill="1" applyBorder="1" applyAlignment="1">
      <alignment horizontal="right" vertical="center"/>
    </xf>
    <xf numFmtId="168" fontId="11" fillId="2" borderId="9" xfId="6" applyNumberFormat="1" applyFont="1" applyFill="1" applyBorder="1" applyAlignment="1">
      <alignment horizontal="right" vertical="center"/>
    </xf>
    <xf numFmtId="164" fontId="11" fillId="2" borderId="9" xfId="6" applyNumberFormat="1" applyFont="1" applyFill="1" applyBorder="1" applyAlignment="1">
      <alignment horizontal="right" vertical="center"/>
    </xf>
    <xf numFmtId="168" fontId="11" fillId="2" borderId="10" xfId="6" applyNumberFormat="1" applyFont="1" applyFill="1" applyBorder="1" applyAlignment="1">
      <alignment horizontal="right" vertical="center"/>
    </xf>
    <xf numFmtId="3" fontId="18" fillId="0" borderId="0" xfId="3" applyNumberFormat="1" applyFont="1" applyFill="1" applyBorder="1" applyAlignment="1">
      <alignment horizontal="right" vertical="center"/>
    </xf>
    <xf numFmtId="3" fontId="18" fillId="0" borderId="0" xfId="1" applyNumberFormat="1" applyFont="1" applyFill="1" applyBorder="1" applyAlignment="1" applyProtection="1">
      <alignment horizontal="right" vertical="center"/>
    </xf>
    <xf numFmtId="164" fontId="13" fillId="0" borderId="0" xfId="0" applyNumberFormat="1" applyFont="1" applyFill="1" applyBorder="1"/>
    <xf numFmtId="168" fontId="13" fillId="0" borderId="0" xfId="0" applyNumberFormat="1" applyFont="1" applyFill="1" applyBorder="1"/>
    <xf numFmtId="168" fontId="19" fillId="0" borderId="0" xfId="0" applyNumberFormat="1" applyFont="1" applyFill="1" applyBorder="1"/>
    <xf numFmtId="0" fontId="15" fillId="0" borderId="0" xfId="0" applyFont="1" applyFill="1" applyBorder="1"/>
    <xf numFmtId="168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8" fontId="20" fillId="0" borderId="0" xfId="0" applyNumberFormat="1" applyFont="1" applyFill="1" applyBorder="1"/>
    <xf numFmtId="168" fontId="13" fillId="0" borderId="0" xfId="0" applyNumberFormat="1" applyFont="1" applyFill="1" applyBorder="1" applyAlignment="1">
      <alignment horizontal="center"/>
    </xf>
    <xf numFmtId="0" fontId="16" fillId="0" borderId="0" xfId="2" applyFont="1" applyFill="1" applyBorder="1" applyAlignment="1">
      <alignment horizontal="left" vertical="center" indent="1"/>
    </xf>
    <xf numFmtId="0" fontId="12" fillId="0" borderId="0" xfId="4" applyFont="1" applyFill="1" applyBorder="1" applyAlignment="1">
      <alignment horizontal="left" indent="1"/>
    </xf>
    <xf numFmtId="164" fontId="10" fillId="0" borderId="0" xfId="6" applyNumberFormat="1" applyFont="1" applyFill="1" applyBorder="1" applyAlignment="1">
      <alignment horizontal="right" vertical="center"/>
    </xf>
    <xf numFmtId="164" fontId="10" fillId="0" borderId="16" xfId="6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/>
    <xf numFmtId="4" fontId="10" fillId="0" borderId="19" xfId="0" applyNumberFormat="1" applyFont="1" applyFill="1" applyBorder="1" applyAlignment="1">
      <alignment horizontal="right" vertical="center"/>
    </xf>
    <xf numFmtId="3" fontId="18" fillId="0" borderId="19" xfId="3" applyNumberFormat="1" applyFont="1" applyFill="1" applyBorder="1" applyAlignment="1">
      <alignment horizontal="right" vertical="center"/>
    </xf>
    <xf numFmtId="3" fontId="18" fillId="0" borderId="20" xfId="3" applyNumberFormat="1" applyFont="1" applyFill="1" applyBorder="1" applyAlignment="1">
      <alignment horizontal="right" vertical="center"/>
    </xf>
    <xf numFmtId="4" fontId="10" fillId="0" borderId="20" xfId="6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/>
    <xf numFmtId="4" fontId="14" fillId="0" borderId="0" xfId="0" applyNumberFormat="1" applyFont="1" applyFill="1" applyBorder="1"/>
    <xf numFmtId="164" fontId="0" fillId="0" borderId="0" xfId="0" applyNumberFormat="1" applyFill="1" applyBorder="1"/>
    <xf numFmtId="4" fontId="18" fillId="0" borderId="0" xfId="0" applyNumberFormat="1" applyFont="1" applyFill="1" applyBorder="1"/>
    <xf numFmtId="3" fontId="13" fillId="0" borderId="0" xfId="0" applyNumberFormat="1" applyFont="1" applyFill="1" applyBorder="1"/>
    <xf numFmtId="3" fontId="18" fillId="0" borderId="0" xfId="0" applyNumberFormat="1" applyFont="1"/>
    <xf numFmtId="3" fontId="21" fillId="0" borderId="0" xfId="0" applyNumberFormat="1" applyFont="1"/>
    <xf numFmtId="164" fontId="11" fillId="2" borderId="14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" fillId="0" borderId="21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6" fontId="7" fillId="3" borderId="0" xfId="6" applyNumberFormat="1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center" wrapText="1"/>
    </xf>
    <xf numFmtId="167" fontId="7" fillId="3" borderId="1" xfId="6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top" wrapText="1"/>
    </xf>
    <xf numFmtId="167" fontId="7" fillId="3" borderId="1" xfId="6" applyNumberFormat="1" applyFont="1" applyFill="1" applyBorder="1" applyAlignment="1">
      <alignment horizontal="center" vertical="top" wrapText="1"/>
    </xf>
  </cellXfs>
  <cellStyles count="11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51"/>
  <sheetViews>
    <sheetView showGridLines="0" tabSelected="1" showRuler="0" view="pageLayout" zoomScale="62" zoomScaleNormal="70" zoomScalePageLayoutView="62" workbookViewId="0">
      <selection activeCell="B37" sqref="B37"/>
    </sheetView>
  </sheetViews>
  <sheetFormatPr defaultRowHeight="15" x14ac:dyDescent="0.25"/>
  <cols>
    <col min="1" max="1" width="4" customWidth="1"/>
    <col min="2" max="2" width="23.85546875" customWidth="1"/>
    <col min="3" max="3" width="10.5703125" customWidth="1"/>
    <col min="4" max="4" width="11" customWidth="1"/>
    <col min="5" max="5" width="11.140625" customWidth="1"/>
    <col min="6" max="6" width="8.28515625" customWidth="1"/>
    <col min="7" max="7" width="8.42578125" customWidth="1"/>
    <col min="8" max="9" width="15.85546875" customWidth="1"/>
    <col min="10" max="10" width="10.28515625" customWidth="1"/>
    <col min="11" max="12" width="8.85546875" customWidth="1"/>
    <col min="13" max="13" width="10.5703125" customWidth="1"/>
    <col min="14" max="14" width="10.85546875" customWidth="1"/>
    <col min="15" max="15" width="11.1406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3" spans="1:22" x14ac:dyDescent="0.25">
      <c r="F3" s="2" t="s">
        <v>69</v>
      </c>
    </row>
    <row r="4" spans="1:22" x14ac:dyDescent="0.25">
      <c r="F4" s="1"/>
    </row>
    <row r="6" spans="1:22" ht="15.75" thickBot="1" x14ac:dyDescent="0.3">
      <c r="D6" s="5"/>
      <c r="E6" s="5"/>
      <c r="F6" s="5"/>
      <c r="G6" s="5"/>
      <c r="H6" s="5"/>
      <c r="I6" s="5"/>
      <c r="J6" s="5"/>
      <c r="K6" s="5"/>
      <c r="L6" s="5"/>
    </row>
    <row r="7" spans="1:22" ht="18.75" customHeight="1" x14ac:dyDescent="0.25">
      <c r="A7" s="6"/>
      <c r="B7" s="95" t="s">
        <v>74</v>
      </c>
      <c r="C7" s="98" t="s">
        <v>54</v>
      </c>
      <c r="D7" s="98"/>
      <c r="E7" s="98"/>
      <c r="F7" s="98"/>
      <c r="G7" s="98"/>
      <c r="H7" s="99"/>
      <c r="I7" s="99"/>
      <c r="J7" s="99"/>
      <c r="K7" s="99"/>
      <c r="L7" s="99"/>
      <c r="M7" s="98" t="s">
        <v>57</v>
      </c>
      <c r="N7" s="98"/>
      <c r="O7" s="98"/>
      <c r="P7" s="98"/>
      <c r="Q7" s="98"/>
      <c r="R7" s="99"/>
      <c r="S7" s="99"/>
      <c r="T7" s="99"/>
      <c r="U7" s="99"/>
      <c r="V7" s="100"/>
    </row>
    <row r="8" spans="1:22" ht="18.75" customHeight="1" x14ac:dyDescent="0.25">
      <c r="A8" s="7"/>
      <c r="B8" s="96"/>
      <c r="C8" s="101" t="s">
        <v>56</v>
      </c>
      <c r="D8" s="101"/>
      <c r="E8" s="102" t="s">
        <v>59</v>
      </c>
      <c r="F8" s="102" t="s">
        <v>60</v>
      </c>
      <c r="G8" s="102"/>
      <c r="H8" s="101" t="s">
        <v>25</v>
      </c>
      <c r="I8" s="101"/>
      <c r="J8" s="102" t="s">
        <v>59</v>
      </c>
      <c r="K8" s="96" t="s">
        <v>60</v>
      </c>
      <c r="L8" s="96"/>
      <c r="M8" s="101" t="s">
        <v>56</v>
      </c>
      <c r="N8" s="101"/>
      <c r="O8" s="102" t="s">
        <v>59</v>
      </c>
      <c r="P8" s="102" t="s">
        <v>60</v>
      </c>
      <c r="Q8" s="102"/>
      <c r="R8" s="101" t="s">
        <v>25</v>
      </c>
      <c r="S8" s="101"/>
      <c r="T8" s="102" t="s">
        <v>59</v>
      </c>
      <c r="U8" s="96" t="s">
        <v>60</v>
      </c>
      <c r="V8" s="104"/>
    </row>
    <row r="9" spans="1:22" ht="18.75" customHeight="1" thickBot="1" x14ac:dyDescent="0.3">
      <c r="A9" s="8"/>
      <c r="B9" s="97"/>
      <c r="C9" s="35" t="s">
        <v>63</v>
      </c>
      <c r="D9" s="35" t="s">
        <v>64</v>
      </c>
      <c r="E9" s="103"/>
      <c r="F9" s="9" t="s">
        <v>55</v>
      </c>
      <c r="G9" s="9" t="s">
        <v>58</v>
      </c>
      <c r="H9" s="35" t="s">
        <v>63</v>
      </c>
      <c r="I9" s="35" t="s">
        <v>64</v>
      </c>
      <c r="J9" s="103"/>
      <c r="K9" s="9" t="s">
        <v>55</v>
      </c>
      <c r="L9" s="9" t="s">
        <v>58</v>
      </c>
      <c r="M9" s="35" t="s">
        <v>63</v>
      </c>
      <c r="N9" s="35" t="s">
        <v>64</v>
      </c>
      <c r="O9" s="103"/>
      <c r="P9" s="9" t="s">
        <v>55</v>
      </c>
      <c r="Q9" s="9" t="s">
        <v>58</v>
      </c>
      <c r="R9" s="35" t="s">
        <v>63</v>
      </c>
      <c r="S9" s="35" t="s">
        <v>64</v>
      </c>
      <c r="T9" s="103"/>
      <c r="U9" s="9" t="s">
        <v>55</v>
      </c>
      <c r="V9" s="36" t="s">
        <v>58</v>
      </c>
    </row>
    <row r="10" spans="1:22" x14ac:dyDescent="0.25">
      <c r="A10" s="93" t="s">
        <v>27</v>
      </c>
      <c r="B10" s="16" t="s">
        <v>67</v>
      </c>
      <c r="C10" s="24">
        <f>FBiH!C10+RS!C10</f>
        <v>7337</v>
      </c>
      <c r="D10" s="17">
        <f>FBiH!D10+RS!D10</f>
        <v>8168</v>
      </c>
      <c r="E10" s="4">
        <f>IFERROR((D10-C10)/C10*100, "-")</f>
        <v>11.326155104266048</v>
      </c>
      <c r="F10" s="4">
        <f>C10/C$37*100</f>
        <v>14.267102244001089</v>
      </c>
      <c r="G10" s="28">
        <f>D10/D$37*100</f>
        <v>14.720830479760661</v>
      </c>
      <c r="H10" s="17">
        <f>FBiH!H10+RS!H10</f>
        <v>9212088.3717999998</v>
      </c>
      <c r="I10" s="17">
        <f>FBiH!I10+RS!I10</f>
        <v>11977506.010699995</v>
      </c>
      <c r="J10" s="4">
        <f>IFERROR((I10-H10)/H10*100, "-")</f>
        <v>30.019443228155279</v>
      </c>
      <c r="K10" s="4">
        <f>H10/H$37*100</f>
        <v>9.7988438653470933</v>
      </c>
      <c r="L10" s="26">
        <f>I10/I$37*100</f>
        <v>11.322708235486658</v>
      </c>
      <c r="M10" s="24">
        <f>FBiH!M10+RS!M10</f>
        <v>160</v>
      </c>
      <c r="N10" s="20">
        <f>FBiH!N10+RS!N10</f>
        <v>311</v>
      </c>
      <c r="O10" s="21">
        <f>IFERROR((N10-M10)/M10*100, "-")</f>
        <v>94.375</v>
      </c>
      <c r="P10" s="21">
        <f>M10/M$37*100</f>
        <v>2.7036160865157148</v>
      </c>
      <c r="Q10" s="25">
        <f>N10/N$37*100</f>
        <v>4.8624140087554721</v>
      </c>
      <c r="R10" s="20">
        <f>FBiH!R10+RS!R10</f>
        <v>481794.38</v>
      </c>
      <c r="S10" s="20">
        <f>FBiH!S10+RS!S10</f>
        <v>1597744.95</v>
      </c>
      <c r="T10" s="21">
        <f>IFERROR((S10-R10)/R10*100, "-")</f>
        <v>231.62382466976882</v>
      </c>
      <c r="U10" s="4">
        <f>R10/R$37*100</f>
        <v>1.6792164056100642</v>
      </c>
      <c r="V10" s="26">
        <f>S10/S$37*100</f>
        <v>5.329382574632616</v>
      </c>
    </row>
    <row r="11" spans="1:22" x14ac:dyDescent="0.25">
      <c r="A11" s="93" t="s">
        <v>28</v>
      </c>
      <c r="B11" s="16" t="s">
        <v>0</v>
      </c>
      <c r="C11" s="24">
        <f>FBiH!C11+RS!C11</f>
        <v>2170</v>
      </c>
      <c r="D11" s="17">
        <f>FBiH!D11+RS!D11</f>
        <v>3098</v>
      </c>
      <c r="E11" s="4">
        <f>IFERROR((D11-C11)/C11*100, "-")</f>
        <v>42.764976958525345</v>
      </c>
      <c r="F11" s="4">
        <f>C11/C$37*100</f>
        <v>4.2196554272158053</v>
      </c>
      <c r="G11" s="30">
        <f>D11/D$37*100</f>
        <v>5.583390404786793</v>
      </c>
      <c r="H11" s="17">
        <f>FBiH!H11+RS!H11</f>
        <v>4052840.79</v>
      </c>
      <c r="I11" s="17">
        <f>FBiH!I11+RS!I11</f>
        <v>5468675.0300000003</v>
      </c>
      <c r="J11" s="4">
        <f>IFERROR((I11-H11)/H11*100, "-")</f>
        <v>34.934366123965113</v>
      </c>
      <c r="K11" s="4">
        <f>H11/H$37*100</f>
        <v>4.3109827554292348</v>
      </c>
      <c r="L11" s="26">
        <f>I11/I$37*100</f>
        <v>5.1697082634786735</v>
      </c>
      <c r="M11" s="24">
        <f>FBiH!M11+RS!M11</f>
        <v>0</v>
      </c>
      <c r="N11" s="20">
        <f>FBiH!N11+RS!N11</f>
        <v>0</v>
      </c>
      <c r="O11" s="21" t="str">
        <f>IFERROR((N11-M11)/M11*100, "-")</f>
        <v>-</v>
      </c>
      <c r="P11" s="21">
        <f>M11/M$37*100</f>
        <v>0</v>
      </c>
      <c r="Q11" s="26">
        <f>N11/N$37*100</f>
        <v>0</v>
      </c>
      <c r="R11" s="20">
        <f>FBiH!R11+RS!R11</f>
        <v>0</v>
      </c>
      <c r="S11" s="20">
        <f>FBiH!S11+RS!S11</f>
        <v>0</v>
      </c>
      <c r="T11" s="21" t="str">
        <f>IFERROR((S11-R11)/R11*100, "-")</f>
        <v>-</v>
      </c>
      <c r="U11" s="4">
        <f>R11/R$37*100</f>
        <v>0</v>
      </c>
      <c r="V11" s="26">
        <f>S11/S$37*100</f>
        <v>0</v>
      </c>
    </row>
    <row r="12" spans="1:22" ht="13.5" customHeight="1" x14ac:dyDescent="0.25">
      <c r="A12" s="93" t="s">
        <v>29</v>
      </c>
      <c r="B12" s="16" t="s">
        <v>21</v>
      </c>
      <c r="C12" s="24">
        <f>FBiH!C12+RS!C12</f>
        <v>983</v>
      </c>
      <c r="D12" s="17">
        <f>FBiH!D12+RS!D12</f>
        <v>1325</v>
      </c>
      <c r="E12" s="4">
        <f t="shared" ref="E12:E36" si="0">IFERROR((D12-C12)/C12*100, "-")</f>
        <v>34.791454730417094</v>
      </c>
      <c r="F12" s="4">
        <f t="shared" ref="F12:F36" si="1">C12/C$37*100</f>
        <v>1.9114844631120447</v>
      </c>
      <c r="G12" s="30">
        <f t="shared" ref="G12:G36" si="2">D12/D$37*100</f>
        <v>2.3879897631835059</v>
      </c>
      <c r="H12" s="17">
        <f>FBiH!H12+RS!H12</f>
        <v>2379371.5500000003</v>
      </c>
      <c r="I12" s="17">
        <f>FBiH!I12+RS!I12</f>
        <v>4976117.54</v>
      </c>
      <c r="J12" s="4">
        <f t="shared" ref="J12:J36" si="3">IFERROR((I12-H12)/H12*100, "-")</f>
        <v>109.13579218008216</v>
      </c>
      <c r="K12" s="4">
        <f t="shared" ref="K12:K36" si="4">H12/H$37*100</f>
        <v>2.5309234318106362</v>
      </c>
      <c r="L12" s="26">
        <f t="shared" ref="L12:L36" si="5">I12/I$37*100</f>
        <v>4.7040783783012925</v>
      </c>
      <c r="M12" s="24">
        <f>FBiH!M12+RS!M12</f>
        <v>0</v>
      </c>
      <c r="N12" s="20">
        <f>FBiH!N12+RS!N12</f>
        <v>0</v>
      </c>
      <c r="O12" s="21" t="str">
        <f t="shared" ref="O12:O36" si="6">IFERROR((N12-M12)/M12*100, "-")</f>
        <v>-</v>
      </c>
      <c r="P12" s="21">
        <f t="shared" ref="P12:P36" si="7">M12/M$37*100</f>
        <v>0</v>
      </c>
      <c r="Q12" s="26">
        <f t="shared" ref="Q12:Q36" si="8">N12/N$37*100</f>
        <v>0</v>
      </c>
      <c r="R12" s="20">
        <f>FBiH!R12+RS!R12</f>
        <v>0</v>
      </c>
      <c r="S12" s="20">
        <f>FBiH!S12+RS!S12</f>
        <v>0</v>
      </c>
      <c r="T12" s="21" t="str">
        <f t="shared" ref="T12:T36" si="9">IFERROR((S12-R12)/R12*100, "-")</f>
        <v>-</v>
      </c>
      <c r="U12" s="4">
        <f t="shared" ref="U12:U36" si="10">R12/R$37*100</f>
        <v>0</v>
      </c>
      <c r="V12" s="26">
        <f t="shared" ref="V12:V36" si="11">S12/S$37*100</f>
        <v>0</v>
      </c>
    </row>
    <row r="13" spans="1:22" ht="15" customHeight="1" x14ac:dyDescent="0.25">
      <c r="A13" s="93" t="s">
        <v>30</v>
      </c>
      <c r="B13" s="16" t="s">
        <v>12</v>
      </c>
      <c r="C13" s="24">
        <f>FBiH!C13+RS!C13</f>
        <v>1163</v>
      </c>
      <c r="D13" s="17">
        <f>FBiH!D13+RS!D13</f>
        <v>1072</v>
      </c>
      <c r="E13" s="4">
        <f t="shared" si="0"/>
        <v>-7.8245915735167673</v>
      </c>
      <c r="F13" s="4">
        <f t="shared" si="1"/>
        <v>2.2615019639870884</v>
      </c>
      <c r="G13" s="30">
        <f t="shared" si="2"/>
        <v>1.9320188876473343</v>
      </c>
      <c r="H13" s="17">
        <f>FBiH!H13+RS!H13</f>
        <v>2966898.77</v>
      </c>
      <c r="I13" s="17">
        <f>FBiH!I13+RS!I13</f>
        <v>3093291.3600000003</v>
      </c>
      <c r="J13" s="4">
        <f t="shared" si="3"/>
        <v>4.260091084941207</v>
      </c>
      <c r="K13" s="4">
        <f t="shared" si="4"/>
        <v>3.1558726575524338</v>
      </c>
      <c r="L13" s="26">
        <f t="shared" si="5"/>
        <v>2.9241843439980717</v>
      </c>
      <c r="M13" s="24">
        <f>FBiH!M13+RS!M13</f>
        <v>0</v>
      </c>
      <c r="N13" s="20">
        <f>FBiH!N13+RS!N13</f>
        <v>0</v>
      </c>
      <c r="O13" s="21" t="str">
        <f t="shared" si="6"/>
        <v>-</v>
      </c>
      <c r="P13" s="21">
        <f t="shared" si="7"/>
        <v>0</v>
      </c>
      <c r="Q13" s="26">
        <f t="shared" si="8"/>
        <v>0</v>
      </c>
      <c r="R13" s="20">
        <f>FBiH!R13+RS!R13</f>
        <v>0</v>
      </c>
      <c r="S13" s="20">
        <f>FBiH!S13+RS!S13</f>
        <v>0</v>
      </c>
      <c r="T13" s="21" t="str">
        <f t="shared" si="9"/>
        <v>-</v>
      </c>
      <c r="U13" s="4">
        <f t="shared" si="10"/>
        <v>0</v>
      </c>
      <c r="V13" s="26">
        <f t="shared" si="11"/>
        <v>0</v>
      </c>
    </row>
    <row r="14" spans="1:22" x14ac:dyDescent="0.25">
      <c r="A14" s="93" t="s">
        <v>31</v>
      </c>
      <c r="B14" s="16" t="s">
        <v>1</v>
      </c>
      <c r="C14" s="24">
        <f>FBiH!C14+RS!C14</f>
        <v>1124</v>
      </c>
      <c r="D14" s="17">
        <f>FBiH!D14+RS!D14</f>
        <v>768</v>
      </c>
      <c r="E14" s="4">
        <f t="shared" si="0"/>
        <v>-31.672597864768683</v>
      </c>
      <c r="F14" s="4">
        <f t="shared" si="1"/>
        <v>2.1856648387974955</v>
      </c>
      <c r="G14" s="30">
        <f t="shared" si="2"/>
        <v>1.3841329344339113</v>
      </c>
      <c r="H14" s="17">
        <f>FBiH!H14+RS!H14</f>
        <v>2509492.13</v>
      </c>
      <c r="I14" s="17">
        <f>FBiH!I14+RS!I14</f>
        <v>1834989</v>
      </c>
      <c r="J14" s="4">
        <f t="shared" si="3"/>
        <v>-26.878073134264017</v>
      </c>
      <c r="K14" s="4">
        <f t="shared" si="4"/>
        <v>2.6693319224403527</v>
      </c>
      <c r="L14" s="26">
        <f t="shared" si="5"/>
        <v>1.7346720630961443</v>
      </c>
      <c r="M14" s="24">
        <f>FBiH!M14+RS!M14</f>
        <v>0</v>
      </c>
      <c r="N14" s="20">
        <f>FBiH!N14+RS!N14</f>
        <v>0</v>
      </c>
      <c r="O14" s="21" t="str">
        <f t="shared" si="6"/>
        <v>-</v>
      </c>
      <c r="P14" s="21">
        <f t="shared" si="7"/>
        <v>0</v>
      </c>
      <c r="Q14" s="26">
        <f t="shared" si="8"/>
        <v>0</v>
      </c>
      <c r="R14" s="20">
        <f>FBiH!R14+RS!R14</f>
        <v>0</v>
      </c>
      <c r="S14" s="20">
        <f>FBiH!S14+RS!S14</f>
        <v>0</v>
      </c>
      <c r="T14" s="21" t="str">
        <f t="shared" si="9"/>
        <v>-</v>
      </c>
      <c r="U14" s="4">
        <f t="shared" si="10"/>
        <v>0</v>
      </c>
      <c r="V14" s="26">
        <f t="shared" si="11"/>
        <v>0</v>
      </c>
    </row>
    <row r="15" spans="1:22" x14ac:dyDescent="0.25">
      <c r="A15" s="93" t="s">
        <v>32</v>
      </c>
      <c r="B15" s="16" t="s">
        <v>24</v>
      </c>
      <c r="C15" s="24">
        <f>FBiH!C15</f>
        <v>605</v>
      </c>
      <c r="D15" s="17">
        <f>FBiH!D15+RS!D15</f>
        <v>2746</v>
      </c>
      <c r="E15" s="4">
        <f t="shared" si="0"/>
        <v>353.88429752066116</v>
      </c>
      <c r="F15" s="4">
        <f t="shared" si="1"/>
        <v>1.1764477112744527</v>
      </c>
      <c r="G15" s="30">
        <f t="shared" si="2"/>
        <v>4.9489961431712501</v>
      </c>
      <c r="H15" s="17">
        <f>FBiH!H15</f>
        <v>900451.91</v>
      </c>
      <c r="I15" s="17">
        <f>FBiH!I15+RS!I15</f>
        <v>4025856.6999999988</v>
      </c>
      <c r="J15" s="4">
        <f t="shared" si="3"/>
        <v>347.09291582267826</v>
      </c>
      <c r="K15" s="4">
        <f t="shared" si="4"/>
        <v>0.95780536597474319</v>
      </c>
      <c r="L15" s="26">
        <f t="shared" si="5"/>
        <v>3.8057673084244277</v>
      </c>
      <c r="M15" s="24">
        <f>FBiH!M15</f>
        <v>0</v>
      </c>
      <c r="N15" s="20">
        <f>FBiH!N15</f>
        <v>0</v>
      </c>
      <c r="O15" s="21" t="str">
        <f t="shared" si="6"/>
        <v>-</v>
      </c>
      <c r="P15" s="21">
        <f t="shared" si="7"/>
        <v>0</v>
      </c>
      <c r="Q15" s="26">
        <f t="shared" si="8"/>
        <v>0</v>
      </c>
      <c r="R15" s="20">
        <f>FBiH!R15</f>
        <v>0</v>
      </c>
      <c r="S15" s="20">
        <f>FBiH!S15+RS!S15</f>
        <v>0</v>
      </c>
      <c r="T15" s="21" t="str">
        <f t="shared" si="9"/>
        <v>-</v>
      </c>
      <c r="U15" s="4">
        <f t="shared" si="10"/>
        <v>0</v>
      </c>
      <c r="V15" s="26">
        <f t="shared" si="11"/>
        <v>0</v>
      </c>
    </row>
    <row r="16" spans="1:22" x14ac:dyDescent="0.25">
      <c r="A16" s="93" t="s">
        <v>33</v>
      </c>
      <c r="B16" s="16" t="s">
        <v>2</v>
      </c>
      <c r="C16" s="24">
        <f>FBiH!C16+RS!C16</f>
        <v>3187</v>
      </c>
      <c r="D16" s="24">
        <f>FBiH!D16+RS!D16</f>
        <v>3182</v>
      </c>
      <c r="E16" s="4">
        <f t="shared" si="0"/>
        <v>-0.15688735487919672</v>
      </c>
      <c r="F16" s="4">
        <f t="shared" si="1"/>
        <v>6.1972543071598025</v>
      </c>
      <c r="G16" s="30">
        <f t="shared" si="2"/>
        <v>5.7347799444905023</v>
      </c>
      <c r="H16" s="17">
        <f>FBiH!H16+RS!H16</f>
        <v>5419621.080000001</v>
      </c>
      <c r="I16" s="17">
        <f>FBiH!I16+RS!I16</f>
        <v>6502015.679999995</v>
      </c>
      <c r="J16" s="4">
        <f t="shared" si="3"/>
        <v>19.971776329425488</v>
      </c>
      <c r="K16" s="4">
        <f t="shared" si="4"/>
        <v>5.7648188585371916</v>
      </c>
      <c r="L16" s="26">
        <f t="shared" si="5"/>
        <v>6.1465572566969451</v>
      </c>
      <c r="M16" s="20">
        <f>FBiH!M16+RS!M16</f>
        <v>501</v>
      </c>
      <c r="N16" s="20">
        <f>FBiH!N16+RS!N16</f>
        <v>501</v>
      </c>
      <c r="O16" s="21">
        <f t="shared" si="6"/>
        <v>0</v>
      </c>
      <c r="P16" s="21">
        <f t="shared" si="7"/>
        <v>8.4656978709023321</v>
      </c>
      <c r="Q16" s="26">
        <f t="shared" si="8"/>
        <v>7.8330206378986871</v>
      </c>
      <c r="R16" s="20">
        <f>FBiH!R16+RS!R16</f>
        <v>5333573.8199999994</v>
      </c>
      <c r="S16" s="20">
        <f>FBiH!S16+RS!S16</f>
        <v>4914753.96</v>
      </c>
      <c r="T16" s="21">
        <f t="shared" si="9"/>
        <v>-7.8525182951344146</v>
      </c>
      <c r="U16" s="4">
        <f t="shared" si="10"/>
        <v>18.58930911372677</v>
      </c>
      <c r="V16" s="26">
        <f t="shared" si="11"/>
        <v>16.393482647546872</v>
      </c>
    </row>
    <row r="17" spans="1:22" ht="15.75" customHeight="1" x14ac:dyDescent="0.25">
      <c r="A17" s="93" t="s">
        <v>34</v>
      </c>
      <c r="B17" s="16" t="s">
        <v>13</v>
      </c>
      <c r="C17" s="24">
        <f>FBiH!C17+RS!C17</f>
        <v>1460</v>
      </c>
      <c r="D17" s="24">
        <f>FBiH!D17+RS!D17</f>
        <v>1521</v>
      </c>
      <c r="E17" s="4">
        <f t="shared" si="0"/>
        <v>4.1780821917808222</v>
      </c>
      <c r="F17" s="4">
        <f t="shared" si="1"/>
        <v>2.8390308404309104</v>
      </c>
      <c r="G17" s="30">
        <f t="shared" si="2"/>
        <v>2.7412320224921602</v>
      </c>
      <c r="H17" s="17">
        <f>FBiH!H17+RS!H17</f>
        <v>3745922.43</v>
      </c>
      <c r="I17" s="17">
        <f>FBiH!I17+RS!I17</f>
        <v>3949495.31</v>
      </c>
      <c r="J17" s="4">
        <f t="shared" si="3"/>
        <v>5.4345193688380746</v>
      </c>
      <c r="K17" s="4">
        <f t="shared" si="4"/>
        <v>3.9845155128597027</v>
      </c>
      <c r="L17" s="26">
        <f t="shared" si="5"/>
        <v>3.7335805160609929</v>
      </c>
      <c r="M17" s="20">
        <f>FBiH!M17+RS!M17</f>
        <v>0</v>
      </c>
      <c r="N17" s="20">
        <f>FBiH!N17+RS!N17</f>
        <v>0</v>
      </c>
      <c r="O17" s="21" t="str">
        <f t="shared" si="6"/>
        <v>-</v>
      </c>
      <c r="P17" s="21">
        <f t="shared" si="7"/>
        <v>0</v>
      </c>
      <c r="Q17" s="26">
        <f t="shared" si="8"/>
        <v>0</v>
      </c>
      <c r="R17" s="20">
        <f>FBiH!R17+RS!R17</f>
        <v>0</v>
      </c>
      <c r="S17" s="20">
        <f>FBiH!S17+RS!S17</f>
        <v>0</v>
      </c>
      <c r="T17" s="21" t="str">
        <f t="shared" si="9"/>
        <v>-</v>
      </c>
      <c r="U17" s="4">
        <f t="shared" si="10"/>
        <v>0</v>
      </c>
      <c r="V17" s="26">
        <f t="shared" si="11"/>
        <v>0</v>
      </c>
    </row>
    <row r="18" spans="1:22" x14ac:dyDescent="0.25">
      <c r="A18" s="93" t="s">
        <v>35</v>
      </c>
      <c r="B18" s="16" t="s">
        <v>14</v>
      </c>
      <c r="C18" s="24">
        <f>FBiH!C18+RS!C18</f>
        <v>1866</v>
      </c>
      <c r="D18" s="24">
        <f>FBiH!D18+RS!D18</f>
        <v>2365</v>
      </c>
      <c r="E18" s="4">
        <f t="shared" si="0"/>
        <v>26.741693461950693</v>
      </c>
      <c r="F18" s="4">
        <f t="shared" si="1"/>
        <v>3.6285147590712872</v>
      </c>
      <c r="G18" s="30">
        <f t="shared" si="2"/>
        <v>4.2623364452294279</v>
      </c>
      <c r="H18" s="17">
        <f>FBiH!H18+RS!H18</f>
        <v>3614311.78</v>
      </c>
      <c r="I18" s="17">
        <f>FBiH!I18+RS!I18</f>
        <v>4942925.3</v>
      </c>
      <c r="J18" s="4">
        <f t="shared" si="3"/>
        <v>36.759792759217916</v>
      </c>
      <c r="K18" s="4">
        <f t="shared" si="4"/>
        <v>3.844522043592228</v>
      </c>
      <c r="L18" s="26">
        <f t="shared" si="5"/>
        <v>4.6727007234817899</v>
      </c>
      <c r="M18" s="20">
        <f>FBiH!M18+RS!M18</f>
        <v>149</v>
      </c>
      <c r="N18" s="20">
        <f>FBiH!N18+RS!N18</f>
        <v>158</v>
      </c>
      <c r="O18" s="21">
        <f t="shared" si="6"/>
        <v>6.0402684563758395</v>
      </c>
      <c r="P18" s="21">
        <f t="shared" si="7"/>
        <v>2.5177424805677595</v>
      </c>
      <c r="Q18" s="26">
        <f t="shared" si="8"/>
        <v>2.4702939337085681</v>
      </c>
      <c r="R18" s="20">
        <f>FBiH!R18+RS!R18</f>
        <v>176027.54</v>
      </c>
      <c r="S18" s="20">
        <f>FBiH!S18+RS!S18</f>
        <v>195257.76</v>
      </c>
      <c r="T18" s="21">
        <f t="shared" si="9"/>
        <v>10.924551919546225</v>
      </c>
      <c r="U18" s="4">
        <f t="shared" si="10"/>
        <v>0.61351552711590751</v>
      </c>
      <c r="V18" s="26">
        <f t="shared" si="11"/>
        <v>0.65129500406544716</v>
      </c>
    </row>
    <row r="19" spans="1:22" x14ac:dyDescent="0.25">
      <c r="A19" s="93" t="s">
        <v>36</v>
      </c>
      <c r="B19" s="16" t="s">
        <v>3</v>
      </c>
      <c r="C19" s="24">
        <f>FBiH!C19+RS!C19</f>
        <v>6006</v>
      </c>
      <c r="D19" s="24">
        <f>FBiH!D19+RS!D19</f>
        <v>5823</v>
      </c>
      <c r="E19" s="4">
        <f t="shared" si="0"/>
        <v>-3.046953046953047</v>
      </c>
      <c r="F19" s="4">
        <f t="shared" si="1"/>
        <v>11.678917279197293</v>
      </c>
      <c r="G19" s="30">
        <f t="shared" si="2"/>
        <v>10.494539163032115</v>
      </c>
      <c r="H19" s="17">
        <f>FBiH!H19+RS!H19</f>
        <v>10959134.450899996</v>
      </c>
      <c r="I19" s="17">
        <f>FBiH!I19+RS!I19</f>
        <v>11549277.246099995</v>
      </c>
      <c r="J19" s="4">
        <f t="shared" si="3"/>
        <v>5.3849398220635507</v>
      </c>
      <c r="K19" s="4">
        <f t="shared" si="4"/>
        <v>11.657166437140086</v>
      </c>
      <c r="L19" s="26">
        <f t="shared" si="5"/>
        <v>10.917890291310538</v>
      </c>
      <c r="M19" s="20">
        <f>FBiH!M19+RS!M19</f>
        <v>0</v>
      </c>
      <c r="N19" s="20">
        <f>FBiH!N19+RS!N19</f>
        <v>0</v>
      </c>
      <c r="O19" s="21" t="str">
        <f t="shared" si="6"/>
        <v>-</v>
      </c>
      <c r="P19" s="21">
        <f t="shared" si="7"/>
        <v>0</v>
      </c>
      <c r="Q19" s="26">
        <f t="shared" si="8"/>
        <v>0</v>
      </c>
      <c r="R19" s="20">
        <f>FBiH!R19+RS!R19</f>
        <v>0</v>
      </c>
      <c r="S19" s="20">
        <f>FBiH!S19+RS!S19</f>
        <v>0</v>
      </c>
      <c r="T19" s="21" t="str">
        <f t="shared" si="9"/>
        <v>-</v>
      </c>
      <c r="U19" s="4">
        <f t="shared" si="10"/>
        <v>0</v>
      </c>
      <c r="V19" s="26">
        <f t="shared" si="11"/>
        <v>0</v>
      </c>
    </row>
    <row r="20" spans="1:22" x14ac:dyDescent="0.25">
      <c r="A20" s="93" t="s">
        <v>37</v>
      </c>
      <c r="B20" s="16" t="s">
        <v>23</v>
      </c>
      <c r="C20" s="24">
        <f>RS!C20</f>
        <v>219</v>
      </c>
      <c r="D20" s="24">
        <f>RS!D20</f>
        <v>342</v>
      </c>
      <c r="E20" s="4">
        <f t="shared" si="0"/>
        <v>56.164383561643838</v>
      </c>
      <c r="F20" s="4">
        <f t="shared" si="1"/>
        <v>0.42585462606463659</v>
      </c>
      <c r="G20" s="30">
        <f t="shared" si="2"/>
        <v>0.61637169736510111</v>
      </c>
      <c r="H20" s="17">
        <f>RS!H20</f>
        <v>409507.57</v>
      </c>
      <c r="I20" s="17">
        <f>RS!I20</f>
        <v>766005.99</v>
      </c>
      <c r="J20" s="4">
        <f t="shared" si="3"/>
        <v>87.055391918640225</v>
      </c>
      <c r="K20" s="4">
        <f t="shared" si="4"/>
        <v>0.43559077791647727</v>
      </c>
      <c r="L20" s="26">
        <f t="shared" si="5"/>
        <v>0.72412924056618555</v>
      </c>
      <c r="M20" s="20">
        <f>RS!M20</f>
        <v>0</v>
      </c>
      <c r="N20" s="20">
        <f>RS!N20</f>
        <v>0</v>
      </c>
      <c r="O20" s="21" t="str">
        <f t="shared" si="6"/>
        <v>-</v>
      </c>
      <c r="P20" s="21">
        <f t="shared" si="7"/>
        <v>0</v>
      </c>
      <c r="Q20" s="26">
        <f t="shared" si="8"/>
        <v>0</v>
      </c>
      <c r="R20" s="20">
        <f>RS!R20</f>
        <v>0</v>
      </c>
      <c r="S20" s="20">
        <f>RS!S20</f>
        <v>0</v>
      </c>
      <c r="T20" s="21" t="str">
        <f t="shared" si="9"/>
        <v>-</v>
      </c>
      <c r="U20" s="4">
        <f t="shared" si="10"/>
        <v>0</v>
      </c>
      <c r="V20" s="26">
        <f t="shared" si="11"/>
        <v>0</v>
      </c>
    </row>
    <row r="21" spans="1:22" x14ac:dyDescent="0.25">
      <c r="A21" s="93" t="s">
        <v>38</v>
      </c>
      <c r="B21" s="16" t="s">
        <v>16</v>
      </c>
      <c r="C21" s="24">
        <f>RS!C21</f>
        <v>2</v>
      </c>
      <c r="D21" s="24">
        <f>RS!D21</f>
        <v>0</v>
      </c>
      <c r="E21" s="4">
        <f t="shared" si="0"/>
        <v>-100</v>
      </c>
      <c r="F21" s="4">
        <f t="shared" si="1"/>
        <v>3.8890833430560412E-3</v>
      </c>
      <c r="G21" s="30">
        <f t="shared" si="2"/>
        <v>0</v>
      </c>
      <c r="H21" s="17">
        <f>RS!H21</f>
        <v>3489.71</v>
      </c>
      <c r="I21" s="17">
        <f>RS!I21</f>
        <v>68.17</v>
      </c>
      <c r="J21" s="4">
        <f t="shared" si="3"/>
        <v>-98.046542549380888</v>
      </c>
      <c r="K21" s="4">
        <f t="shared" si="4"/>
        <v>3.7119838678511116E-3</v>
      </c>
      <c r="L21" s="26">
        <f t="shared" si="5"/>
        <v>6.444321712079154E-5</v>
      </c>
      <c r="M21" s="20">
        <f>RS!M21</f>
        <v>504</v>
      </c>
      <c r="N21" s="20">
        <f>RS!N21</f>
        <v>565</v>
      </c>
      <c r="O21" s="21">
        <f t="shared" si="6"/>
        <v>12.103174603174603</v>
      </c>
      <c r="P21" s="21">
        <f t="shared" si="7"/>
        <v>8.5163906725245013</v>
      </c>
      <c r="Q21" s="26">
        <f t="shared" si="8"/>
        <v>8.8336460287679799</v>
      </c>
      <c r="R21" s="20">
        <f>RS!R21</f>
        <v>3415206.82</v>
      </c>
      <c r="S21" s="20">
        <f>RS!S21</f>
        <v>3046935.8</v>
      </c>
      <c r="T21" s="21">
        <f t="shared" si="9"/>
        <v>-10.783271392038273</v>
      </c>
      <c r="U21" s="4">
        <f t="shared" si="10"/>
        <v>11.903151134090391</v>
      </c>
      <c r="V21" s="26">
        <f t="shared" si="11"/>
        <v>10.163253251743521</v>
      </c>
    </row>
    <row r="22" spans="1:22" x14ac:dyDescent="0.25">
      <c r="A22" s="93" t="s">
        <v>39</v>
      </c>
      <c r="B22" s="16" t="s">
        <v>4</v>
      </c>
      <c r="C22" s="24">
        <f>FBiH!C20</f>
        <v>821</v>
      </c>
      <c r="D22" s="24">
        <f>FBiH!D20+RS!D22</f>
        <v>1743</v>
      </c>
      <c r="E22" s="4">
        <f t="shared" si="0"/>
        <v>112.3020706455542</v>
      </c>
      <c r="F22" s="4">
        <f t="shared" si="1"/>
        <v>1.5964687123245052</v>
      </c>
      <c r="G22" s="30">
        <f t="shared" si="2"/>
        <v>3.1413329488519626</v>
      </c>
      <c r="H22" s="17">
        <f>FBiH!H20</f>
        <v>1668723.16</v>
      </c>
      <c r="I22" s="17">
        <f>FBiH!I20+RS!I22</f>
        <v>4419981.66</v>
      </c>
      <c r="J22" s="4">
        <f t="shared" si="3"/>
        <v>164.87207500613823</v>
      </c>
      <c r="K22" s="4">
        <f t="shared" si="4"/>
        <v>1.7750109464194814</v>
      </c>
      <c r="L22" s="26">
        <f t="shared" si="5"/>
        <v>4.1783458674680443</v>
      </c>
      <c r="M22" s="20">
        <f>FBiH!M20</f>
        <v>859</v>
      </c>
      <c r="N22" s="20">
        <f>FBiH!N20</f>
        <v>965</v>
      </c>
      <c r="O22" s="21">
        <f t="shared" si="6"/>
        <v>12.339930151338766</v>
      </c>
      <c r="P22" s="21">
        <f t="shared" si="7"/>
        <v>14.515038864481244</v>
      </c>
      <c r="Q22" s="26">
        <f t="shared" si="8"/>
        <v>15.087554721701062</v>
      </c>
      <c r="R22" s="20">
        <f>FBiH!R20</f>
        <v>6706326.770000007</v>
      </c>
      <c r="S22" s="20">
        <f>FBiH!S20</f>
        <v>7125590.8500000024</v>
      </c>
      <c r="T22" s="21">
        <f t="shared" si="9"/>
        <v>6.2517693273689821</v>
      </c>
      <c r="U22" s="4">
        <f t="shared" si="10"/>
        <v>23.373817547572813</v>
      </c>
      <c r="V22" s="26">
        <f t="shared" si="11"/>
        <v>23.767873408050281</v>
      </c>
    </row>
    <row r="23" spans="1:22" x14ac:dyDescent="0.25">
      <c r="A23" s="93" t="s">
        <v>40</v>
      </c>
      <c r="B23" s="16" t="s">
        <v>17</v>
      </c>
      <c r="C23" s="24">
        <f>RS!C23</f>
        <v>255</v>
      </c>
      <c r="D23" s="24">
        <f>RS!D23</f>
        <v>337</v>
      </c>
      <c r="E23" s="4">
        <f t="shared" si="0"/>
        <v>32.156862745098039</v>
      </c>
      <c r="F23" s="4">
        <f t="shared" si="1"/>
        <v>0.49585812623964526</v>
      </c>
      <c r="G23" s="30">
        <f t="shared" si="2"/>
        <v>0.60736041523988038</v>
      </c>
      <c r="H23" s="17">
        <f>RS!H23</f>
        <v>1034395.54</v>
      </c>
      <c r="I23" s="17">
        <f>RS!I23</f>
        <v>1599570.99</v>
      </c>
      <c r="J23" s="4">
        <f t="shared" si="3"/>
        <v>54.638233455646947</v>
      </c>
      <c r="K23" s="4">
        <f t="shared" si="4"/>
        <v>1.1002804122569323</v>
      </c>
      <c r="L23" s="26">
        <f t="shared" si="5"/>
        <v>1.5121241104399217</v>
      </c>
      <c r="M23" s="20">
        <f>RS!M23</f>
        <v>0</v>
      </c>
      <c r="N23" s="20">
        <f>RS!N23</f>
        <v>0</v>
      </c>
      <c r="O23" s="21" t="str">
        <f t="shared" si="6"/>
        <v>-</v>
      </c>
      <c r="P23" s="21">
        <f t="shared" si="7"/>
        <v>0</v>
      </c>
      <c r="Q23" s="26">
        <f t="shared" si="8"/>
        <v>0</v>
      </c>
      <c r="R23" s="20">
        <f>RS!R23</f>
        <v>0</v>
      </c>
      <c r="S23" s="20">
        <f>RS!S23</f>
        <v>0</v>
      </c>
      <c r="T23" s="21" t="str">
        <f t="shared" si="9"/>
        <v>-</v>
      </c>
      <c r="U23" s="4">
        <f t="shared" si="10"/>
        <v>0</v>
      </c>
      <c r="V23" s="26">
        <f t="shared" si="11"/>
        <v>0</v>
      </c>
    </row>
    <row r="24" spans="1:22" x14ac:dyDescent="0.25">
      <c r="A24" s="93" t="s">
        <v>41</v>
      </c>
      <c r="B24" s="16" t="s">
        <v>5</v>
      </c>
      <c r="C24" s="24">
        <f>FBiH!C21+RS!C24</f>
        <v>160</v>
      </c>
      <c r="D24" s="17">
        <f>FBiH!D21+RS!D24</f>
        <v>154</v>
      </c>
      <c r="E24" s="4">
        <f t="shared" si="0"/>
        <v>-3.75</v>
      </c>
      <c r="F24" s="4">
        <f t="shared" si="1"/>
        <v>0.31112666744448336</v>
      </c>
      <c r="G24" s="30">
        <f t="shared" si="2"/>
        <v>0.27754748945679991</v>
      </c>
      <c r="H24" s="17">
        <f>FBiH!H21+RS!H24</f>
        <v>150520.5</v>
      </c>
      <c r="I24" s="17">
        <f>FBiH!I21+RS!I24</f>
        <v>88262</v>
      </c>
      <c r="J24" s="4">
        <f t="shared" si="3"/>
        <v>-41.36214004072535</v>
      </c>
      <c r="K24" s="4">
        <f t="shared" si="4"/>
        <v>0.16010776476580668</v>
      </c>
      <c r="L24" s="26">
        <f t="shared" si="5"/>
        <v>8.3436808413016025E-2</v>
      </c>
      <c r="M24" s="17">
        <f>FBiH!M21+RS!M24</f>
        <v>480</v>
      </c>
      <c r="N24" s="17">
        <f>FBiH!N21+RS!N24</f>
        <v>535</v>
      </c>
      <c r="O24" s="21">
        <f t="shared" si="6"/>
        <v>11.458333333333332</v>
      </c>
      <c r="P24" s="21">
        <f t="shared" si="7"/>
        <v>8.1108482595471454</v>
      </c>
      <c r="Q24" s="26">
        <f t="shared" si="8"/>
        <v>8.3646028767979974</v>
      </c>
      <c r="R24" s="17">
        <f>FBiH!R21+RS!R24</f>
        <v>3122305.1999999997</v>
      </c>
      <c r="S24" s="17">
        <f>FBiH!S21+RS!S24</f>
        <v>2986780</v>
      </c>
      <c r="T24" s="21">
        <f t="shared" si="9"/>
        <v>-4.3405494120177535</v>
      </c>
      <c r="U24" s="4">
        <f t="shared" si="10"/>
        <v>10.882289899607406</v>
      </c>
      <c r="V24" s="26">
        <f t="shared" si="11"/>
        <v>9.9625996541320365</v>
      </c>
    </row>
    <row r="25" spans="1:22" x14ac:dyDescent="0.25">
      <c r="A25" s="93" t="s">
        <v>42</v>
      </c>
      <c r="B25" s="16" t="s">
        <v>18</v>
      </c>
      <c r="C25" s="24">
        <f>FBiH!C22+RS!C25</f>
        <v>617</v>
      </c>
      <c r="D25" s="17">
        <f>FBiH!D22+RS!D25</f>
        <v>727</v>
      </c>
      <c r="E25" s="4">
        <f t="shared" si="0"/>
        <v>17.828200972447323</v>
      </c>
      <c r="F25" s="4">
        <f t="shared" si="1"/>
        <v>1.199782211332789</v>
      </c>
      <c r="G25" s="30">
        <f t="shared" si="2"/>
        <v>1.3102404210071008</v>
      </c>
      <c r="H25" s="17">
        <f>FBiH!H22+RS!H25</f>
        <v>1331218.3800000001</v>
      </c>
      <c r="I25" s="17">
        <f>FBiH!I22+RS!I25</f>
        <v>1305840.1499999999</v>
      </c>
      <c r="J25" s="4">
        <f t="shared" si="3"/>
        <v>-1.906391196311473</v>
      </c>
      <c r="K25" s="4">
        <f t="shared" si="4"/>
        <v>1.4160091099681325</v>
      </c>
      <c r="L25" s="26">
        <f t="shared" si="5"/>
        <v>1.2344512294483934</v>
      </c>
      <c r="M25" s="17">
        <f>FBiH!M22+RS!M25</f>
        <v>0</v>
      </c>
      <c r="N25" s="17">
        <f>FBiH!N22+RS!N25</f>
        <v>0</v>
      </c>
      <c r="O25" s="21" t="str">
        <f t="shared" si="6"/>
        <v>-</v>
      </c>
      <c r="P25" s="21">
        <f t="shared" si="7"/>
        <v>0</v>
      </c>
      <c r="Q25" s="26">
        <f t="shared" si="8"/>
        <v>0</v>
      </c>
      <c r="R25" s="17">
        <f>FBiH!R22+RS!R25</f>
        <v>0</v>
      </c>
      <c r="S25" s="17">
        <f>FBiH!S22+RS!S25</f>
        <v>0</v>
      </c>
      <c r="T25" s="21" t="str">
        <f t="shared" si="9"/>
        <v>-</v>
      </c>
      <c r="U25" s="4">
        <f t="shared" si="10"/>
        <v>0</v>
      </c>
      <c r="V25" s="26">
        <f t="shared" si="11"/>
        <v>0</v>
      </c>
    </row>
    <row r="26" spans="1:22" x14ac:dyDescent="0.25">
      <c r="A26" s="93" t="s">
        <v>43</v>
      </c>
      <c r="B26" s="16" t="s">
        <v>19</v>
      </c>
      <c r="C26" s="24">
        <f>RS!C26</f>
        <v>584</v>
      </c>
      <c r="D26" s="24">
        <f>RS!D26</f>
        <v>709</v>
      </c>
      <c r="E26" s="4">
        <f t="shared" si="0"/>
        <v>21.404109589041095</v>
      </c>
      <c r="F26" s="4">
        <f t="shared" si="1"/>
        <v>1.1356123361723642</v>
      </c>
      <c r="G26" s="30">
        <f t="shared" si="2"/>
        <v>1.277799805356306</v>
      </c>
      <c r="H26" s="17">
        <f>RS!H26</f>
        <v>1669658.02</v>
      </c>
      <c r="I26" s="17">
        <f>RS!I26</f>
        <v>2141535.94</v>
      </c>
      <c r="J26" s="4">
        <f t="shared" si="3"/>
        <v>28.261950312435829</v>
      </c>
      <c r="K26" s="4">
        <f t="shared" si="4"/>
        <v>1.7760053514670928</v>
      </c>
      <c r="L26" s="26">
        <f t="shared" si="5"/>
        <v>2.024460401252727</v>
      </c>
      <c r="M26" s="17">
        <f>RS!M26</f>
        <v>0</v>
      </c>
      <c r="N26" s="17">
        <f>RS!N26</f>
        <v>0</v>
      </c>
      <c r="O26" s="21" t="str">
        <f t="shared" si="6"/>
        <v>-</v>
      </c>
      <c r="P26" s="21">
        <f t="shared" si="7"/>
        <v>0</v>
      </c>
      <c r="Q26" s="26">
        <f t="shared" si="8"/>
        <v>0</v>
      </c>
      <c r="R26" s="17">
        <f>RS!R26</f>
        <v>0</v>
      </c>
      <c r="S26" s="17">
        <f>RS!S26</f>
        <v>0</v>
      </c>
      <c r="T26" s="21" t="str">
        <f t="shared" si="9"/>
        <v>-</v>
      </c>
      <c r="U26" s="4">
        <f t="shared" si="10"/>
        <v>0</v>
      </c>
      <c r="V26" s="26">
        <f t="shared" si="11"/>
        <v>0</v>
      </c>
    </row>
    <row r="27" spans="1:22" x14ac:dyDescent="0.25">
      <c r="A27" s="93" t="s">
        <v>44</v>
      </c>
      <c r="B27" s="16" t="s">
        <v>11</v>
      </c>
      <c r="C27" s="24">
        <f>FBiH!C23+RS!C27</f>
        <v>720</v>
      </c>
      <c r="D27" s="24">
        <f>FBiH!D23+RS!D27</f>
        <v>859</v>
      </c>
      <c r="E27" s="4">
        <f t="shared" si="0"/>
        <v>19.305555555555557</v>
      </c>
      <c r="F27" s="4">
        <f t="shared" si="1"/>
        <v>1.400070003500175</v>
      </c>
      <c r="G27" s="30">
        <f t="shared" si="2"/>
        <v>1.5481382691129295</v>
      </c>
      <c r="H27" s="17">
        <f>FBiH!H23+RS!H27</f>
        <v>1707715.29</v>
      </c>
      <c r="I27" s="17">
        <f>FBiH!I23+RS!I27</f>
        <v>2101616.2000000002</v>
      </c>
      <c r="J27" s="4">
        <f t="shared" si="3"/>
        <v>23.065959080333592</v>
      </c>
      <c r="K27" s="4">
        <f t="shared" si="4"/>
        <v>1.8164866442663379</v>
      </c>
      <c r="L27" s="26">
        <f t="shared" si="5"/>
        <v>1.9867230318493891</v>
      </c>
      <c r="M27" s="17">
        <f>FBiH!M23+RS!M27</f>
        <v>0</v>
      </c>
      <c r="N27" s="17">
        <f>FBiH!N23+RS!N27</f>
        <v>0</v>
      </c>
      <c r="O27" s="21" t="str">
        <f t="shared" si="6"/>
        <v>-</v>
      </c>
      <c r="P27" s="21">
        <f t="shared" si="7"/>
        <v>0</v>
      </c>
      <c r="Q27" s="26">
        <f t="shared" si="8"/>
        <v>0</v>
      </c>
      <c r="R27" s="17">
        <f>FBiH!R23+RS!R27</f>
        <v>0</v>
      </c>
      <c r="S27" s="17">
        <f>FBiH!S23+RS!S27</f>
        <v>0</v>
      </c>
      <c r="T27" s="21" t="str">
        <f t="shared" si="9"/>
        <v>-</v>
      </c>
      <c r="U27" s="4">
        <f t="shared" si="10"/>
        <v>0</v>
      </c>
      <c r="V27" s="26">
        <f t="shared" si="11"/>
        <v>0</v>
      </c>
    </row>
    <row r="28" spans="1:22" x14ac:dyDescent="0.25">
      <c r="A28" s="93" t="s">
        <v>45</v>
      </c>
      <c r="B28" s="16" t="s">
        <v>15</v>
      </c>
      <c r="C28" s="24">
        <f>RS!C28</f>
        <v>306</v>
      </c>
      <c r="D28" s="24">
        <f>RS!D28</f>
        <v>333</v>
      </c>
      <c r="E28" s="4">
        <f t="shared" si="0"/>
        <v>8.8235294117647065</v>
      </c>
      <c r="F28" s="4">
        <f t="shared" si="1"/>
        <v>0.59502975148757442</v>
      </c>
      <c r="G28" s="30">
        <f t="shared" si="2"/>
        <v>0.60015138953970371</v>
      </c>
      <c r="H28" s="17">
        <f>RS!H28</f>
        <v>606100.6</v>
      </c>
      <c r="I28" s="17">
        <f>RS!I28</f>
        <v>946292.69</v>
      </c>
      <c r="J28" s="4">
        <f t="shared" si="3"/>
        <v>56.127990963876293</v>
      </c>
      <c r="K28" s="4">
        <f t="shared" si="4"/>
        <v>0.644705620093039</v>
      </c>
      <c r="L28" s="26">
        <f t="shared" si="5"/>
        <v>0.89455985450326936</v>
      </c>
      <c r="M28" s="17">
        <f>RS!M28</f>
        <v>0</v>
      </c>
      <c r="N28" s="17">
        <f>RS!N28</f>
        <v>0</v>
      </c>
      <c r="O28" s="21" t="str">
        <f t="shared" si="6"/>
        <v>-</v>
      </c>
      <c r="P28" s="21">
        <f t="shared" si="7"/>
        <v>0</v>
      </c>
      <c r="Q28" s="26">
        <f t="shared" si="8"/>
        <v>0</v>
      </c>
      <c r="R28" s="17">
        <f>RS!R28</f>
        <v>0</v>
      </c>
      <c r="S28" s="17">
        <f>RS!S28</f>
        <v>0</v>
      </c>
      <c r="T28" s="21" t="str">
        <f t="shared" si="9"/>
        <v>-</v>
      </c>
      <c r="U28" s="4">
        <f t="shared" si="10"/>
        <v>0</v>
      </c>
      <c r="V28" s="26">
        <f t="shared" si="11"/>
        <v>0</v>
      </c>
    </row>
    <row r="29" spans="1:22" x14ac:dyDescent="0.25">
      <c r="A29" s="93" t="s">
        <v>46</v>
      </c>
      <c r="B29" s="16" t="s">
        <v>6</v>
      </c>
      <c r="C29" s="24">
        <f>FBiH!C24+RS!C29</f>
        <v>5877</v>
      </c>
      <c r="D29" s="24">
        <f>FBiH!D24+RS!D29</f>
        <v>6185</v>
      </c>
      <c r="E29" s="4">
        <f t="shared" si="0"/>
        <v>5.2407690998808913</v>
      </c>
      <c r="F29" s="4">
        <f t="shared" si="1"/>
        <v>11.428071403570177</v>
      </c>
      <c r="G29" s="30">
        <f t="shared" si="2"/>
        <v>11.146955988898101</v>
      </c>
      <c r="H29" s="17">
        <f>FBiH!H24+RS!H29</f>
        <v>12908749.049999999</v>
      </c>
      <c r="I29" s="17">
        <f>FBiH!I24+RS!I29</f>
        <v>12944183.280000001</v>
      </c>
      <c r="J29" s="4">
        <f t="shared" si="3"/>
        <v>0.27449778334642205</v>
      </c>
      <c r="K29" s="4">
        <f t="shared" si="4"/>
        <v>13.730959944447635</v>
      </c>
      <c r="L29" s="26">
        <f t="shared" si="5"/>
        <v>12.236538265576641</v>
      </c>
      <c r="M29" s="17">
        <f>FBiH!M24+RS!M29</f>
        <v>502</v>
      </c>
      <c r="N29" s="17">
        <f>FBiH!N24+RS!N29</f>
        <v>564</v>
      </c>
      <c r="O29" s="21">
        <f t="shared" si="6"/>
        <v>12.350597609561753</v>
      </c>
      <c r="P29" s="21">
        <f t="shared" si="7"/>
        <v>8.4825954714430551</v>
      </c>
      <c r="Q29" s="26">
        <f t="shared" si="8"/>
        <v>8.8180112570356481</v>
      </c>
      <c r="R29" s="17">
        <f>FBiH!R24+RS!R29</f>
        <v>1661506.0399999998</v>
      </c>
      <c r="S29" s="17">
        <f>FBiH!S24+RS!S29</f>
        <v>1842506.86</v>
      </c>
      <c r="T29" s="21">
        <f t="shared" si="9"/>
        <v>10.893780440304649</v>
      </c>
      <c r="U29" s="4">
        <f t="shared" si="10"/>
        <v>5.7909106378289668</v>
      </c>
      <c r="V29" s="26">
        <f t="shared" si="11"/>
        <v>6.1458019024407236</v>
      </c>
    </row>
    <row r="30" spans="1:22" x14ac:dyDescent="0.25">
      <c r="A30" s="93" t="s">
        <v>47</v>
      </c>
      <c r="B30" s="16" t="s">
        <v>22</v>
      </c>
      <c r="C30" s="24">
        <f>RS!C30</f>
        <v>57</v>
      </c>
      <c r="D30" s="24">
        <f>RS!D30</f>
        <v>131</v>
      </c>
      <c r="E30" s="4">
        <f t="shared" si="0"/>
        <v>129.82456140350877</v>
      </c>
      <c r="F30" s="4">
        <f t="shared" si="1"/>
        <v>0.1108388752770972</v>
      </c>
      <c r="G30" s="30">
        <f t="shared" si="2"/>
        <v>0.23609559168078434</v>
      </c>
      <c r="H30" s="17">
        <f>RS!H30</f>
        <v>102133.86</v>
      </c>
      <c r="I30" s="17">
        <f>RS!I30</f>
        <v>770137.02</v>
      </c>
      <c r="J30" s="4">
        <f t="shared" si="3"/>
        <v>654.04671868859157</v>
      </c>
      <c r="K30" s="4">
        <f t="shared" si="4"/>
        <v>0.10863918224762628</v>
      </c>
      <c r="L30" s="26">
        <f t="shared" si="5"/>
        <v>0.72803443145987057</v>
      </c>
      <c r="M30" s="17">
        <f>RS!M30</f>
        <v>0</v>
      </c>
      <c r="N30" s="17">
        <f>RS!N30</f>
        <v>0</v>
      </c>
      <c r="O30" s="21" t="str">
        <f t="shared" si="6"/>
        <v>-</v>
      </c>
      <c r="P30" s="21">
        <f t="shared" si="7"/>
        <v>0</v>
      </c>
      <c r="Q30" s="26">
        <f t="shared" si="8"/>
        <v>0</v>
      </c>
      <c r="R30" s="17">
        <f>RS!R30</f>
        <v>0</v>
      </c>
      <c r="S30" s="17">
        <f>RS!S30</f>
        <v>0</v>
      </c>
      <c r="T30" s="21" t="str">
        <f t="shared" si="9"/>
        <v>-</v>
      </c>
      <c r="U30" s="4">
        <f t="shared" si="10"/>
        <v>0</v>
      </c>
      <c r="V30" s="26">
        <f t="shared" si="11"/>
        <v>0</v>
      </c>
    </row>
    <row r="31" spans="1:22" x14ac:dyDescent="0.25">
      <c r="A31" s="93" t="s">
        <v>48</v>
      </c>
      <c r="B31" s="16" t="s">
        <v>20</v>
      </c>
      <c r="C31" s="24">
        <f>RS!C31</f>
        <v>770</v>
      </c>
      <c r="D31" s="24">
        <f>RS!D31</f>
        <v>880</v>
      </c>
      <c r="E31" s="4">
        <f t="shared" si="0"/>
        <v>14.285714285714285</v>
      </c>
      <c r="F31" s="4">
        <f t="shared" si="1"/>
        <v>1.497297087076576</v>
      </c>
      <c r="G31" s="30">
        <f t="shared" si="2"/>
        <v>1.5859856540388566</v>
      </c>
      <c r="H31" s="17">
        <f>RS!H31</f>
        <v>1413022.66</v>
      </c>
      <c r="I31" s="17">
        <f>RS!I31</f>
        <v>2076529.6</v>
      </c>
      <c r="J31" s="4">
        <f t="shared" si="3"/>
        <v>46.956567561344009</v>
      </c>
      <c r="K31" s="4">
        <f t="shared" si="4"/>
        <v>1.5030238383212546</v>
      </c>
      <c r="L31" s="26">
        <f t="shared" si="5"/>
        <v>1.9630078901356964</v>
      </c>
      <c r="M31" s="17">
        <f>RS!M31</f>
        <v>0</v>
      </c>
      <c r="N31" s="17">
        <f>RS!N31</f>
        <v>0</v>
      </c>
      <c r="O31" s="21" t="str">
        <f t="shared" si="6"/>
        <v>-</v>
      </c>
      <c r="P31" s="21">
        <f t="shared" si="7"/>
        <v>0</v>
      </c>
      <c r="Q31" s="26">
        <f t="shared" si="8"/>
        <v>0</v>
      </c>
      <c r="R31" s="17">
        <f>RS!R31</f>
        <v>0</v>
      </c>
      <c r="S31" s="17">
        <f>RS!S31</f>
        <v>0</v>
      </c>
      <c r="T31" s="21" t="str">
        <f t="shared" si="9"/>
        <v>-</v>
      </c>
      <c r="U31" s="4">
        <f t="shared" si="10"/>
        <v>0</v>
      </c>
      <c r="V31" s="26">
        <f t="shared" si="11"/>
        <v>0</v>
      </c>
    </row>
    <row r="32" spans="1:22" x14ac:dyDescent="0.25">
      <c r="A32" s="93" t="s">
        <v>49</v>
      </c>
      <c r="B32" s="16" t="s">
        <v>7</v>
      </c>
      <c r="C32" s="24">
        <f>FBiH!C25+RS!C32</f>
        <v>3671</v>
      </c>
      <c r="D32" s="24">
        <f>FBiH!D25+RS!D32</f>
        <v>3531</v>
      </c>
      <c r="E32" s="4">
        <f t="shared" si="0"/>
        <v>-3.8136747480250617</v>
      </c>
      <c r="F32" s="4">
        <f t="shared" si="1"/>
        <v>7.138412476179365</v>
      </c>
      <c r="G32" s="30">
        <f t="shared" si="2"/>
        <v>6.3637674368309121</v>
      </c>
      <c r="H32" s="17">
        <f>FBiH!H25+RS!H32</f>
        <v>6771230.1799999988</v>
      </c>
      <c r="I32" s="17">
        <f>FBiH!I25+RS!I32</f>
        <v>7321930.9100000001</v>
      </c>
      <c r="J32" s="4">
        <f t="shared" si="3"/>
        <v>8.1329494842250583</v>
      </c>
      <c r="K32" s="4">
        <f t="shared" si="4"/>
        <v>7.2025174566558743</v>
      </c>
      <c r="L32" s="26">
        <f t="shared" si="5"/>
        <v>6.9216485752759978</v>
      </c>
      <c r="M32" s="17">
        <f>FBiH!M25+RS!M32</f>
        <v>1686</v>
      </c>
      <c r="N32" s="17">
        <f>FBiH!N25+RS!N32</f>
        <v>1815</v>
      </c>
      <c r="O32" s="21">
        <f t="shared" si="6"/>
        <v>7.6512455516014235</v>
      </c>
      <c r="P32" s="21">
        <f t="shared" si="7"/>
        <v>28.489354511659343</v>
      </c>
      <c r="Q32" s="26">
        <f t="shared" si="8"/>
        <v>28.377110694183866</v>
      </c>
      <c r="R32" s="17">
        <f>FBiH!R25+RS!R32</f>
        <v>2079056.2399999998</v>
      </c>
      <c r="S32" s="17">
        <f>FBiH!S25+RS!S32</f>
        <v>2096943.2700000005</v>
      </c>
      <c r="T32" s="21">
        <f t="shared" si="9"/>
        <v>0.8603437298069786</v>
      </c>
      <c r="U32" s="4">
        <f t="shared" si="10"/>
        <v>7.2462143422967582</v>
      </c>
      <c r="V32" s="26">
        <f t="shared" si="11"/>
        <v>6.9944911565085155</v>
      </c>
    </row>
    <row r="33" spans="1:22" x14ac:dyDescent="0.25">
      <c r="A33" s="93" t="s">
        <v>50</v>
      </c>
      <c r="B33" s="16" t="s">
        <v>8</v>
      </c>
      <c r="C33" s="24">
        <f>FBiH!C26+RS!C33</f>
        <v>5825</v>
      </c>
      <c r="D33" s="24">
        <f>FBiH!D26+RS!D33</f>
        <v>6527</v>
      </c>
      <c r="E33" s="4">
        <f t="shared" si="0"/>
        <v>12.051502145922747</v>
      </c>
      <c r="F33" s="4">
        <f t="shared" si="1"/>
        <v>11.32695523665072</v>
      </c>
      <c r="G33" s="30">
        <f t="shared" si="2"/>
        <v>11.763327686263201</v>
      </c>
      <c r="H33" s="17">
        <f>FBiH!H26+RS!H33</f>
        <v>5958023.089999998</v>
      </c>
      <c r="I33" s="17">
        <f>FBiH!I26+RS!I33</f>
        <v>5307580.7500000028</v>
      </c>
      <c r="J33" s="4">
        <f t="shared" si="3"/>
        <v>-10.917083236748507</v>
      </c>
      <c r="K33" s="4">
        <f t="shared" si="4"/>
        <v>6.3375138892241543</v>
      </c>
      <c r="L33" s="26">
        <f t="shared" si="5"/>
        <v>5.0174208399352178</v>
      </c>
      <c r="M33" s="17">
        <f>FBiH!M26+RS!M33</f>
        <v>939</v>
      </c>
      <c r="N33" s="17">
        <f>FBiH!N26+RS!N33</f>
        <v>826</v>
      </c>
      <c r="O33" s="21">
        <f t="shared" si="6"/>
        <v>-12.034078807241746</v>
      </c>
      <c r="P33" s="21">
        <f t="shared" si="7"/>
        <v>15.866846907739102</v>
      </c>
      <c r="Q33" s="26">
        <f t="shared" si="8"/>
        <v>12.914321450906815</v>
      </c>
      <c r="R33" s="17">
        <f>FBiH!R26+RS!R33</f>
        <v>5483567.1300000008</v>
      </c>
      <c r="S33" s="17">
        <f>FBiH!S26+RS!S33</f>
        <v>5929309.9299999997</v>
      </c>
      <c r="T33" s="21">
        <f t="shared" si="9"/>
        <v>8.1287014352644356</v>
      </c>
      <c r="U33" s="4">
        <f t="shared" si="10"/>
        <v>19.112086541898012</v>
      </c>
      <c r="V33" s="26">
        <f t="shared" si="11"/>
        <v>19.77760031132512</v>
      </c>
    </row>
    <row r="34" spans="1:22" ht="16.5" customHeight="1" x14ac:dyDescent="0.25">
      <c r="A34" s="93" t="s">
        <v>51</v>
      </c>
      <c r="B34" s="16" t="s">
        <v>9</v>
      </c>
      <c r="C34" s="24">
        <f>FBiH!C27+RS!C34</f>
        <v>2539</v>
      </c>
      <c r="D34" s="24">
        <f>FBiH!D27+RS!D34</f>
        <v>731</v>
      </c>
      <c r="E34" s="4">
        <f t="shared" si="0"/>
        <v>-71.20913745569122</v>
      </c>
      <c r="F34" s="4">
        <f t="shared" si="1"/>
        <v>4.9371913040096453</v>
      </c>
      <c r="G34" s="30">
        <f t="shared" si="2"/>
        <v>1.3174494467072775</v>
      </c>
      <c r="H34" s="17">
        <f>FBiH!H27+RS!H34</f>
        <v>5438456.7100000009</v>
      </c>
      <c r="I34" s="17">
        <f>FBiH!I27+RS!I34</f>
        <v>2031655.8000000003</v>
      </c>
      <c r="J34" s="4">
        <f t="shared" si="3"/>
        <v>-62.642788049332474</v>
      </c>
      <c r="K34" s="4">
        <f t="shared" si="4"/>
        <v>5.7848542066609072</v>
      </c>
      <c r="L34" s="26">
        <f t="shared" si="5"/>
        <v>1.9205872940313253</v>
      </c>
      <c r="M34" s="17">
        <f>FBiH!M27+RS!M34</f>
        <v>0</v>
      </c>
      <c r="N34" s="17">
        <f>FBiH!N27+RS!N34</f>
        <v>0</v>
      </c>
      <c r="O34" s="21" t="str">
        <f t="shared" si="6"/>
        <v>-</v>
      </c>
      <c r="P34" s="21">
        <f t="shared" si="7"/>
        <v>0</v>
      </c>
      <c r="Q34" s="26">
        <f t="shared" si="8"/>
        <v>0</v>
      </c>
      <c r="R34" s="17">
        <f>FBiH!R27+RS!R34</f>
        <v>0</v>
      </c>
      <c r="S34" s="17">
        <f>FBiH!S27+RS!S34</f>
        <v>0</v>
      </c>
      <c r="T34" s="21" t="str">
        <f t="shared" si="9"/>
        <v>-</v>
      </c>
      <c r="U34" s="4">
        <f t="shared" si="10"/>
        <v>0</v>
      </c>
      <c r="V34" s="26">
        <f t="shared" si="11"/>
        <v>0</v>
      </c>
    </row>
    <row r="35" spans="1:22" x14ac:dyDescent="0.25">
      <c r="A35" s="93" t="s">
        <v>52</v>
      </c>
      <c r="B35" s="16" t="s">
        <v>26</v>
      </c>
      <c r="C35" s="24">
        <f>FBiH!C28+RS!C35</f>
        <v>1866</v>
      </c>
      <c r="D35" s="24">
        <f>FBiH!D28+RS!D35</f>
        <v>2229</v>
      </c>
      <c r="E35" s="4">
        <f t="shared" si="0"/>
        <v>19.45337620578778</v>
      </c>
      <c r="F35" s="4">
        <f t="shared" si="1"/>
        <v>3.6285147590712872</v>
      </c>
      <c r="G35" s="30">
        <f t="shared" si="2"/>
        <v>4.0172295714234227</v>
      </c>
      <c r="H35" s="17">
        <f>FBiH!H28+RS!H35</f>
        <v>3920086.46</v>
      </c>
      <c r="I35" s="17">
        <f>FBiH!I28+RS!I35</f>
        <v>3641708.76</v>
      </c>
      <c r="J35" s="4">
        <f t="shared" si="3"/>
        <v>-7.1013153112954601</v>
      </c>
      <c r="K35" s="4">
        <f t="shared" si="4"/>
        <v>4.1697727605163664</v>
      </c>
      <c r="L35" s="26">
        <f t="shared" si="5"/>
        <v>3.4426203360916605</v>
      </c>
      <c r="M35" s="17">
        <f>FBiH!M28+RS!M35</f>
        <v>138</v>
      </c>
      <c r="N35" s="17">
        <f>FBiH!N28+RS!N35</f>
        <v>156</v>
      </c>
      <c r="O35" s="21">
        <f t="shared" si="6"/>
        <v>13.043478260869565</v>
      </c>
      <c r="P35" s="21">
        <f t="shared" si="7"/>
        <v>2.3318688746198042</v>
      </c>
      <c r="Q35" s="26">
        <f t="shared" si="8"/>
        <v>2.4390243902439024</v>
      </c>
      <c r="R35" s="17">
        <f>FBiH!R28+RS!R35</f>
        <v>232255.46000000002</v>
      </c>
      <c r="S35" s="17">
        <f>FBiH!S28+RS!S35</f>
        <v>244102.58000000002</v>
      </c>
      <c r="T35" s="21">
        <f t="shared" si="9"/>
        <v>5.1009005342651559</v>
      </c>
      <c r="U35" s="4">
        <f t="shared" si="10"/>
        <v>0.80948885025290684</v>
      </c>
      <c r="V35" s="26">
        <f t="shared" si="11"/>
        <v>0.81422008955488434</v>
      </c>
    </row>
    <row r="36" spans="1:22" x14ac:dyDescent="0.25">
      <c r="A36" s="93" t="s">
        <v>53</v>
      </c>
      <c r="B36" s="16" t="s">
        <v>10</v>
      </c>
      <c r="C36" s="24">
        <f>FBiH!C29+RS!C36</f>
        <v>1236</v>
      </c>
      <c r="D36" s="24">
        <f>FBiH!D29+RS!D36</f>
        <v>0</v>
      </c>
      <c r="E36" s="4">
        <f t="shared" si="0"/>
        <v>-100</v>
      </c>
      <c r="F36" s="4">
        <f t="shared" si="1"/>
        <v>2.4034535060086339</v>
      </c>
      <c r="G36" s="31">
        <f t="shared" si="2"/>
        <v>0</v>
      </c>
      <c r="H36" s="17">
        <f>FBiH!H29+RS!H36</f>
        <v>3158828.58</v>
      </c>
      <c r="I36" s="17">
        <f>FBiH!I29+RS!I36</f>
        <v>0</v>
      </c>
      <c r="J36" s="4">
        <f t="shared" si="3"/>
        <v>-100</v>
      </c>
      <c r="K36" s="4">
        <f t="shared" si="4"/>
        <v>3.3600272602213459</v>
      </c>
      <c r="L36" s="26">
        <f t="shared" si="5"/>
        <v>0</v>
      </c>
      <c r="M36" s="32">
        <f>FBiH!M29+RS!M36</f>
        <v>0</v>
      </c>
      <c r="N36" s="32">
        <f>FBiH!N29+RS!N36</f>
        <v>0</v>
      </c>
      <c r="O36" s="21" t="str">
        <f t="shared" si="6"/>
        <v>-</v>
      </c>
      <c r="P36" s="21">
        <f t="shared" si="7"/>
        <v>0</v>
      </c>
      <c r="Q36" s="26">
        <f t="shared" si="8"/>
        <v>0</v>
      </c>
      <c r="R36" s="32">
        <f>FBiH!R29+RS!R36</f>
        <v>0</v>
      </c>
      <c r="S36" s="32">
        <f>FBiH!S29+RS!S36</f>
        <v>0</v>
      </c>
      <c r="T36" s="21" t="str">
        <f t="shared" si="9"/>
        <v>-</v>
      </c>
      <c r="U36" s="4">
        <f t="shared" si="10"/>
        <v>0</v>
      </c>
      <c r="V36" s="26">
        <f t="shared" si="11"/>
        <v>0</v>
      </c>
    </row>
    <row r="37" spans="1:22" x14ac:dyDescent="0.25">
      <c r="A37" s="10"/>
      <c r="B37" s="11" t="s">
        <v>65</v>
      </c>
      <c r="C37" s="44">
        <f>SUM(C10:C36)</f>
        <v>51426</v>
      </c>
      <c r="D37" s="44">
        <f>SUM(D10:D36)</f>
        <v>55486</v>
      </c>
      <c r="E37" s="13">
        <f>(D37-C37)/C37*100</f>
        <v>7.8948391864037637</v>
      </c>
      <c r="F37" s="12">
        <f>SUM(F10:F36)</f>
        <v>100</v>
      </c>
      <c r="G37" s="12">
        <f>SUM(G10:G36)</f>
        <v>100</v>
      </c>
      <c r="H37" s="44">
        <f>SUM(H10:H36)</f>
        <v>94011992.622699976</v>
      </c>
      <c r="I37" s="44">
        <f>SUM(I10:I36)</f>
        <v>105783049.08679998</v>
      </c>
      <c r="J37" s="13">
        <f>(I37-H37)/H37*100</f>
        <v>12.520803075987333</v>
      </c>
      <c r="K37" s="3">
        <f>SUM(K10:K36)</f>
        <v>100.00000000000001</v>
      </c>
      <c r="L37" s="3">
        <f>SUM(L10:L36)</f>
        <v>100.00000000000001</v>
      </c>
      <c r="M37" s="44">
        <f>SUM(M10:M36)</f>
        <v>5918</v>
      </c>
      <c r="N37" s="44">
        <f>SUM(N10:N36)</f>
        <v>6396</v>
      </c>
      <c r="O37" s="13">
        <f>(N37-M37)/M37*100</f>
        <v>8.0770530584656974</v>
      </c>
      <c r="P37" s="3">
        <f>SUM(P10:P36)</f>
        <v>100</v>
      </c>
      <c r="Q37" s="3">
        <f>SUM(Q10:Q36)</f>
        <v>100</v>
      </c>
      <c r="R37" s="44">
        <f>SUM(R10:R36)</f>
        <v>28691619.400000006</v>
      </c>
      <c r="S37" s="44">
        <f>SUM(S10:S36)</f>
        <v>29979925.959999997</v>
      </c>
      <c r="T37" s="13">
        <f>(S37-R37)/R37*100</f>
        <v>4.4901841964346945</v>
      </c>
      <c r="U37" s="3">
        <f>SUM(U10:U36)</f>
        <v>99.999999999999986</v>
      </c>
      <c r="V37" s="14">
        <f>SUM(V10:V36)</f>
        <v>100</v>
      </c>
    </row>
    <row r="40" spans="1:22" x14ac:dyDescent="0.25">
      <c r="B40" s="94" t="s">
        <v>68</v>
      </c>
    </row>
    <row r="41" spans="1:22" x14ac:dyDescent="0.25">
      <c r="C41" s="37"/>
      <c r="D41" s="37"/>
      <c r="H41" s="38"/>
      <c r="I41" s="38"/>
    </row>
    <row r="42" spans="1:22" x14ac:dyDescent="0.25">
      <c r="C42" s="86"/>
    </row>
    <row r="43" spans="1:22" x14ac:dyDescent="0.25">
      <c r="C43" s="33"/>
    </row>
    <row r="45" spans="1:22" x14ac:dyDescent="0.25">
      <c r="C45" s="33"/>
      <c r="E45" s="87"/>
      <c r="F45" s="87"/>
    </row>
    <row r="46" spans="1:22" x14ac:dyDescent="0.25">
      <c r="C46" s="33"/>
      <c r="D46" s="46"/>
      <c r="I46" s="33"/>
    </row>
    <row r="47" spans="1:22" x14ac:dyDescent="0.25">
      <c r="C47" s="33"/>
      <c r="I47" s="33"/>
    </row>
    <row r="51" spans="4:4" x14ac:dyDescent="0.25">
      <c r="D51" s="45"/>
    </row>
  </sheetData>
  <mergeCells count="15"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R16:S21 M16:N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56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6"/>
  <sheetViews>
    <sheetView showGridLines="0" showRuler="0" view="pageLayout" zoomScale="61" zoomScaleNormal="65" zoomScalePageLayoutView="61" workbookViewId="0">
      <selection activeCell="B30" sqref="B30"/>
    </sheetView>
  </sheetViews>
  <sheetFormatPr defaultRowHeight="15" x14ac:dyDescent="0.25"/>
  <cols>
    <col min="1" max="1" width="4" customWidth="1"/>
    <col min="2" max="2" width="20.140625" customWidth="1"/>
    <col min="3" max="4" width="11.5703125" customWidth="1"/>
    <col min="5" max="5" width="10.5703125" customWidth="1"/>
    <col min="6" max="6" width="11.85546875" customWidth="1"/>
    <col min="7" max="7" width="8.42578125" customWidth="1"/>
    <col min="8" max="9" width="15.5703125" customWidth="1"/>
    <col min="10" max="10" width="10.140625" style="89" customWidth="1"/>
    <col min="11" max="11" width="9.5703125" customWidth="1"/>
    <col min="12" max="12" width="10.140625" customWidth="1"/>
    <col min="13" max="14" width="10.570312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3" spans="1:22" x14ac:dyDescent="0.25">
      <c r="F3" s="15" t="s">
        <v>70</v>
      </c>
    </row>
    <row r="4" spans="1:22" x14ac:dyDescent="0.25">
      <c r="F4" s="1"/>
    </row>
    <row r="6" spans="1:22" ht="15.75" thickBot="1" x14ac:dyDescent="0.3">
      <c r="D6" s="5"/>
      <c r="E6" s="5"/>
      <c r="F6" s="5"/>
      <c r="G6" s="5"/>
      <c r="H6" s="5"/>
      <c r="I6" s="5"/>
      <c r="J6" s="90"/>
      <c r="K6" s="5"/>
      <c r="L6" s="5"/>
    </row>
    <row r="7" spans="1:22" ht="19.5" customHeight="1" x14ac:dyDescent="0.25">
      <c r="A7" s="6"/>
      <c r="B7" s="95" t="s">
        <v>74</v>
      </c>
      <c r="C7" s="98" t="s">
        <v>54</v>
      </c>
      <c r="D7" s="98"/>
      <c r="E7" s="98"/>
      <c r="F7" s="98"/>
      <c r="G7" s="98"/>
      <c r="H7" s="99"/>
      <c r="I7" s="99"/>
      <c r="J7" s="99"/>
      <c r="K7" s="99"/>
      <c r="L7" s="99"/>
      <c r="M7" s="98" t="s">
        <v>57</v>
      </c>
      <c r="N7" s="98"/>
      <c r="O7" s="98"/>
      <c r="P7" s="98"/>
      <c r="Q7" s="98"/>
      <c r="R7" s="99"/>
      <c r="S7" s="99"/>
      <c r="T7" s="99"/>
      <c r="U7" s="99"/>
      <c r="V7" s="100"/>
    </row>
    <row r="8" spans="1:22" ht="19.5" customHeight="1" x14ac:dyDescent="0.25">
      <c r="A8" s="7"/>
      <c r="B8" s="96"/>
      <c r="C8" s="101" t="s">
        <v>56</v>
      </c>
      <c r="D8" s="101"/>
      <c r="E8" s="102" t="s">
        <v>59</v>
      </c>
      <c r="F8" s="102" t="s">
        <v>60</v>
      </c>
      <c r="G8" s="102"/>
      <c r="H8" s="101" t="s">
        <v>25</v>
      </c>
      <c r="I8" s="101"/>
      <c r="J8" s="102" t="s">
        <v>66</v>
      </c>
      <c r="K8" s="96" t="s">
        <v>60</v>
      </c>
      <c r="L8" s="96"/>
      <c r="M8" s="101" t="s">
        <v>56</v>
      </c>
      <c r="N8" s="101"/>
      <c r="O8" s="102" t="s">
        <v>59</v>
      </c>
      <c r="P8" s="102" t="s">
        <v>60</v>
      </c>
      <c r="Q8" s="102"/>
      <c r="R8" s="101" t="s">
        <v>25</v>
      </c>
      <c r="S8" s="101"/>
      <c r="T8" s="102" t="s">
        <v>59</v>
      </c>
      <c r="U8" s="96" t="s">
        <v>60</v>
      </c>
      <c r="V8" s="104"/>
    </row>
    <row r="9" spans="1:22" ht="18.75" customHeight="1" thickBot="1" x14ac:dyDescent="0.3">
      <c r="A9" s="8"/>
      <c r="B9" s="97"/>
      <c r="C9" s="35" t="s">
        <v>63</v>
      </c>
      <c r="D9" s="35" t="s">
        <v>64</v>
      </c>
      <c r="E9" s="103"/>
      <c r="F9" s="9" t="s">
        <v>55</v>
      </c>
      <c r="G9" s="9" t="s">
        <v>58</v>
      </c>
      <c r="H9" s="35" t="s">
        <v>63</v>
      </c>
      <c r="I9" s="35" t="s">
        <v>64</v>
      </c>
      <c r="J9" s="103"/>
      <c r="K9" s="9" t="s">
        <v>55</v>
      </c>
      <c r="L9" s="9" t="s">
        <v>58</v>
      </c>
      <c r="M9" s="35" t="s">
        <v>63</v>
      </c>
      <c r="N9" s="35" t="s">
        <v>64</v>
      </c>
      <c r="O9" s="103"/>
      <c r="P9" s="9" t="s">
        <v>55</v>
      </c>
      <c r="Q9" s="9" t="s">
        <v>58</v>
      </c>
      <c r="R9" s="35" t="s">
        <v>63</v>
      </c>
      <c r="S9" s="35" t="s">
        <v>64</v>
      </c>
      <c r="T9" s="103"/>
      <c r="U9" s="9" t="s">
        <v>55</v>
      </c>
      <c r="V9" s="36" t="s">
        <v>58</v>
      </c>
    </row>
    <row r="10" spans="1:22" x14ac:dyDescent="0.25">
      <c r="A10" s="93" t="s">
        <v>27</v>
      </c>
      <c r="B10" s="18" t="s">
        <v>61</v>
      </c>
      <c r="C10" s="49">
        <v>7128</v>
      </c>
      <c r="D10" s="49">
        <v>7754</v>
      </c>
      <c r="E10" s="50">
        <f t="shared" ref="E10:E29" si="0">IFERROR((D10-C10)/C10*100, "-")</f>
        <v>8.7822671156004493</v>
      </c>
      <c r="F10" s="50">
        <f t="shared" ref="F10:F29" si="1">C10/C$30*100</f>
        <v>17.687783815975582</v>
      </c>
      <c r="G10" s="51">
        <f t="shared" ref="G10:G29" si="2">D10/D$30*100</f>
        <v>18.312353871950499</v>
      </c>
      <c r="H10" s="52">
        <v>8929489.5021000002</v>
      </c>
      <c r="I10" s="52">
        <v>11063804.392799996</v>
      </c>
      <c r="J10" s="53">
        <f t="shared" ref="J10:J29" si="3">IFERROR((I10-H10)/H10*100, "-")</f>
        <v>23.901869084431492</v>
      </c>
      <c r="K10" s="53">
        <f t="shared" ref="K10:K29" si="4">H10/H$30*100</f>
        <v>12.764242203825274</v>
      </c>
      <c r="L10" s="51">
        <f t="shared" ref="L10:L29" si="5">I10/I$30*100</f>
        <v>14.893388194132529</v>
      </c>
      <c r="M10" s="49">
        <v>160</v>
      </c>
      <c r="N10" s="49">
        <v>311</v>
      </c>
      <c r="O10" s="53">
        <f t="shared" ref="O10:O29" si="6">IFERROR((N10-M10)/M10*100, "-")</f>
        <v>94.375</v>
      </c>
      <c r="P10" s="53">
        <f t="shared" ref="P10:P29" si="7">M10/M$30*100</f>
        <v>3.3085194375516958</v>
      </c>
      <c r="Q10" s="54">
        <f t="shared" ref="Q10:Q29" si="8">N10/N$30*100</f>
        <v>5.8990895295902881</v>
      </c>
      <c r="R10" s="52">
        <v>481794.38</v>
      </c>
      <c r="S10" s="52">
        <v>1597744.95</v>
      </c>
      <c r="T10" s="53">
        <f t="shared" ref="T10:T29" si="9">IFERROR((S10-R10)/R10*100, "-")</f>
        <v>231.62382466976882</v>
      </c>
      <c r="U10" s="53">
        <f t="shared" ref="U10:U29" si="10">R10/R$30*100</f>
        <v>2.0154639804577363</v>
      </c>
      <c r="V10" s="54">
        <f t="shared" ref="V10:V29" si="11">S10/S$30*100</f>
        <v>6.2339465176568769</v>
      </c>
    </row>
    <row r="11" spans="1:22" x14ac:dyDescent="0.25">
      <c r="A11" s="93" t="s">
        <v>28</v>
      </c>
      <c r="B11" s="18" t="s">
        <v>0</v>
      </c>
      <c r="C11" s="55">
        <v>1883</v>
      </c>
      <c r="D11" s="55">
        <v>2685</v>
      </c>
      <c r="E11" s="50">
        <f>IFERROR((D11-C11)/C11*100, "-")</f>
        <v>42.591609134360063</v>
      </c>
      <c r="F11" s="50">
        <f>C11/C$30*100</f>
        <v>4.6725725204099362</v>
      </c>
      <c r="G11" s="51">
        <f t="shared" si="2"/>
        <v>6.341071723779609</v>
      </c>
      <c r="H11" s="52">
        <v>3616637.59</v>
      </c>
      <c r="I11" s="52">
        <v>4477564.07</v>
      </c>
      <c r="J11" s="53">
        <f>IFERROR((I11-H11)/H11*100, "-")</f>
        <v>23.804610182133302</v>
      </c>
      <c r="K11" s="53">
        <f>H11/H$30*100</f>
        <v>5.1697958938595931</v>
      </c>
      <c r="L11" s="51">
        <f>I11/I$30*100</f>
        <v>6.027411321733724</v>
      </c>
      <c r="M11" s="49">
        <v>0</v>
      </c>
      <c r="N11" s="49">
        <v>0</v>
      </c>
      <c r="O11" s="53" t="str">
        <f>IFERROR((N11-M11)/M11*100, "-")</f>
        <v>-</v>
      </c>
      <c r="P11" s="53">
        <f>M11/M$30*100</f>
        <v>0</v>
      </c>
      <c r="Q11" s="54">
        <f>N11/N$30*100</f>
        <v>0</v>
      </c>
      <c r="R11" s="49">
        <v>0</v>
      </c>
      <c r="S11" s="49">
        <v>0</v>
      </c>
      <c r="T11" s="53" t="str">
        <f>IFERROR((S11-R11)/R11*100, "-")</f>
        <v>-</v>
      </c>
      <c r="U11" s="53">
        <f>R11/R$30*100</f>
        <v>0</v>
      </c>
      <c r="V11" s="54">
        <f>S11/S$30*100</f>
        <v>0</v>
      </c>
    </row>
    <row r="12" spans="1:22" x14ac:dyDescent="0.25">
      <c r="A12" s="93" t="s">
        <v>29</v>
      </c>
      <c r="B12" s="18" t="s">
        <v>21</v>
      </c>
      <c r="C12" s="62">
        <v>105</v>
      </c>
      <c r="D12" s="62">
        <v>222</v>
      </c>
      <c r="E12" s="50">
        <f t="shared" si="0"/>
        <v>111.42857142857143</v>
      </c>
      <c r="F12" s="50">
        <f t="shared" si="1"/>
        <v>0.26055237102657636</v>
      </c>
      <c r="G12" s="51">
        <f t="shared" si="2"/>
        <v>0.52428972911697336</v>
      </c>
      <c r="H12" s="63">
        <v>203634.08000000002</v>
      </c>
      <c r="I12" s="63">
        <v>510201.78</v>
      </c>
      <c r="J12" s="53">
        <f t="shared" si="3"/>
        <v>150.54832668480637</v>
      </c>
      <c r="K12" s="53">
        <f t="shared" si="4"/>
        <v>0.29108435789771131</v>
      </c>
      <c r="L12" s="51">
        <f t="shared" si="5"/>
        <v>0.68680111262834442</v>
      </c>
      <c r="M12" s="49">
        <v>0</v>
      </c>
      <c r="N12" s="49">
        <v>0</v>
      </c>
      <c r="O12" s="53" t="str">
        <f t="shared" si="6"/>
        <v>-</v>
      </c>
      <c r="P12" s="53">
        <f t="shared" si="7"/>
        <v>0</v>
      </c>
      <c r="Q12" s="54">
        <f t="shared" si="8"/>
        <v>0</v>
      </c>
      <c r="R12" s="49">
        <v>0</v>
      </c>
      <c r="S12" s="49">
        <v>0</v>
      </c>
      <c r="T12" s="53" t="str">
        <f t="shared" si="9"/>
        <v>-</v>
      </c>
      <c r="U12" s="53">
        <f t="shared" si="10"/>
        <v>0</v>
      </c>
      <c r="V12" s="54">
        <f t="shared" si="11"/>
        <v>0</v>
      </c>
    </row>
    <row r="13" spans="1:22" x14ac:dyDescent="0.25">
      <c r="A13" s="93" t="s">
        <v>30</v>
      </c>
      <c r="B13" s="18" t="s">
        <v>12</v>
      </c>
      <c r="C13" s="62">
        <v>410</v>
      </c>
      <c r="D13" s="62">
        <v>413</v>
      </c>
      <c r="E13" s="50">
        <f t="shared" si="0"/>
        <v>0.73170731707317083</v>
      </c>
      <c r="F13" s="50">
        <f t="shared" si="1"/>
        <v>1.0173949725799647</v>
      </c>
      <c r="G13" s="51">
        <f t="shared" si="2"/>
        <v>0.97536782939328814</v>
      </c>
      <c r="H13" s="63">
        <v>1182843.71</v>
      </c>
      <c r="I13" s="63">
        <v>1314537.79</v>
      </c>
      <c r="J13" s="53">
        <f t="shared" si="3"/>
        <v>11.13368392515695</v>
      </c>
      <c r="K13" s="53">
        <f t="shared" si="4"/>
        <v>1.690813746985262</v>
      </c>
      <c r="L13" s="51">
        <f t="shared" si="5"/>
        <v>1.7695469756377664</v>
      </c>
      <c r="M13" s="49">
        <v>0</v>
      </c>
      <c r="N13" s="49">
        <v>0</v>
      </c>
      <c r="O13" s="53" t="str">
        <f t="shared" si="6"/>
        <v>-</v>
      </c>
      <c r="P13" s="53">
        <f t="shared" si="7"/>
        <v>0</v>
      </c>
      <c r="Q13" s="54">
        <f t="shared" si="8"/>
        <v>0</v>
      </c>
      <c r="R13" s="49">
        <v>0</v>
      </c>
      <c r="S13" s="49">
        <v>0</v>
      </c>
      <c r="T13" s="53" t="str">
        <f t="shared" si="9"/>
        <v>-</v>
      </c>
      <c r="U13" s="53">
        <f t="shared" si="10"/>
        <v>0</v>
      </c>
      <c r="V13" s="54">
        <f t="shared" si="11"/>
        <v>0</v>
      </c>
    </row>
    <row r="14" spans="1:22" x14ac:dyDescent="0.25">
      <c r="A14" s="93" t="s">
        <v>31</v>
      </c>
      <c r="B14" s="18" t="s">
        <v>1</v>
      </c>
      <c r="C14" s="49">
        <v>1089</v>
      </c>
      <c r="D14" s="49">
        <v>729</v>
      </c>
      <c r="E14" s="50">
        <f t="shared" si="0"/>
        <v>-33.057851239669425</v>
      </c>
      <c r="F14" s="50">
        <f t="shared" si="1"/>
        <v>2.7023003052184915</v>
      </c>
      <c r="G14" s="51">
        <f t="shared" si="2"/>
        <v>1.7216541104787098</v>
      </c>
      <c r="H14" s="52">
        <v>2396115.27</v>
      </c>
      <c r="I14" s="52">
        <v>1745430</v>
      </c>
      <c r="J14" s="53">
        <f t="shared" si="3"/>
        <v>-27.155841713741928</v>
      </c>
      <c r="K14" s="53">
        <f t="shared" si="4"/>
        <v>3.4251225277068116</v>
      </c>
      <c r="L14" s="51">
        <f t="shared" si="5"/>
        <v>2.3495866008442605</v>
      </c>
      <c r="M14" s="49">
        <v>0</v>
      </c>
      <c r="N14" s="49">
        <v>0</v>
      </c>
      <c r="O14" s="53" t="str">
        <f t="shared" si="6"/>
        <v>-</v>
      </c>
      <c r="P14" s="53">
        <f t="shared" si="7"/>
        <v>0</v>
      </c>
      <c r="Q14" s="54">
        <f t="shared" si="8"/>
        <v>0</v>
      </c>
      <c r="R14" s="49">
        <v>0</v>
      </c>
      <c r="S14" s="49">
        <v>0</v>
      </c>
      <c r="T14" s="53" t="str">
        <f t="shared" si="9"/>
        <v>-</v>
      </c>
      <c r="U14" s="53">
        <f t="shared" si="10"/>
        <v>0</v>
      </c>
      <c r="V14" s="54">
        <f t="shared" si="11"/>
        <v>0</v>
      </c>
    </row>
    <row r="15" spans="1:22" x14ac:dyDescent="0.25">
      <c r="A15" s="93" t="s">
        <v>32</v>
      </c>
      <c r="B15" s="18" t="s">
        <v>24</v>
      </c>
      <c r="C15" s="49">
        <v>605</v>
      </c>
      <c r="D15" s="49">
        <v>2735</v>
      </c>
      <c r="E15" s="50">
        <f t="shared" si="0"/>
        <v>352.06611570247929</v>
      </c>
      <c r="F15" s="50">
        <f t="shared" si="1"/>
        <v>1.5012779473436064</v>
      </c>
      <c r="G15" s="51">
        <f t="shared" si="2"/>
        <v>6.4591549961032513</v>
      </c>
      <c r="H15" s="52">
        <v>900451.91</v>
      </c>
      <c r="I15" s="52">
        <v>4016099.439999999</v>
      </c>
      <c r="J15" s="53">
        <f t="shared" si="3"/>
        <v>346.00931992026079</v>
      </c>
      <c r="K15" s="53">
        <f t="shared" si="4"/>
        <v>1.2871493123357234</v>
      </c>
      <c r="L15" s="51">
        <f t="shared" si="5"/>
        <v>5.4062170536097893</v>
      </c>
      <c r="M15" s="49">
        <v>0</v>
      </c>
      <c r="N15" s="49">
        <v>0</v>
      </c>
      <c r="O15" s="53" t="str">
        <f t="shared" si="6"/>
        <v>-</v>
      </c>
      <c r="P15" s="53">
        <f t="shared" si="7"/>
        <v>0</v>
      </c>
      <c r="Q15" s="54">
        <f t="shared" si="8"/>
        <v>0</v>
      </c>
      <c r="R15" s="49">
        <v>0</v>
      </c>
      <c r="S15" s="49">
        <v>0</v>
      </c>
      <c r="T15" s="53" t="str">
        <f t="shared" si="9"/>
        <v>-</v>
      </c>
      <c r="U15" s="53">
        <f t="shared" si="10"/>
        <v>0</v>
      </c>
      <c r="V15" s="54">
        <f t="shared" si="11"/>
        <v>0</v>
      </c>
    </row>
    <row r="16" spans="1:22" x14ac:dyDescent="0.25">
      <c r="A16" s="93" t="s">
        <v>33</v>
      </c>
      <c r="B16" s="18" t="s">
        <v>2</v>
      </c>
      <c r="C16" s="49">
        <v>3031</v>
      </c>
      <c r="D16" s="49">
        <v>2958</v>
      </c>
      <c r="E16" s="50">
        <f t="shared" si="0"/>
        <v>-2.4084460574067967</v>
      </c>
      <c r="F16" s="50">
        <f t="shared" si="1"/>
        <v>7.5212784436338369</v>
      </c>
      <c r="G16" s="51">
        <f t="shared" si="2"/>
        <v>6.9858063906666974</v>
      </c>
      <c r="H16" s="52">
        <v>5132687.7000000011</v>
      </c>
      <c r="I16" s="52">
        <v>6039570.849999995</v>
      </c>
      <c r="J16" s="53">
        <f t="shared" si="3"/>
        <v>17.668777120415754</v>
      </c>
      <c r="K16" s="53">
        <f t="shared" si="4"/>
        <v>7.3369109111990527</v>
      </c>
      <c r="L16" s="51">
        <f t="shared" si="5"/>
        <v>8.1300852764130163</v>
      </c>
      <c r="M16" s="49">
        <v>493</v>
      </c>
      <c r="N16" s="49">
        <v>496</v>
      </c>
      <c r="O16" s="53">
        <f t="shared" si="6"/>
        <v>0.6085192697768762</v>
      </c>
      <c r="P16" s="53">
        <f t="shared" si="7"/>
        <v>10.194375516956162</v>
      </c>
      <c r="Q16" s="54">
        <f t="shared" si="8"/>
        <v>9.4081942336874054</v>
      </c>
      <c r="R16" s="52">
        <v>5307083.8599999994</v>
      </c>
      <c r="S16" s="52">
        <v>4903419.8499999996</v>
      </c>
      <c r="T16" s="53">
        <f t="shared" si="9"/>
        <v>-7.6061358864602493</v>
      </c>
      <c r="U16" s="53">
        <f t="shared" si="10"/>
        <v>22.200832564918265</v>
      </c>
      <c r="V16" s="54">
        <f t="shared" si="11"/>
        <v>19.13175009473014</v>
      </c>
    </row>
    <row r="17" spans="1:22" x14ac:dyDescent="0.25">
      <c r="A17" s="93" t="s">
        <v>34</v>
      </c>
      <c r="B17" s="18" t="s">
        <v>13</v>
      </c>
      <c r="C17" s="62">
        <v>346</v>
      </c>
      <c r="D17" s="62">
        <v>267</v>
      </c>
      <c r="E17" s="50">
        <f t="shared" si="0"/>
        <v>-22.832369942196532</v>
      </c>
      <c r="F17" s="50">
        <f t="shared" si="1"/>
        <v>0.85858209881138481</v>
      </c>
      <c r="G17" s="51">
        <f t="shared" si="2"/>
        <v>0.63056467420825169</v>
      </c>
      <c r="H17" s="63">
        <v>701178.69</v>
      </c>
      <c r="I17" s="63">
        <v>651442.47000000009</v>
      </c>
      <c r="J17" s="53">
        <f t="shared" si="3"/>
        <v>-7.0932304003705333</v>
      </c>
      <c r="K17" s="53">
        <f t="shared" si="4"/>
        <v>1.0022985776752511</v>
      </c>
      <c r="L17" s="51">
        <f t="shared" si="5"/>
        <v>0.8769303258984259</v>
      </c>
      <c r="M17" s="49">
        <v>0</v>
      </c>
      <c r="N17" s="49">
        <v>0</v>
      </c>
      <c r="O17" s="53" t="str">
        <f t="shared" si="6"/>
        <v>-</v>
      </c>
      <c r="P17" s="53">
        <f t="shared" si="7"/>
        <v>0</v>
      </c>
      <c r="Q17" s="54">
        <f t="shared" si="8"/>
        <v>0</v>
      </c>
      <c r="R17" s="49">
        <v>0</v>
      </c>
      <c r="S17" s="49">
        <v>0</v>
      </c>
      <c r="T17" s="53" t="str">
        <f t="shared" si="9"/>
        <v>-</v>
      </c>
      <c r="U17" s="53">
        <f t="shared" si="10"/>
        <v>0</v>
      </c>
      <c r="V17" s="54">
        <f t="shared" si="11"/>
        <v>0</v>
      </c>
    </row>
    <row r="18" spans="1:22" x14ac:dyDescent="0.25">
      <c r="A18" s="93" t="s">
        <v>35</v>
      </c>
      <c r="B18" s="18" t="s">
        <v>14</v>
      </c>
      <c r="C18" s="62">
        <v>349</v>
      </c>
      <c r="D18" s="62">
        <v>533</v>
      </c>
      <c r="E18" s="50">
        <f t="shared" si="0"/>
        <v>52.722063037249278</v>
      </c>
      <c r="F18" s="50">
        <f t="shared" si="1"/>
        <v>0.86602645226928709</v>
      </c>
      <c r="G18" s="51">
        <f t="shared" si="2"/>
        <v>1.2587676829700305</v>
      </c>
      <c r="H18" s="63">
        <v>635716.50000000012</v>
      </c>
      <c r="I18" s="63">
        <v>1270043.78</v>
      </c>
      <c r="J18" s="53">
        <f t="shared" si="3"/>
        <v>99.781471772401659</v>
      </c>
      <c r="K18" s="53">
        <f t="shared" si="4"/>
        <v>0.90872377161760143</v>
      </c>
      <c r="L18" s="51">
        <f t="shared" si="5"/>
        <v>1.7096519757157809</v>
      </c>
      <c r="M18" s="49">
        <v>0</v>
      </c>
      <c r="N18" s="49">
        <v>0</v>
      </c>
      <c r="O18" s="53" t="str">
        <f t="shared" si="6"/>
        <v>-</v>
      </c>
      <c r="P18" s="53">
        <f t="shared" si="7"/>
        <v>0</v>
      </c>
      <c r="Q18" s="54">
        <f t="shared" si="8"/>
        <v>0</v>
      </c>
      <c r="R18" s="49">
        <v>0</v>
      </c>
      <c r="S18" s="49">
        <v>0</v>
      </c>
      <c r="T18" s="53" t="str">
        <f t="shared" si="9"/>
        <v>-</v>
      </c>
      <c r="U18" s="53">
        <f t="shared" si="10"/>
        <v>0</v>
      </c>
      <c r="V18" s="54">
        <f t="shared" si="11"/>
        <v>0</v>
      </c>
    </row>
    <row r="19" spans="1:22" x14ac:dyDescent="0.25">
      <c r="A19" s="93" t="s">
        <v>36</v>
      </c>
      <c r="B19" s="18" t="s">
        <v>3</v>
      </c>
      <c r="C19" s="49">
        <v>5514</v>
      </c>
      <c r="D19" s="49">
        <v>5252</v>
      </c>
      <c r="E19" s="50">
        <f t="shared" si="0"/>
        <v>-4.7515415306492566</v>
      </c>
      <c r="F19" s="50">
        <f t="shared" si="1"/>
        <v>13.682721655624208</v>
      </c>
      <c r="G19" s="51">
        <f t="shared" si="2"/>
        <v>12.403466924875422</v>
      </c>
      <c r="H19" s="48">
        <v>9914503.4448999967</v>
      </c>
      <c r="I19" s="52">
        <v>10455581.156099996</v>
      </c>
      <c r="J19" s="53">
        <f t="shared" si="3"/>
        <v>5.4574363124391096</v>
      </c>
      <c r="K19" s="53">
        <f t="shared" si="4"/>
        <v>14.172268557077292</v>
      </c>
      <c r="L19" s="51">
        <f t="shared" si="5"/>
        <v>14.074636845025177</v>
      </c>
      <c r="M19" s="49">
        <v>0</v>
      </c>
      <c r="N19" s="49">
        <v>0</v>
      </c>
      <c r="O19" s="53" t="str">
        <f t="shared" si="6"/>
        <v>-</v>
      </c>
      <c r="P19" s="53">
        <f t="shared" si="7"/>
        <v>0</v>
      </c>
      <c r="Q19" s="54">
        <f t="shared" si="8"/>
        <v>0</v>
      </c>
      <c r="R19" s="49">
        <v>0</v>
      </c>
      <c r="S19" s="49">
        <v>0</v>
      </c>
      <c r="T19" s="53" t="str">
        <f t="shared" si="9"/>
        <v>-</v>
      </c>
      <c r="U19" s="53">
        <f t="shared" si="10"/>
        <v>0</v>
      </c>
      <c r="V19" s="54">
        <f t="shared" si="11"/>
        <v>0</v>
      </c>
    </row>
    <row r="20" spans="1:22" x14ac:dyDescent="0.25">
      <c r="A20" s="93" t="s">
        <v>37</v>
      </c>
      <c r="B20" s="18" t="s">
        <v>4</v>
      </c>
      <c r="C20" s="49">
        <v>821</v>
      </c>
      <c r="D20" s="49">
        <v>1735</v>
      </c>
      <c r="E20" s="50">
        <f t="shared" si="0"/>
        <v>111.32764920828258</v>
      </c>
      <c r="F20" s="50">
        <f t="shared" si="1"/>
        <v>2.0372713963125637</v>
      </c>
      <c r="G20" s="51">
        <f t="shared" si="2"/>
        <v>4.0974895496303994</v>
      </c>
      <c r="H20" s="48">
        <v>1668723.16</v>
      </c>
      <c r="I20" s="52">
        <v>4403817.1400000006</v>
      </c>
      <c r="J20" s="53">
        <f t="shared" si="3"/>
        <v>163.90339905152396</v>
      </c>
      <c r="K20" s="53">
        <f t="shared" si="4"/>
        <v>2.3853532254406513</v>
      </c>
      <c r="L20" s="51">
        <f t="shared" si="5"/>
        <v>5.9281379056807175</v>
      </c>
      <c r="M20" s="49">
        <v>859</v>
      </c>
      <c r="N20" s="49">
        <v>965</v>
      </c>
      <c r="O20" s="53">
        <f t="shared" si="6"/>
        <v>12.339930151338766</v>
      </c>
      <c r="P20" s="53">
        <f t="shared" si="7"/>
        <v>17.762613730355667</v>
      </c>
      <c r="Q20" s="54">
        <f t="shared" si="8"/>
        <v>18.304248861911987</v>
      </c>
      <c r="R20" s="52">
        <v>6706326.770000007</v>
      </c>
      <c r="S20" s="52">
        <v>7125590.8500000024</v>
      </c>
      <c r="T20" s="53">
        <f t="shared" si="9"/>
        <v>6.2517693273689821</v>
      </c>
      <c r="U20" s="53">
        <f t="shared" si="10"/>
        <v>28.054208615124331</v>
      </c>
      <c r="V20" s="54">
        <f t="shared" si="11"/>
        <v>27.802029520171679</v>
      </c>
    </row>
    <row r="21" spans="1:22" x14ac:dyDescent="0.25">
      <c r="A21" s="93" t="s">
        <v>38</v>
      </c>
      <c r="B21" s="18" t="s">
        <v>5</v>
      </c>
      <c r="C21" s="49">
        <v>137</v>
      </c>
      <c r="D21" s="49">
        <v>97</v>
      </c>
      <c r="E21" s="50">
        <f t="shared" si="0"/>
        <v>-29.197080291970799</v>
      </c>
      <c r="F21" s="50">
        <f t="shared" si="1"/>
        <v>0.33995880791086625</v>
      </c>
      <c r="G21" s="51">
        <f t="shared" si="2"/>
        <v>0.22908154830786673</v>
      </c>
      <c r="H21" s="48">
        <v>82832.73</v>
      </c>
      <c r="I21" s="52">
        <v>47571</v>
      </c>
      <c r="J21" s="53">
        <f t="shared" si="3"/>
        <v>-42.569803023514979</v>
      </c>
      <c r="K21" s="53">
        <f t="shared" si="4"/>
        <v>0.1184050922368421</v>
      </c>
      <c r="L21" s="51">
        <f t="shared" si="5"/>
        <v>6.4037047712461853E-2</v>
      </c>
      <c r="M21" s="49">
        <v>344</v>
      </c>
      <c r="N21" s="49">
        <v>374</v>
      </c>
      <c r="O21" s="53">
        <f t="shared" si="6"/>
        <v>8.720930232558139</v>
      </c>
      <c r="P21" s="53">
        <f t="shared" si="7"/>
        <v>7.1133167907361461</v>
      </c>
      <c r="Q21" s="54">
        <f t="shared" si="8"/>
        <v>7.0940819423368744</v>
      </c>
      <c r="R21" s="52">
        <v>2625860.61</v>
      </c>
      <c r="S21" s="52">
        <v>2557152</v>
      </c>
      <c r="T21" s="53">
        <f t="shared" si="9"/>
        <v>-2.6166129968338216</v>
      </c>
      <c r="U21" s="53">
        <f t="shared" si="10"/>
        <v>10.984618536143529</v>
      </c>
      <c r="V21" s="54">
        <f t="shared" si="11"/>
        <v>9.9772800443020149</v>
      </c>
    </row>
    <row r="22" spans="1:22" x14ac:dyDescent="0.25">
      <c r="A22" s="93" t="s">
        <v>39</v>
      </c>
      <c r="B22" s="18" t="s">
        <v>18</v>
      </c>
      <c r="C22" s="62">
        <v>149</v>
      </c>
      <c r="D22" s="62">
        <v>179</v>
      </c>
      <c r="E22" s="50">
        <f t="shared" si="0"/>
        <v>20.134228187919462</v>
      </c>
      <c r="F22" s="50">
        <f t="shared" si="1"/>
        <v>0.369736221742475</v>
      </c>
      <c r="G22" s="51">
        <f t="shared" si="2"/>
        <v>0.42273811491864061</v>
      </c>
      <c r="H22" s="63">
        <v>278785.34000000003</v>
      </c>
      <c r="I22" s="63">
        <v>341776.19999999995</v>
      </c>
      <c r="J22" s="53">
        <f t="shared" si="3"/>
        <v>22.594753368308361</v>
      </c>
      <c r="K22" s="53">
        <f t="shared" si="4"/>
        <v>0.39850918709282412</v>
      </c>
      <c r="L22" s="51">
        <f t="shared" si="5"/>
        <v>0.46007733338344592</v>
      </c>
      <c r="M22" s="49">
        <v>0</v>
      </c>
      <c r="N22" s="49">
        <v>0</v>
      </c>
      <c r="O22" s="53" t="str">
        <f t="shared" si="6"/>
        <v>-</v>
      </c>
      <c r="P22" s="53">
        <f t="shared" si="7"/>
        <v>0</v>
      </c>
      <c r="Q22" s="54">
        <f t="shared" si="8"/>
        <v>0</v>
      </c>
      <c r="R22" s="49">
        <v>0</v>
      </c>
      <c r="S22" s="49">
        <v>0</v>
      </c>
      <c r="T22" s="53" t="str">
        <f t="shared" si="9"/>
        <v>-</v>
      </c>
      <c r="U22" s="53">
        <f t="shared" si="10"/>
        <v>0</v>
      </c>
      <c r="V22" s="54">
        <f t="shared" si="11"/>
        <v>0</v>
      </c>
    </row>
    <row r="23" spans="1:22" x14ac:dyDescent="0.25">
      <c r="A23" s="93" t="s">
        <v>40</v>
      </c>
      <c r="B23" s="18" t="s">
        <v>11</v>
      </c>
      <c r="C23" s="62">
        <v>315</v>
      </c>
      <c r="D23" s="62">
        <v>363</v>
      </c>
      <c r="E23" s="50">
        <f t="shared" si="0"/>
        <v>15.238095238095239</v>
      </c>
      <c r="F23" s="50">
        <f t="shared" si="1"/>
        <v>0.78165711307972907</v>
      </c>
      <c r="G23" s="51">
        <f t="shared" si="2"/>
        <v>0.85728455706964546</v>
      </c>
      <c r="H23" s="63">
        <v>795334.15</v>
      </c>
      <c r="I23" s="63">
        <v>582869.31000000006</v>
      </c>
      <c r="J23" s="53">
        <f t="shared" si="3"/>
        <v>-26.713908864594831</v>
      </c>
      <c r="K23" s="53">
        <f t="shared" si="4"/>
        <v>1.13688892530598</v>
      </c>
      <c r="L23" s="51">
        <f t="shared" si="5"/>
        <v>0.78462150920938656</v>
      </c>
      <c r="M23" s="49">
        <v>0</v>
      </c>
      <c r="N23" s="49">
        <v>0</v>
      </c>
      <c r="O23" s="53" t="str">
        <f t="shared" si="6"/>
        <v>-</v>
      </c>
      <c r="P23" s="53">
        <f t="shared" si="7"/>
        <v>0</v>
      </c>
      <c r="Q23" s="54">
        <f t="shared" si="8"/>
        <v>0</v>
      </c>
      <c r="R23" s="49">
        <v>0</v>
      </c>
      <c r="S23" s="49">
        <v>0</v>
      </c>
      <c r="T23" s="53" t="str">
        <f t="shared" si="9"/>
        <v>-</v>
      </c>
      <c r="U23" s="53">
        <f t="shared" si="10"/>
        <v>0</v>
      </c>
      <c r="V23" s="54">
        <f t="shared" si="11"/>
        <v>0</v>
      </c>
    </row>
    <row r="24" spans="1:22" x14ac:dyDescent="0.25">
      <c r="A24" s="93" t="s">
        <v>41</v>
      </c>
      <c r="B24" s="18" t="s">
        <v>6</v>
      </c>
      <c r="C24" s="49">
        <v>5529</v>
      </c>
      <c r="D24" s="49">
        <v>5708</v>
      </c>
      <c r="E24" s="50">
        <f t="shared" si="0"/>
        <v>3.2374751311267858</v>
      </c>
      <c r="F24" s="50">
        <f t="shared" si="1"/>
        <v>13.719943422913719</v>
      </c>
      <c r="G24" s="51">
        <f t="shared" si="2"/>
        <v>13.480386368467043</v>
      </c>
      <c r="H24" s="48">
        <v>12417369.309999999</v>
      </c>
      <c r="I24" s="52">
        <v>11952193.030000001</v>
      </c>
      <c r="J24" s="53">
        <f t="shared" si="3"/>
        <v>-3.7461741564324749</v>
      </c>
      <c r="K24" s="53">
        <f t="shared" si="4"/>
        <v>17.7499855249185</v>
      </c>
      <c r="L24" s="51">
        <f t="shared" si="5"/>
        <v>16.089280345812874</v>
      </c>
      <c r="M24" s="49">
        <v>502</v>
      </c>
      <c r="N24" s="49">
        <v>564</v>
      </c>
      <c r="O24" s="53">
        <f t="shared" si="6"/>
        <v>12.350597609561753</v>
      </c>
      <c r="P24" s="53">
        <f t="shared" si="7"/>
        <v>10.380479735318444</v>
      </c>
      <c r="Q24" s="54">
        <f t="shared" si="8"/>
        <v>10.698027314112291</v>
      </c>
      <c r="R24" s="52">
        <v>1661506.0399999998</v>
      </c>
      <c r="S24" s="52">
        <v>1842506.86</v>
      </c>
      <c r="T24" s="53">
        <f t="shared" si="9"/>
        <v>10.893780440304649</v>
      </c>
      <c r="U24" s="53">
        <f t="shared" si="10"/>
        <v>6.9504870042962521</v>
      </c>
      <c r="V24" s="54">
        <f t="shared" si="11"/>
        <v>7.1889378987903596</v>
      </c>
    </row>
    <row r="25" spans="1:22" x14ac:dyDescent="0.25">
      <c r="A25" s="93" t="s">
        <v>42</v>
      </c>
      <c r="B25" s="18" t="s">
        <v>7</v>
      </c>
      <c r="C25" s="49">
        <v>3671</v>
      </c>
      <c r="D25" s="49">
        <v>3531</v>
      </c>
      <c r="E25" s="50">
        <f t="shared" si="0"/>
        <v>-3.8136747480250617</v>
      </c>
      <c r="F25" s="50">
        <f t="shared" si="1"/>
        <v>9.1094071813196358</v>
      </c>
      <c r="G25" s="51">
        <f t="shared" si="2"/>
        <v>8.3390406914956436</v>
      </c>
      <c r="H25" s="48">
        <v>6771230.1799999988</v>
      </c>
      <c r="I25" s="52">
        <v>7321930.9100000001</v>
      </c>
      <c r="J25" s="53">
        <f t="shared" si="3"/>
        <v>8.1329494842250583</v>
      </c>
      <c r="K25" s="53">
        <f t="shared" si="4"/>
        <v>9.6791224196013914</v>
      </c>
      <c r="L25" s="51">
        <f t="shared" si="5"/>
        <v>9.8563166431443392</v>
      </c>
      <c r="M25" s="49">
        <v>1662</v>
      </c>
      <c r="N25" s="49">
        <v>1777</v>
      </c>
      <c r="O25" s="53">
        <f t="shared" si="6"/>
        <v>6.9193742478941029</v>
      </c>
      <c r="P25" s="53">
        <f t="shared" si="7"/>
        <v>34.36724565756824</v>
      </c>
      <c r="Q25" s="54">
        <f t="shared" si="8"/>
        <v>33.70637329286798</v>
      </c>
      <c r="R25" s="52">
        <v>2061855.1799999997</v>
      </c>
      <c r="S25" s="52">
        <v>2063904.9200000004</v>
      </c>
      <c r="T25" s="53">
        <f t="shared" si="9"/>
        <v>9.9412413630364169E-2</v>
      </c>
      <c r="U25" s="53">
        <f t="shared" si="10"/>
        <v>8.6252455834171453</v>
      </c>
      <c r="V25" s="54">
        <f t="shared" si="11"/>
        <v>8.0527701801272453</v>
      </c>
    </row>
    <row r="26" spans="1:22" x14ac:dyDescent="0.25">
      <c r="A26" s="93" t="s">
        <v>43</v>
      </c>
      <c r="B26" s="18" t="s">
        <v>8</v>
      </c>
      <c r="C26" s="49">
        <v>5082</v>
      </c>
      <c r="D26" s="49">
        <v>5590</v>
      </c>
      <c r="E26" s="50">
        <f t="shared" si="0"/>
        <v>9.9960645415190861</v>
      </c>
      <c r="F26" s="50">
        <f t="shared" si="1"/>
        <v>12.610734757686295</v>
      </c>
      <c r="G26" s="51">
        <f t="shared" si="2"/>
        <v>13.201709845783247</v>
      </c>
      <c r="H26" s="48">
        <v>4988308.8599999975</v>
      </c>
      <c r="I26" s="52">
        <v>4373370.4200000027</v>
      </c>
      <c r="J26" s="53">
        <f t="shared" si="3"/>
        <v>-12.327593524351158</v>
      </c>
      <c r="K26" s="53">
        <f t="shared" si="4"/>
        <v>7.1305288461958982</v>
      </c>
      <c r="L26" s="51">
        <f t="shared" si="5"/>
        <v>5.8871524720903405</v>
      </c>
      <c r="M26" s="49">
        <v>781</v>
      </c>
      <c r="N26" s="49">
        <v>718</v>
      </c>
      <c r="O26" s="53">
        <f t="shared" si="6"/>
        <v>-8.066581306017925</v>
      </c>
      <c r="P26" s="53">
        <f t="shared" si="7"/>
        <v>16.149710504549216</v>
      </c>
      <c r="Q26" s="54">
        <f t="shared" si="8"/>
        <v>13.619119878603945</v>
      </c>
      <c r="R26" s="52">
        <v>5003105.7300000004</v>
      </c>
      <c r="S26" s="52">
        <v>5447300.6199999992</v>
      </c>
      <c r="T26" s="53">
        <f t="shared" si="9"/>
        <v>8.8783830278957279</v>
      </c>
      <c r="U26" s="53">
        <f t="shared" si="10"/>
        <v>20.929217541384997</v>
      </c>
      <c r="V26" s="54">
        <f t="shared" si="11"/>
        <v>21.253818220911381</v>
      </c>
    </row>
    <row r="27" spans="1:22" x14ac:dyDescent="0.25">
      <c r="A27" s="93" t="s">
        <v>44</v>
      </c>
      <c r="B27" s="18" t="s">
        <v>9</v>
      </c>
      <c r="C27" s="49">
        <v>2476</v>
      </c>
      <c r="D27" s="49">
        <v>718</v>
      </c>
      <c r="E27" s="50">
        <f t="shared" si="0"/>
        <v>-71.001615508885294</v>
      </c>
      <c r="F27" s="50">
        <f t="shared" si="1"/>
        <v>6.1440730539219333</v>
      </c>
      <c r="G27" s="51">
        <f t="shared" si="2"/>
        <v>1.6956757905675084</v>
      </c>
      <c r="H27" s="48">
        <v>5347933.7300000004</v>
      </c>
      <c r="I27" s="52">
        <v>2010574.1200000003</v>
      </c>
      <c r="J27" s="53">
        <f t="shared" si="3"/>
        <v>-62.404655302263812</v>
      </c>
      <c r="K27" s="53">
        <f t="shared" si="4"/>
        <v>7.6445939494831219</v>
      </c>
      <c r="L27" s="51">
        <f t="shared" si="5"/>
        <v>2.7065067131630838</v>
      </c>
      <c r="M27" s="49">
        <v>0</v>
      </c>
      <c r="N27" s="49">
        <v>0</v>
      </c>
      <c r="O27" s="53" t="str">
        <f t="shared" si="6"/>
        <v>-</v>
      </c>
      <c r="P27" s="53">
        <f t="shared" si="7"/>
        <v>0</v>
      </c>
      <c r="Q27" s="54">
        <f t="shared" si="8"/>
        <v>0</v>
      </c>
      <c r="R27" s="49">
        <v>0</v>
      </c>
      <c r="S27" s="49">
        <v>0</v>
      </c>
      <c r="T27" s="53" t="str">
        <f t="shared" si="9"/>
        <v>-</v>
      </c>
      <c r="U27" s="53">
        <f t="shared" si="10"/>
        <v>0</v>
      </c>
      <c r="V27" s="54">
        <f t="shared" si="11"/>
        <v>0</v>
      </c>
    </row>
    <row r="28" spans="1:22" x14ac:dyDescent="0.25">
      <c r="A28" s="93" t="s">
        <v>45</v>
      </c>
      <c r="B28" s="18" t="s">
        <v>26</v>
      </c>
      <c r="C28" s="62">
        <v>622</v>
      </c>
      <c r="D28" s="62">
        <v>874</v>
      </c>
      <c r="E28" s="50">
        <f t="shared" si="0"/>
        <v>40.514469453376208</v>
      </c>
      <c r="F28" s="50">
        <f t="shared" si="1"/>
        <v>1.5434626169383856</v>
      </c>
      <c r="G28" s="51">
        <f t="shared" si="2"/>
        <v>2.0640956002172732</v>
      </c>
      <c r="H28" s="63">
        <v>1453586.1600000001</v>
      </c>
      <c r="I28" s="63">
        <v>1708307.27</v>
      </c>
      <c r="J28" s="53">
        <f t="shared" si="3"/>
        <v>17.523633411589433</v>
      </c>
      <c r="K28" s="53">
        <f t="shared" si="4"/>
        <v>2.0778260398878214</v>
      </c>
      <c r="L28" s="51">
        <f t="shared" si="5"/>
        <v>2.299614348164543</v>
      </c>
      <c r="M28" s="62">
        <v>35</v>
      </c>
      <c r="N28" s="62">
        <v>67</v>
      </c>
      <c r="O28" s="53">
        <f t="shared" si="6"/>
        <v>91.428571428571431</v>
      </c>
      <c r="P28" s="53">
        <f t="shared" si="7"/>
        <v>0.72373862696443336</v>
      </c>
      <c r="Q28" s="54">
        <f t="shared" si="8"/>
        <v>1.2708649468892261</v>
      </c>
      <c r="R28" s="63">
        <v>57354.080000000002</v>
      </c>
      <c r="S28" s="63">
        <v>92130.63</v>
      </c>
      <c r="T28" s="53">
        <f t="shared" si="9"/>
        <v>60.634831907337713</v>
      </c>
      <c r="U28" s="53">
        <f t="shared" si="10"/>
        <v>0.23992617425776414</v>
      </c>
      <c r="V28" s="54">
        <f t="shared" si="11"/>
        <v>0.35946752331029697</v>
      </c>
    </row>
    <row r="29" spans="1:22" x14ac:dyDescent="0.25">
      <c r="A29" s="93" t="s">
        <v>46</v>
      </c>
      <c r="B29" s="19" t="s">
        <v>10</v>
      </c>
      <c r="C29" s="49">
        <v>1037</v>
      </c>
      <c r="D29" s="49">
        <v>0</v>
      </c>
      <c r="E29" s="50">
        <f t="shared" si="0"/>
        <v>-100</v>
      </c>
      <c r="F29" s="56">
        <f t="shared" si="1"/>
        <v>2.5732648452815208</v>
      </c>
      <c r="G29" s="51">
        <f t="shared" si="2"/>
        <v>0</v>
      </c>
      <c r="H29" s="48">
        <v>2539705.23</v>
      </c>
      <c r="I29" s="57">
        <v>0</v>
      </c>
      <c r="J29" s="53">
        <f t="shared" si="3"/>
        <v>-100</v>
      </c>
      <c r="K29" s="53">
        <f t="shared" si="4"/>
        <v>3.6303769296573987</v>
      </c>
      <c r="L29" s="51">
        <f t="shared" si="5"/>
        <v>0</v>
      </c>
      <c r="M29" s="49">
        <v>0</v>
      </c>
      <c r="N29" s="49">
        <v>0</v>
      </c>
      <c r="O29" s="53" t="str">
        <f t="shared" si="6"/>
        <v>-</v>
      </c>
      <c r="P29" s="53">
        <f t="shared" si="7"/>
        <v>0</v>
      </c>
      <c r="Q29" s="58">
        <f t="shared" si="8"/>
        <v>0</v>
      </c>
      <c r="R29" s="49">
        <v>0</v>
      </c>
      <c r="S29" s="49">
        <v>0</v>
      </c>
      <c r="T29" s="53" t="str">
        <f t="shared" si="9"/>
        <v>-</v>
      </c>
      <c r="U29" s="53">
        <f t="shared" si="10"/>
        <v>0</v>
      </c>
      <c r="V29" s="54">
        <f t="shared" si="11"/>
        <v>0</v>
      </c>
    </row>
    <row r="30" spans="1:22" x14ac:dyDescent="0.25">
      <c r="A30" s="10"/>
      <c r="B30" s="22" t="s">
        <v>65</v>
      </c>
      <c r="C30" s="60">
        <f>SUM(C10:C29)</f>
        <v>40299</v>
      </c>
      <c r="D30" s="60">
        <f>SUM(D10:D29)</f>
        <v>42343</v>
      </c>
      <c r="E30" s="23">
        <f>(D30-C30)/C30*100</f>
        <v>5.0720861559840191</v>
      </c>
      <c r="F30" s="27">
        <f>SUM(F10:F29)</f>
        <v>99.999999999999986</v>
      </c>
      <c r="G30" s="27">
        <f>SUM(G10:G29)</f>
        <v>99.999999999999986</v>
      </c>
      <c r="H30" s="88">
        <f>SUM(H10:H29)</f>
        <v>69957067.246999994</v>
      </c>
      <c r="I30" s="60">
        <f>SUM(I10:I29)</f>
        <v>74286685.128899992</v>
      </c>
      <c r="J30" s="23">
        <f>(I30-H30)/H30*100</f>
        <v>6.1889642494778352</v>
      </c>
      <c r="K30" s="59">
        <f>SUM(K10:K29)</f>
        <v>100.00000000000001</v>
      </c>
      <c r="L30" s="59">
        <f>SUM(L10:L29)</f>
        <v>99.999999999999986</v>
      </c>
      <c r="M30" s="60">
        <f>SUM(M10:M29)</f>
        <v>4836</v>
      </c>
      <c r="N30" s="60">
        <f>SUM(N10:N29)</f>
        <v>5272</v>
      </c>
      <c r="O30" s="23">
        <f>(N30-M30)/M30*100</f>
        <v>9.0157154673283717</v>
      </c>
      <c r="P30" s="59">
        <f>SUM(P10:P29)</f>
        <v>100.00000000000001</v>
      </c>
      <c r="Q30" s="59">
        <f>SUM(Q10:Q29)</f>
        <v>100</v>
      </c>
      <c r="R30" s="60">
        <f>SUM(R10:R29)</f>
        <v>23904886.650000002</v>
      </c>
      <c r="S30" s="60">
        <f>SUM(S10:S29)</f>
        <v>25629750.680000003</v>
      </c>
      <c r="T30" s="23">
        <f>(S30-R30)/R30*100</f>
        <v>7.2155290056562595</v>
      </c>
      <c r="U30" s="59">
        <f>SUM(U10:U29)</f>
        <v>100.00000000000001</v>
      </c>
      <c r="V30" s="61">
        <f>SUM(V10:V29)</f>
        <v>100</v>
      </c>
    </row>
    <row r="31" spans="1:22" x14ac:dyDescent="0.25">
      <c r="M31" s="33"/>
    </row>
    <row r="33" spans="2:20" x14ac:dyDescent="0.25">
      <c r="B33" t="s">
        <v>72</v>
      </c>
      <c r="C33" s="64"/>
      <c r="D33" s="64"/>
      <c r="E33" s="39"/>
      <c r="F33" s="39"/>
      <c r="G33" s="39"/>
      <c r="H33" s="65"/>
      <c r="I33" s="65"/>
      <c r="J33" s="91"/>
      <c r="K33" s="66"/>
      <c r="L33" s="39"/>
      <c r="M33" s="65"/>
      <c r="N33" s="65"/>
      <c r="O33" s="39"/>
      <c r="P33" s="39"/>
      <c r="Q33" s="39"/>
      <c r="R33" s="65"/>
      <c r="S33" s="65"/>
      <c r="T33" s="39"/>
    </row>
    <row r="34" spans="2:20" x14ac:dyDescent="0.25">
      <c r="B34" s="67"/>
      <c r="C34" s="39"/>
      <c r="D34" s="68"/>
      <c r="E34" s="69"/>
      <c r="F34" s="39"/>
      <c r="G34" s="39"/>
      <c r="H34" s="39"/>
      <c r="I34" s="39"/>
      <c r="J34" s="91"/>
      <c r="K34" s="39"/>
      <c r="L34" s="39"/>
      <c r="M34" s="39"/>
      <c r="N34" s="39"/>
      <c r="O34" s="39"/>
      <c r="P34" s="39"/>
      <c r="Q34" s="39"/>
      <c r="R34" s="42"/>
      <c r="S34" s="42"/>
      <c r="T34" s="42"/>
    </row>
    <row r="35" spans="2:20" ht="15.75" x14ac:dyDescent="0.25">
      <c r="B35" s="43"/>
      <c r="C35" s="40"/>
      <c r="D35" s="40"/>
      <c r="E35" s="42"/>
      <c r="F35" s="42"/>
      <c r="G35" s="39"/>
      <c r="H35" s="70"/>
      <c r="I35" s="70"/>
      <c r="J35" s="92"/>
      <c r="K35" s="41"/>
      <c r="L35" s="42"/>
      <c r="M35" s="39"/>
      <c r="N35" s="39"/>
      <c r="O35" s="39"/>
      <c r="P35" s="39"/>
      <c r="Q35" s="39"/>
      <c r="R35" s="68"/>
      <c r="S35" s="68"/>
      <c r="T35" s="39"/>
    </row>
    <row r="36" spans="2:20" x14ac:dyDescent="0.25">
      <c r="B36" s="43"/>
      <c r="C36" s="40"/>
      <c r="D36" s="40"/>
      <c r="E36" s="42"/>
      <c r="F36" s="42"/>
      <c r="G36" s="39"/>
      <c r="H36" s="39"/>
      <c r="I36" s="40"/>
      <c r="J36" s="91"/>
      <c r="K36" s="41"/>
      <c r="L36" s="42"/>
      <c r="M36" s="39"/>
      <c r="N36" s="39"/>
      <c r="O36" s="39"/>
      <c r="P36" s="39"/>
      <c r="Q36" s="39"/>
      <c r="R36" s="39"/>
      <c r="S36" s="39"/>
      <c r="T36" s="39"/>
    </row>
    <row r="37" spans="2:20" x14ac:dyDescent="0.25">
      <c r="B37" s="43"/>
      <c r="C37" s="40"/>
      <c r="D37" s="40"/>
      <c r="E37" s="42"/>
      <c r="F37" s="42"/>
      <c r="G37" s="39"/>
      <c r="H37" s="67"/>
      <c r="I37" s="40"/>
      <c r="J37" s="91"/>
      <c r="K37" s="41"/>
      <c r="L37" s="42"/>
      <c r="M37" s="39"/>
      <c r="N37" s="39"/>
      <c r="O37" s="39"/>
      <c r="P37" s="39"/>
      <c r="Q37" s="39"/>
      <c r="R37" s="39"/>
      <c r="S37" s="71"/>
      <c r="T37" s="69"/>
    </row>
    <row r="38" spans="2:20" x14ac:dyDescent="0.25">
      <c r="B38" s="43"/>
      <c r="C38" s="40"/>
      <c r="D38" s="40"/>
      <c r="E38" s="42"/>
      <c r="F38" s="42"/>
      <c r="G38" s="39"/>
      <c r="H38" s="43"/>
      <c r="I38" s="40"/>
      <c r="J38" s="40"/>
      <c r="K38" s="42"/>
      <c r="L38" s="42"/>
      <c r="M38" s="39"/>
      <c r="N38" s="39"/>
      <c r="O38" s="39"/>
      <c r="P38" s="39"/>
      <c r="Q38" s="39"/>
      <c r="R38" s="39"/>
      <c r="S38" s="39"/>
      <c r="T38" s="39"/>
    </row>
    <row r="39" spans="2:20" x14ac:dyDescent="0.25">
      <c r="B39" s="43"/>
      <c r="C39" s="40"/>
      <c r="D39" s="40"/>
      <c r="E39" s="42"/>
      <c r="F39" s="42"/>
      <c r="G39" s="39"/>
      <c r="H39" s="43"/>
      <c r="I39" s="40"/>
      <c r="J39" s="40"/>
      <c r="K39" s="42"/>
      <c r="L39" s="42"/>
      <c r="M39" s="39"/>
      <c r="N39" s="39"/>
      <c r="O39" s="39"/>
      <c r="P39" s="39"/>
      <c r="Q39" s="39"/>
      <c r="R39" s="39"/>
      <c r="S39" s="39"/>
      <c r="T39" s="39"/>
    </row>
    <row r="40" spans="2:20" x14ac:dyDescent="0.25">
      <c r="B40" s="43"/>
      <c r="C40" s="40"/>
      <c r="D40" s="40"/>
      <c r="E40" s="42"/>
      <c r="F40" s="42"/>
      <c r="G40" s="39"/>
      <c r="H40" s="43"/>
      <c r="I40" s="40"/>
      <c r="J40" s="40"/>
      <c r="K40" s="42"/>
      <c r="L40" s="42"/>
      <c r="M40" s="39"/>
      <c r="N40" s="39"/>
      <c r="O40" s="39"/>
      <c r="P40" s="39"/>
      <c r="Q40" s="39"/>
      <c r="R40" s="39"/>
      <c r="S40" s="39"/>
      <c r="T40" s="39"/>
    </row>
    <row r="41" spans="2:20" x14ac:dyDescent="0.25">
      <c r="B41" s="43"/>
      <c r="C41" s="40"/>
      <c r="D41" s="40"/>
      <c r="E41" s="42"/>
      <c r="F41" s="42"/>
      <c r="G41" s="39"/>
      <c r="H41" s="43"/>
      <c r="I41" s="40"/>
      <c r="J41" s="40"/>
      <c r="K41" s="42"/>
      <c r="L41" s="42"/>
      <c r="M41" s="39"/>
      <c r="N41" s="39"/>
      <c r="O41" s="39"/>
      <c r="P41" s="39"/>
      <c r="Q41" s="39"/>
      <c r="R41" s="39"/>
      <c r="S41" s="39"/>
      <c r="T41" s="39"/>
    </row>
    <row r="42" spans="2:20" x14ac:dyDescent="0.25">
      <c r="B42" s="43"/>
      <c r="C42" s="40"/>
      <c r="D42" s="40"/>
      <c r="E42" s="42"/>
      <c r="F42" s="42"/>
      <c r="G42" s="39"/>
      <c r="H42" s="43"/>
      <c r="I42" s="40"/>
      <c r="J42" s="40"/>
      <c r="K42" s="42"/>
      <c r="L42" s="42"/>
      <c r="M42" s="39"/>
      <c r="N42" s="39"/>
      <c r="O42" s="39"/>
      <c r="P42" s="39"/>
      <c r="Q42" s="39"/>
      <c r="R42" s="39"/>
      <c r="S42" s="39"/>
      <c r="T42" s="39"/>
    </row>
    <row r="43" spans="2:20" x14ac:dyDescent="0.25">
      <c r="B43" s="43"/>
      <c r="C43" s="40"/>
      <c r="D43" s="40"/>
      <c r="E43" s="42"/>
      <c r="F43" s="42"/>
      <c r="G43" s="39"/>
      <c r="H43" s="43"/>
      <c r="I43" s="40"/>
      <c r="J43" s="40"/>
      <c r="K43" s="42"/>
      <c r="L43" s="42"/>
      <c r="M43" s="39"/>
      <c r="N43" s="39"/>
      <c r="O43" s="39"/>
      <c r="P43" s="39"/>
      <c r="Q43" s="39"/>
      <c r="R43" s="39"/>
      <c r="S43" s="39"/>
      <c r="T43" s="39"/>
    </row>
    <row r="44" spans="2:20" x14ac:dyDescent="0.25">
      <c r="B44" s="43"/>
      <c r="C44" s="40"/>
      <c r="D44" s="40"/>
      <c r="E44" s="42"/>
      <c r="F44" s="42"/>
      <c r="G44" s="39"/>
      <c r="H44" s="43"/>
      <c r="I44" s="40"/>
      <c r="J44" s="40"/>
      <c r="K44" s="42"/>
      <c r="L44" s="42"/>
      <c r="M44" s="39"/>
      <c r="N44" s="39"/>
      <c r="O44" s="39"/>
      <c r="P44" s="39"/>
      <c r="Q44" s="39"/>
      <c r="R44" s="39"/>
      <c r="S44" s="39"/>
      <c r="T44" s="39"/>
    </row>
    <row r="45" spans="2:20" x14ac:dyDescent="0.25">
      <c r="B45" s="43"/>
      <c r="C45" s="40"/>
      <c r="D45" s="40"/>
      <c r="E45" s="42"/>
      <c r="F45" s="42"/>
      <c r="G45" s="39"/>
      <c r="H45" s="43"/>
      <c r="I45" s="40"/>
      <c r="J45" s="91"/>
      <c r="K45" s="39"/>
      <c r="L45" s="39"/>
      <c r="M45" s="39"/>
      <c r="N45" s="39"/>
      <c r="O45" s="39"/>
      <c r="P45" s="39"/>
      <c r="Q45" s="39"/>
      <c r="R45" s="39"/>
      <c r="S45" s="39"/>
      <c r="T45" s="39"/>
    </row>
    <row r="46" spans="2:20" x14ac:dyDescent="0.25">
      <c r="B46" s="43"/>
      <c r="C46" s="40"/>
      <c r="D46" s="40"/>
      <c r="E46" s="42"/>
      <c r="F46" s="42"/>
      <c r="G46" s="39"/>
      <c r="H46" s="43"/>
      <c r="I46" s="40"/>
      <c r="J46" s="91"/>
      <c r="K46" s="39"/>
      <c r="L46" s="39"/>
      <c r="M46" s="39"/>
      <c r="N46" s="39"/>
      <c r="O46" s="39"/>
      <c r="P46" s="39"/>
      <c r="Q46" s="39"/>
      <c r="R46" s="39"/>
      <c r="S46" s="39"/>
      <c r="T46" s="39"/>
    </row>
    <row r="47" spans="2:20" x14ac:dyDescent="0.25">
      <c r="B47" s="43"/>
      <c r="C47" s="40"/>
      <c r="D47" s="40"/>
      <c r="E47" s="42"/>
      <c r="F47" s="42"/>
      <c r="G47" s="39"/>
      <c r="H47" s="43"/>
      <c r="I47" s="40"/>
      <c r="J47" s="91"/>
      <c r="K47" s="39"/>
      <c r="L47" s="39"/>
      <c r="M47" s="39"/>
      <c r="N47" s="39"/>
      <c r="O47" s="39"/>
      <c r="P47" s="39"/>
      <c r="Q47" s="39"/>
      <c r="R47" s="39"/>
      <c r="S47" s="39"/>
      <c r="T47" s="39"/>
    </row>
    <row r="48" spans="2:20" x14ac:dyDescent="0.25">
      <c r="B48" s="72"/>
      <c r="C48" s="39"/>
      <c r="D48" s="39"/>
      <c r="E48" s="69"/>
      <c r="F48" s="39"/>
      <c r="G48" s="39"/>
      <c r="H48" s="72"/>
      <c r="I48" s="40"/>
      <c r="J48" s="91"/>
      <c r="K48" s="39"/>
      <c r="L48" s="39"/>
      <c r="M48" s="39"/>
      <c r="N48" s="39"/>
      <c r="O48" s="39"/>
      <c r="P48" s="39"/>
      <c r="Q48" s="39"/>
      <c r="R48" s="39"/>
      <c r="S48" s="39"/>
      <c r="T48" s="39"/>
    </row>
    <row r="49" spans="2:20" x14ac:dyDescent="0.25">
      <c r="B49" s="73"/>
      <c r="C49" s="40"/>
      <c r="D49" s="40"/>
      <c r="E49" s="40"/>
      <c r="F49" s="40"/>
      <c r="G49" s="39"/>
      <c r="H49" s="43"/>
      <c r="I49" s="40"/>
      <c r="J49" s="40"/>
      <c r="K49" s="42"/>
      <c r="L49" s="42"/>
      <c r="M49" s="39"/>
      <c r="N49" s="39"/>
      <c r="O49" s="39"/>
      <c r="P49" s="39"/>
      <c r="Q49" s="39"/>
      <c r="R49" s="39"/>
      <c r="S49" s="39"/>
      <c r="T49" s="39"/>
    </row>
    <row r="50" spans="2:20" x14ac:dyDescent="0.25">
      <c r="B50" s="73"/>
      <c r="C50" s="40"/>
      <c r="D50" s="40"/>
      <c r="E50" s="40"/>
      <c r="F50" s="40"/>
      <c r="G50" s="39"/>
      <c r="H50" s="43"/>
      <c r="I50" s="40"/>
      <c r="J50" s="40"/>
      <c r="K50" s="42"/>
      <c r="L50" s="42"/>
      <c r="M50" s="39"/>
      <c r="N50" s="39"/>
      <c r="O50" s="39"/>
      <c r="P50" s="39"/>
      <c r="Q50" s="39"/>
      <c r="R50" s="39"/>
      <c r="S50" s="39"/>
      <c r="T50" s="39"/>
    </row>
    <row r="51" spans="2:20" x14ac:dyDescent="0.25">
      <c r="B51" s="73"/>
      <c r="C51" s="40"/>
      <c r="D51" s="40"/>
      <c r="E51" s="40"/>
      <c r="F51" s="40"/>
      <c r="G51" s="39"/>
      <c r="H51" s="43"/>
      <c r="I51" s="40"/>
      <c r="J51" s="40"/>
      <c r="K51" s="42"/>
      <c r="L51" s="42"/>
      <c r="M51" s="39"/>
      <c r="N51" s="39"/>
      <c r="O51" s="39"/>
      <c r="P51" s="39"/>
      <c r="Q51" s="39"/>
      <c r="R51" s="39"/>
      <c r="S51" s="39"/>
      <c r="T51" s="39"/>
    </row>
    <row r="52" spans="2:20" x14ac:dyDescent="0.25">
      <c r="B52" s="73"/>
      <c r="C52" s="40"/>
      <c r="D52" s="40"/>
      <c r="E52" s="40"/>
      <c r="F52" s="40"/>
      <c r="G52" s="39"/>
      <c r="H52" s="43"/>
      <c r="I52" s="40"/>
      <c r="J52" s="40"/>
      <c r="K52" s="42"/>
      <c r="L52" s="42"/>
      <c r="M52" s="39"/>
      <c r="N52" s="39"/>
      <c r="O52" s="39"/>
      <c r="P52" s="39"/>
      <c r="Q52" s="39"/>
      <c r="R52" s="39"/>
      <c r="S52" s="39"/>
      <c r="T52" s="39"/>
    </row>
    <row r="53" spans="2:20" x14ac:dyDescent="0.25">
      <c r="B53" s="73"/>
      <c r="C53" s="40"/>
      <c r="D53" s="40"/>
      <c r="E53" s="40"/>
      <c r="F53" s="40"/>
      <c r="G53" s="39"/>
      <c r="H53" s="43"/>
      <c r="I53" s="40"/>
      <c r="J53" s="40"/>
      <c r="K53" s="42"/>
      <c r="L53" s="42"/>
      <c r="M53" s="39"/>
      <c r="N53" s="39"/>
      <c r="O53" s="39"/>
      <c r="P53" s="39"/>
      <c r="Q53" s="39"/>
      <c r="R53" s="39"/>
      <c r="S53" s="39"/>
      <c r="T53" s="39"/>
    </row>
    <row r="54" spans="2:20" x14ac:dyDescent="0.25">
      <c r="B54" s="73"/>
      <c r="C54" s="40"/>
      <c r="D54" s="40"/>
      <c r="E54" s="40"/>
      <c r="F54" s="40"/>
      <c r="G54" s="39"/>
      <c r="H54" s="43"/>
      <c r="I54" s="40"/>
      <c r="J54" s="40"/>
      <c r="K54" s="42"/>
      <c r="L54" s="42"/>
      <c r="M54" s="39"/>
      <c r="N54" s="39"/>
      <c r="O54" s="39"/>
      <c r="P54" s="39"/>
      <c r="Q54" s="39"/>
      <c r="R54" s="39"/>
      <c r="S54" s="39"/>
      <c r="T54" s="39"/>
    </row>
    <row r="55" spans="2:20" x14ac:dyDescent="0.25">
      <c r="B55" s="73"/>
      <c r="C55" s="40"/>
      <c r="D55" s="40"/>
      <c r="E55" s="40"/>
      <c r="F55" s="40"/>
      <c r="G55" s="39"/>
      <c r="H55" s="43"/>
      <c r="I55" s="40"/>
      <c r="J55" s="40"/>
      <c r="K55" s="42"/>
      <c r="L55" s="42"/>
      <c r="M55" s="39"/>
      <c r="N55" s="39"/>
      <c r="O55" s="39"/>
      <c r="P55" s="39"/>
      <c r="Q55" s="39"/>
      <c r="R55" s="39"/>
      <c r="S55" s="39"/>
      <c r="T55" s="39"/>
    </row>
    <row r="56" spans="2:20" x14ac:dyDescent="0.25">
      <c r="B56" s="39"/>
      <c r="C56" s="39"/>
      <c r="D56" s="39"/>
      <c r="E56" s="39"/>
      <c r="F56" s="39"/>
      <c r="G56" s="39"/>
      <c r="H56" s="39"/>
      <c r="I56" s="39"/>
      <c r="J56" s="91"/>
      <c r="K56" s="39"/>
      <c r="L56" s="39"/>
      <c r="M56" s="39"/>
      <c r="N56" s="39"/>
      <c r="O56" s="39"/>
      <c r="P56" s="39"/>
      <c r="Q56" s="39"/>
      <c r="R56" s="39"/>
      <c r="S56" s="39"/>
      <c r="T56" s="39"/>
    </row>
  </sheetData>
  <mergeCells count="15"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K38:L44 E35:F47 N20 N16 I19:I20 R28:S28 H22:I23 R20:S20 L35:L37 K49:L55 R16:S16 H12:I13 C14:D16 H15:I18 C19:D21 H28:I28 R34:T3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56" orientation="landscape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7"/>
  <sheetViews>
    <sheetView showGridLines="0" showRuler="0" view="pageLayout" zoomScale="61" zoomScaleNormal="70" zoomScalePageLayoutView="61" workbookViewId="0">
      <selection activeCell="B37" sqref="B37"/>
    </sheetView>
  </sheetViews>
  <sheetFormatPr defaultRowHeight="15" x14ac:dyDescent="0.25"/>
  <cols>
    <col min="1" max="1" width="4.140625" customWidth="1"/>
    <col min="2" max="2" width="23.85546875" customWidth="1"/>
    <col min="3" max="4" width="12.5703125" customWidth="1"/>
    <col min="5" max="5" width="11.140625" customWidth="1"/>
    <col min="6" max="7" width="8.28515625" customWidth="1"/>
    <col min="8" max="9" width="15.140625" customWidth="1"/>
    <col min="10" max="10" width="10.140625" customWidth="1"/>
    <col min="11" max="12" width="8.7109375" customWidth="1"/>
    <col min="13" max="13" width="10.42578125" customWidth="1"/>
    <col min="14" max="14" width="10.5703125" customWidth="1"/>
    <col min="15" max="15" width="11.28515625" customWidth="1"/>
    <col min="16" max="17" width="8.7109375" customWidth="1"/>
    <col min="18" max="18" width="14" customWidth="1"/>
    <col min="19" max="19" width="14.140625" customWidth="1"/>
    <col min="20" max="20" width="10.140625" customWidth="1"/>
    <col min="21" max="22" width="8.7109375" customWidth="1"/>
  </cols>
  <sheetData>
    <row r="3" spans="1:22" x14ac:dyDescent="0.25">
      <c r="F3" s="15" t="s">
        <v>71</v>
      </c>
    </row>
    <row r="4" spans="1:22" x14ac:dyDescent="0.25">
      <c r="F4" s="1"/>
    </row>
    <row r="6" spans="1:22" ht="15.75" thickBot="1" x14ac:dyDescent="0.3">
      <c r="D6" s="5"/>
      <c r="E6" s="5"/>
      <c r="F6" s="5"/>
      <c r="G6" s="5"/>
      <c r="H6" s="5"/>
      <c r="I6" s="5"/>
      <c r="J6" s="5"/>
      <c r="K6" s="5"/>
      <c r="L6" s="5"/>
    </row>
    <row r="7" spans="1:22" ht="19.5" customHeight="1" x14ac:dyDescent="0.25">
      <c r="A7" s="6"/>
      <c r="B7" s="95" t="s">
        <v>74</v>
      </c>
      <c r="C7" s="98" t="s">
        <v>54</v>
      </c>
      <c r="D7" s="98"/>
      <c r="E7" s="98"/>
      <c r="F7" s="98"/>
      <c r="G7" s="98"/>
      <c r="H7" s="99"/>
      <c r="I7" s="99"/>
      <c r="J7" s="99"/>
      <c r="K7" s="99"/>
      <c r="L7" s="99"/>
      <c r="M7" s="98" t="s">
        <v>57</v>
      </c>
      <c r="N7" s="98"/>
      <c r="O7" s="98"/>
      <c r="P7" s="98"/>
      <c r="Q7" s="98"/>
      <c r="R7" s="99"/>
      <c r="S7" s="99"/>
      <c r="T7" s="99"/>
      <c r="U7" s="99"/>
      <c r="V7" s="100"/>
    </row>
    <row r="8" spans="1:22" ht="19.5" customHeight="1" x14ac:dyDescent="0.25">
      <c r="A8" s="7"/>
      <c r="B8" s="96"/>
      <c r="C8" s="101" t="s">
        <v>56</v>
      </c>
      <c r="D8" s="101"/>
      <c r="E8" s="102" t="s">
        <v>66</v>
      </c>
      <c r="F8" s="102" t="s">
        <v>60</v>
      </c>
      <c r="G8" s="102"/>
      <c r="H8" s="101" t="s">
        <v>25</v>
      </c>
      <c r="I8" s="101"/>
      <c r="J8" s="105" t="s">
        <v>59</v>
      </c>
      <c r="K8" s="96" t="s">
        <v>60</v>
      </c>
      <c r="L8" s="96"/>
      <c r="M8" s="101" t="s">
        <v>56</v>
      </c>
      <c r="N8" s="101"/>
      <c r="O8" s="102" t="s">
        <v>59</v>
      </c>
      <c r="P8" s="102" t="s">
        <v>60</v>
      </c>
      <c r="Q8" s="102"/>
      <c r="R8" s="101" t="s">
        <v>25</v>
      </c>
      <c r="S8" s="101"/>
      <c r="T8" s="102" t="s">
        <v>59</v>
      </c>
      <c r="U8" s="96" t="s">
        <v>60</v>
      </c>
      <c r="V8" s="104"/>
    </row>
    <row r="9" spans="1:22" ht="24.75" customHeight="1" thickBot="1" x14ac:dyDescent="0.3">
      <c r="A9" s="8"/>
      <c r="B9" s="97"/>
      <c r="C9" s="47" t="s">
        <v>63</v>
      </c>
      <c r="D9" s="47" t="s">
        <v>64</v>
      </c>
      <c r="E9" s="103"/>
      <c r="F9" s="9" t="s">
        <v>55</v>
      </c>
      <c r="G9" s="9" t="s">
        <v>58</v>
      </c>
      <c r="H9" s="47" t="s">
        <v>63</v>
      </c>
      <c r="I9" s="47" t="s">
        <v>64</v>
      </c>
      <c r="J9" s="106"/>
      <c r="K9" s="9" t="s">
        <v>55</v>
      </c>
      <c r="L9" s="9" t="s">
        <v>58</v>
      </c>
      <c r="M9" s="47" t="s">
        <v>63</v>
      </c>
      <c r="N9" s="47" t="s">
        <v>64</v>
      </c>
      <c r="O9" s="103"/>
      <c r="P9" s="9" t="s">
        <v>55</v>
      </c>
      <c r="Q9" s="9" t="s">
        <v>58</v>
      </c>
      <c r="R9" s="47" t="s">
        <v>63</v>
      </c>
      <c r="S9" s="47" t="s">
        <v>64</v>
      </c>
      <c r="T9" s="103"/>
      <c r="U9" s="9" t="s">
        <v>55</v>
      </c>
      <c r="V9" s="36" t="s">
        <v>58</v>
      </c>
    </row>
    <row r="10" spans="1:22" ht="15" customHeight="1" x14ac:dyDescent="0.25">
      <c r="A10" s="93" t="s">
        <v>27</v>
      </c>
      <c r="B10" s="34" t="s">
        <v>61</v>
      </c>
      <c r="C10" s="62">
        <v>209</v>
      </c>
      <c r="D10" s="62">
        <v>414</v>
      </c>
      <c r="E10" s="50">
        <f t="shared" ref="E10:E36" si="0">IFERROR((D10-C10)/C10*100, "-")</f>
        <v>98.086124401913878</v>
      </c>
      <c r="F10" s="50">
        <f t="shared" ref="F10:F21" si="1">C10/C$37*100</f>
        <v>1.878314010964321</v>
      </c>
      <c r="G10" s="51">
        <f t="shared" ref="G10:G21" si="2">D10/D$37*100</f>
        <v>3.1499657612417256</v>
      </c>
      <c r="H10" s="62">
        <v>282598.86969999998</v>
      </c>
      <c r="I10" s="62">
        <v>913701.61789999995</v>
      </c>
      <c r="J10" s="50">
        <f t="shared" ref="J10:J36" si="3">IFERROR((I10-H10)/H10*100, "-")</f>
        <v>223.3210447267405</v>
      </c>
      <c r="K10" s="74">
        <f t="shared" ref="K10:L14" si="4">H10/H$37*100</f>
        <v>1.1748066779931814</v>
      </c>
      <c r="L10" s="75">
        <f t="shared" si="4"/>
        <v>2.900974916092887</v>
      </c>
      <c r="M10" s="49">
        <v>0</v>
      </c>
      <c r="N10" s="49">
        <v>0</v>
      </c>
      <c r="O10" s="50" t="str">
        <f t="shared" ref="O10:O36" si="5">IFERROR((N10-M10)/M10*100, "-")</f>
        <v>-</v>
      </c>
      <c r="P10" s="50">
        <f t="shared" ref="P10:Q14" si="6">M10/M$37*100</f>
        <v>0</v>
      </c>
      <c r="Q10" s="51">
        <f t="shared" si="6"/>
        <v>0</v>
      </c>
      <c r="R10" s="49">
        <v>0</v>
      </c>
      <c r="S10" s="49">
        <v>0</v>
      </c>
      <c r="T10" s="53" t="str">
        <f t="shared" ref="T10:T36" si="7">IFERROR((S10-R10)/R10*100, "-")</f>
        <v>-</v>
      </c>
      <c r="U10" s="53">
        <f t="shared" ref="U10:V14" si="8">R10/R$37*100</f>
        <v>0</v>
      </c>
      <c r="V10" s="51">
        <f t="shared" si="8"/>
        <v>0</v>
      </c>
    </row>
    <row r="11" spans="1:22" x14ac:dyDescent="0.25">
      <c r="A11" s="93" t="s">
        <v>28</v>
      </c>
      <c r="B11" s="34" t="s">
        <v>0</v>
      </c>
      <c r="C11" s="62">
        <v>287</v>
      </c>
      <c r="D11" s="62">
        <v>413</v>
      </c>
      <c r="E11" s="50">
        <f>IFERROR((D11-C11)/C11*100, "-")</f>
        <v>43.902439024390247</v>
      </c>
      <c r="F11" s="50">
        <f t="shared" si="1"/>
        <v>2.5793115844342589</v>
      </c>
      <c r="G11" s="51">
        <f t="shared" si="2"/>
        <v>3.142357148291866</v>
      </c>
      <c r="H11" s="62">
        <v>436203.2</v>
      </c>
      <c r="I11" s="62">
        <v>991110.96000000008</v>
      </c>
      <c r="J11" s="50">
        <f>IFERROR((I11-H11)/H11*100, "-")</f>
        <v>127.21313369548869</v>
      </c>
      <c r="K11" s="74">
        <f t="shared" si="4"/>
        <v>1.8133633473693802</v>
      </c>
      <c r="L11" s="75">
        <f t="shared" si="4"/>
        <v>3.146747228742913</v>
      </c>
      <c r="M11" s="49">
        <v>0</v>
      </c>
      <c r="N11" s="49">
        <v>0</v>
      </c>
      <c r="O11" s="50" t="str">
        <f>IFERROR((N11-M11)/M11*100, "-")</f>
        <v>-</v>
      </c>
      <c r="P11" s="50">
        <f t="shared" si="6"/>
        <v>0</v>
      </c>
      <c r="Q11" s="51">
        <f t="shared" si="6"/>
        <v>0</v>
      </c>
      <c r="R11" s="49">
        <v>0</v>
      </c>
      <c r="S11" s="49">
        <v>0</v>
      </c>
      <c r="T11" s="53" t="str">
        <f>IFERROR((S11-R11)/R11*100, "-")</f>
        <v>-</v>
      </c>
      <c r="U11" s="53">
        <f t="shared" si="8"/>
        <v>0</v>
      </c>
      <c r="V11" s="51">
        <f t="shared" si="8"/>
        <v>0</v>
      </c>
    </row>
    <row r="12" spans="1:22" x14ac:dyDescent="0.25">
      <c r="A12" s="93" t="s">
        <v>29</v>
      </c>
      <c r="B12" s="34" t="s">
        <v>21</v>
      </c>
      <c r="C12" s="55">
        <v>878</v>
      </c>
      <c r="D12" s="55">
        <v>1103</v>
      </c>
      <c r="E12" s="50">
        <f t="shared" si="0"/>
        <v>25.626423690205012</v>
      </c>
      <c r="F12" s="50">
        <f t="shared" si="1"/>
        <v>7.8907162757257119</v>
      </c>
      <c r="G12" s="51">
        <f t="shared" si="2"/>
        <v>8.3923000836947423</v>
      </c>
      <c r="H12" s="49">
        <v>2175737.4700000002</v>
      </c>
      <c r="I12" s="49">
        <v>4465915.76</v>
      </c>
      <c r="J12" s="50">
        <f t="shared" si="3"/>
        <v>105.25986345218384</v>
      </c>
      <c r="K12" s="74">
        <f t="shared" si="4"/>
        <v>9.0448730811607696</v>
      </c>
      <c r="L12" s="75">
        <f t="shared" si="4"/>
        <v>14.179147046844584</v>
      </c>
      <c r="M12" s="49">
        <v>0</v>
      </c>
      <c r="N12" s="49">
        <v>0</v>
      </c>
      <c r="O12" s="50" t="str">
        <f t="shared" si="5"/>
        <v>-</v>
      </c>
      <c r="P12" s="50">
        <f t="shared" si="6"/>
        <v>0</v>
      </c>
      <c r="Q12" s="51">
        <f t="shared" si="6"/>
        <v>0</v>
      </c>
      <c r="R12" s="49">
        <v>0</v>
      </c>
      <c r="S12" s="49">
        <v>0</v>
      </c>
      <c r="T12" s="53" t="str">
        <f t="shared" si="7"/>
        <v>-</v>
      </c>
      <c r="U12" s="53">
        <f t="shared" si="8"/>
        <v>0</v>
      </c>
      <c r="V12" s="51">
        <f t="shared" si="8"/>
        <v>0</v>
      </c>
    </row>
    <row r="13" spans="1:22" x14ac:dyDescent="0.25">
      <c r="A13" s="93" t="s">
        <v>30</v>
      </c>
      <c r="B13" s="34" t="s">
        <v>12</v>
      </c>
      <c r="C13" s="49">
        <v>753</v>
      </c>
      <c r="D13" s="49">
        <v>659</v>
      </c>
      <c r="E13" s="50">
        <f t="shared" si="0"/>
        <v>-12.48339973439575</v>
      </c>
      <c r="F13" s="50">
        <f t="shared" si="1"/>
        <v>6.7673227284982467</v>
      </c>
      <c r="G13" s="51">
        <f t="shared" si="2"/>
        <v>5.0140759339572396</v>
      </c>
      <c r="H13" s="49">
        <v>1784055.06</v>
      </c>
      <c r="I13" s="49">
        <v>1778753.57</v>
      </c>
      <c r="J13" s="50">
        <f t="shared" si="3"/>
        <v>-0.29715955066992106</v>
      </c>
      <c r="K13" s="74">
        <f t="shared" si="4"/>
        <v>7.4165894598959392</v>
      </c>
      <c r="L13" s="75">
        <f t="shared" si="4"/>
        <v>5.6474886192501224</v>
      </c>
      <c r="M13" s="49">
        <v>0</v>
      </c>
      <c r="N13" s="49">
        <v>0</v>
      </c>
      <c r="O13" s="50" t="str">
        <f t="shared" si="5"/>
        <v>-</v>
      </c>
      <c r="P13" s="50">
        <f t="shared" si="6"/>
        <v>0</v>
      </c>
      <c r="Q13" s="51">
        <f t="shared" si="6"/>
        <v>0</v>
      </c>
      <c r="R13" s="49">
        <v>0</v>
      </c>
      <c r="S13" s="49">
        <v>0</v>
      </c>
      <c r="T13" s="53" t="str">
        <f t="shared" si="7"/>
        <v>-</v>
      </c>
      <c r="U13" s="53">
        <f t="shared" si="8"/>
        <v>0</v>
      </c>
      <c r="V13" s="51">
        <f t="shared" si="8"/>
        <v>0</v>
      </c>
    </row>
    <row r="14" spans="1:22" x14ac:dyDescent="0.25">
      <c r="A14" s="93" t="s">
        <v>31</v>
      </c>
      <c r="B14" s="34" t="s">
        <v>1</v>
      </c>
      <c r="C14" s="62">
        <v>35</v>
      </c>
      <c r="D14" s="62">
        <v>39</v>
      </c>
      <c r="E14" s="50">
        <f t="shared" si="0"/>
        <v>11.428571428571429</v>
      </c>
      <c r="F14" s="50">
        <f t="shared" si="1"/>
        <v>0.3145501932236901</v>
      </c>
      <c r="G14" s="51">
        <f t="shared" si="2"/>
        <v>0.29673590504451042</v>
      </c>
      <c r="H14" s="62">
        <v>113376.86</v>
      </c>
      <c r="I14" s="62">
        <v>89559</v>
      </c>
      <c r="J14" s="50">
        <f t="shared" si="3"/>
        <v>-21.007690634579227</v>
      </c>
      <c r="K14" s="74">
        <f t="shared" si="4"/>
        <v>0.4713249292160846</v>
      </c>
      <c r="L14" s="75">
        <f t="shared" si="4"/>
        <v>0.28434710787476969</v>
      </c>
      <c r="M14" s="49">
        <v>0</v>
      </c>
      <c r="N14" s="49">
        <v>0</v>
      </c>
      <c r="O14" s="50" t="str">
        <f t="shared" si="5"/>
        <v>-</v>
      </c>
      <c r="P14" s="50">
        <f t="shared" si="6"/>
        <v>0</v>
      </c>
      <c r="Q14" s="51">
        <f t="shared" si="6"/>
        <v>0</v>
      </c>
      <c r="R14" s="49">
        <v>0</v>
      </c>
      <c r="S14" s="49">
        <v>0</v>
      </c>
      <c r="T14" s="53" t="str">
        <f t="shared" si="7"/>
        <v>-</v>
      </c>
      <c r="U14" s="53">
        <f t="shared" si="8"/>
        <v>0</v>
      </c>
      <c r="V14" s="51">
        <f t="shared" si="8"/>
        <v>0</v>
      </c>
    </row>
    <row r="15" spans="1:22" x14ac:dyDescent="0.25">
      <c r="A15" s="93" t="s">
        <v>32</v>
      </c>
      <c r="B15" s="34" t="s">
        <v>62</v>
      </c>
      <c r="C15" s="62">
        <v>0</v>
      </c>
      <c r="D15" s="62">
        <v>11</v>
      </c>
      <c r="E15" s="50" t="str">
        <f t="shared" ref="E15" si="9">IFERROR((D15-C15)/C15*100, "-")</f>
        <v>-</v>
      </c>
      <c r="F15" s="50">
        <f t="shared" si="1"/>
        <v>0</v>
      </c>
      <c r="G15" s="51">
        <f t="shared" si="2"/>
        <v>8.3694742448451639E-2</v>
      </c>
      <c r="H15" s="62">
        <v>0</v>
      </c>
      <c r="I15" s="62">
        <v>9757.26</v>
      </c>
      <c r="J15" s="50" t="str">
        <f t="shared" ref="J15:J16" si="10">IFERROR((I15-H15)/H15*100, "-")</f>
        <v>-</v>
      </c>
      <c r="K15" s="74">
        <f t="shared" ref="K15:K16" si="11">H15/H$37*100</f>
        <v>0</v>
      </c>
      <c r="L15" s="75">
        <f t="shared" ref="L15:L16" si="12">I15/I$37*100</f>
        <v>3.0979004475063087E-2</v>
      </c>
      <c r="M15" s="49">
        <v>0</v>
      </c>
      <c r="N15" s="49">
        <v>0</v>
      </c>
      <c r="O15" s="50" t="str">
        <f t="shared" ref="O15:O16" si="13">IFERROR((N15-M15)/M15*100, "-")</f>
        <v>-</v>
      </c>
      <c r="P15" s="50">
        <f t="shared" ref="P15:P16" si="14">M15/M$37*100</f>
        <v>0</v>
      </c>
      <c r="Q15" s="51">
        <f t="shared" ref="Q15:Q16" si="15">N15/N$37*100</f>
        <v>0</v>
      </c>
      <c r="R15" s="49">
        <v>0</v>
      </c>
      <c r="S15" s="49">
        <v>0</v>
      </c>
      <c r="T15" s="53" t="str">
        <f t="shared" si="7"/>
        <v>-</v>
      </c>
      <c r="U15" s="53">
        <f t="shared" ref="U15" si="16">R15/R$37*100</f>
        <v>0</v>
      </c>
      <c r="V15" s="51">
        <f t="shared" ref="V15" si="17">S15/S$37*100</f>
        <v>0</v>
      </c>
    </row>
    <row r="16" spans="1:22" x14ac:dyDescent="0.25">
      <c r="A16" s="93" t="s">
        <v>33</v>
      </c>
      <c r="B16" s="34" t="s">
        <v>2</v>
      </c>
      <c r="C16" s="62">
        <v>156</v>
      </c>
      <c r="D16" s="62">
        <v>224</v>
      </c>
      <c r="E16" s="50">
        <f t="shared" si="0"/>
        <v>43.589743589743591</v>
      </c>
      <c r="F16" s="50">
        <f t="shared" si="1"/>
        <v>1.4019951469398761</v>
      </c>
      <c r="G16" s="51">
        <f t="shared" si="2"/>
        <v>1.7043293007684697</v>
      </c>
      <c r="H16" s="62">
        <v>286933.38</v>
      </c>
      <c r="I16" s="62">
        <v>462444.83000000037</v>
      </c>
      <c r="J16" s="50">
        <f t="shared" si="10"/>
        <v>61.16801398289747</v>
      </c>
      <c r="K16" s="74">
        <f t="shared" si="11"/>
        <v>1.1928258995550935</v>
      </c>
      <c r="L16" s="75">
        <f t="shared" si="12"/>
        <v>1.4682483051635193</v>
      </c>
      <c r="M16" s="78">
        <v>8</v>
      </c>
      <c r="N16" s="62">
        <v>5</v>
      </c>
      <c r="O16" s="50">
        <f t="shared" si="13"/>
        <v>-37.5</v>
      </c>
      <c r="P16" s="50">
        <f t="shared" si="14"/>
        <v>0.73937153419593349</v>
      </c>
      <c r="Q16" s="51">
        <f t="shared" si="15"/>
        <v>0.44483985765124562</v>
      </c>
      <c r="R16" s="79">
        <v>26489.96</v>
      </c>
      <c r="S16" s="62">
        <v>11334.11</v>
      </c>
      <c r="T16" s="53">
        <f t="shared" si="7"/>
        <v>-57.213563176388341</v>
      </c>
      <c r="U16" s="53">
        <f t="shared" ref="U16:U36" si="18">R16/R$37*100</f>
        <v>0.55340378048053751</v>
      </c>
      <c r="V16" s="51">
        <f t="shared" ref="V16:V36" si="19">S16/S$37*100</f>
        <v>0.2605437544576365</v>
      </c>
    </row>
    <row r="17" spans="1:22" x14ac:dyDescent="0.25">
      <c r="A17" s="93" t="s">
        <v>34</v>
      </c>
      <c r="B17" s="34" t="s">
        <v>13</v>
      </c>
      <c r="C17" s="49">
        <v>1114</v>
      </c>
      <c r="D17" s="49">
        <v>1254</v>
      </c>
      <c r="E17" s="50">
        <f t="shared" si="0"/>
        <v>12.567324955116696</v>
      </c>
      <c r="F17" s="50">
        <f t="shared" si="1"/>
        <v>10.011683292891165</v>
      </c>
      <c r="G17" s="51">
        <f t="shared" si="2"/>
        <v>9.5412006391234865</v>
      </c>
      <c r="H17" s="49">
        <v>3044743.74</v>
      </c>
      <c r="I17" s="49">
        <v>3298052.84</v>
      </c>
      <c r="J17" s="50">
        <f t="shared" si="3"/>
        <v>8.3195540127787453</v>
      </c>
      <c r="K17" s="74">
        <f t="shared" ref="K17:K36" si="20">H17/H$37*100</f>
        <v>12.657464916003292</v>
      </c>
      <c r="L17" s="75">
        <f t="shared" ref="L17:L36" si="21">I17/I$37*100</f>
        <v>10.471217707568982</v>
      </c>
      <c r="M17" s="49">
        <v>0</v>
      </c>
      <c r="N17" s="49">
        <v>0</v>
      </c>
      <c r="O17" s="50" t="str">
        <f t="shared" si="5"/>
        <v>-</v>
      </c>
      <c r="P17" s="50">
        <f t="shared" ref="P17:P36" si="22">M17/M$37*100</f>
        <v>0</v>
      </c>
      <c r="Q17" s="51">
        <f t="shared" ref="Q17:Q36" si="23">N17/N$37*100</f>
        <v>0</v>
      </c>
      <c r="R17" s="49">
        <v>0</v>
      </c>
      <c r="S17" s="49">
        <v>0</v>
      </c>
      <c r="T17" s="53" t="str">
        <f t="shared" si="7"/>
        <v>-</v>
      </c>
      <c r="U17" s="53">
        <f t="shared" si="18"/>
        <v>0</v>
      </c>
      <c r="V17" s="51">
        <f t="shared" si="19"/>
        <v>0</v>
      </c>
    </row>
    <row r="18" spans="1:22" x14ac:dyDescent="0.25">
      <c r="A18" s="93" t="s">
        <v>35</v>
      </c>
      <c r="B18" s="34" t="s">
        <v>14</v>
      </c>
      <c r="C18" s="49">
        <v>1517</v>
      </c>
      <c r="D18" s="49">
        <v>1832</v>
      </c>
      <c r="E18" s="50">
        <f t="shared" si="0"/>
        <v>20.764667106130521</v>
      </c>
      <c r="F18" s="50">
        <f t="shared" si="1"/>
        <v>13.633504089152511</v>
      </c>
      <c r="G18" s="51">
        <f t="shared" si="2"/>
        <v>13.938978924142129</v>
      </c>
      <c r="H18" s="49">
        <v>2978595.28</v>
      </c>
      <c r="I18" s="49">
        <v>3672881.52</v>
      </c>
      <c r="J18" s="50">
        <f t="shared" si="3"/>
        <v>23.309183515526161</v>
      </c>
      <c r="K18" s="74">
        <f t="shared" si="20"/>
        <v>12.382475661341861</v>
      </c>
      <c r="L18" s="75">
        <f t="shared" si="21"/>
        <v>11.661287394663718</v>
      </c>
      <c r="M18" s="77">
        <v>149</v>
      </c>
      <c r="N18" s="55">
        <v>158</v>
      </c>
      <c r="O18" s="50">
        <f t="shared" si="5"/>
        <v>6.0402684563758395</v>
      </c>
      <c r="P18" s="50">
        <f t="shared" si="22"/>
        <v>13.77079482439926</v>
      </c>
      <c r="Q18" s="51">
        <f t="shared" si="23"/>
        <v>14.056939501779359</v>
      </c>
      <c r="R18" s="80">
        <v>176027.54</v>
      </c>
      <c r="S18" s="49">
        <v>195257.76</v>
      </c>
      <c r="T18" s="53">
        <f t="shared" si="7"/>
        <v>10.924551919546225</v>
      </c>
      <c r="U18" s="53">
        <f t="shared" si="18"/>
        <v>3.6774048018452672</v>
      </c>
      <c r="V18" s="51">
        <f t="shared" si="19"/>
        <v>4.4885032770449653</v>
      </c>
    </row>
    <row r="19" spans="1:22" x14ac:dyDescent="0.25">
      <c r="A19" s="93" t="s">
        <v>36</v>
      </c>
      <c r="B19" s="34" t="s">
        <v>3</v>
      </c>
      <c r="C19" s="62">
        <v>492</v>
      </c>
      <c r="D19" s="62">
        <v>571</v>
      </c>
      <c r="E19" s="50">
        <f t="shared" si="0"/>
        <v>16.056910569105693</v>
      </c>
      <c r="F19" s="50">
        <f t="shared" si="1"/>
        <v>4.4216770018873008</v>
      </c>
      <c r="G19" s="51">
        <f t="shared" si="2"/>
        <v>4.3445179943696264</v>
      </c>
      <c r="H19" s="62">
        <v>1044631.0060000001</v>
      </c>
      <c r="I19" s="62">
        <v>1093696.0899999999</v>
      </c>
      <c r="J19" s="50">
        <f t="shared" si="3"/>
        <v>4.6968818384852531</v>
      </c>
      <c r="K19" s="74">
        <f t="shared" si="20"/>
        <v>4.3426906950843165</v>
      </c>
      <c r="L19" s="75">
        <f t="shared" si="21"/>
        <v>3.4724519041686905</v>
      </c>
      <c r="M19" s="49">
        <v>0</v>
      </c>
      <c r="N19" s="49">
        <v>0</v>
      </c>
      <c r="O19" s="50" t="str">
        <f t="shared" si="5"/>
        <v>-</v>
      </c>
      <c r="P19" s="50">
        <f t="shared" si="22"/>
        <v>0</v>
      </c>
      <c r="Q19" s="51">
        <f t="shared" si="23"/>
        <v>0</v>
      </c>
      <c r="R19" s="49">
        <v>0</v>
      </c>
      <c r="S19" s="49">
        <v>0</v>
      </c>
      <c r="T19" s="53" t="str">
        <f t="shared" si="7"/>
        <v>-</v>
      </c>
      <c r="U19" s="53">
        <f t="shared" si="18"/>
        <v>0</v>
      </c>
      <c r="V19" s="51">
        <f t="shared" si="19"/>
        <v>0</v>
      </c>
    </row>
    <row r="20" spans="1:22" x14ac:dyDescent="0.25">
      <c r="A20" s="93" t="s">
        <v>37</v>
      </c>
      <c r="B20" s="34" t="s">
        <v>23</v>
      </c>
      <c r="C20" s="49">
        <v>219</v>
      </c>
      <c r="D20" s="49">
        <v>342</v>
      </c>
      <c r="E20" s="50">
        <f t="shared" si="0"/>
        <v>56.164383561643838</v>
      </c>
      <c r="F20" s="50">
        <f t="shared" si="1"/>
        <v>1.9681854947425181</v>
      </c>
      <c r="G20" s="51">
        <f t="shared" si="2"/>
        <v>2.6021456288518605</v>
      </c>
      <c r="H20" s="49">
        <v>409507.57</v>
      </c>
      <c r="I20" s="49">
        <v>766005.99</v>
      </c>
      <c r="J20" s="50">
        <f t="shared" si="3"/>
        <v>87.055391918640225</v>
      </c>
      <c r="K20" s="74">
        <f t="shared" si="20"/>
        <v>1.7023855347881465</v>
      </c>
      <c r="L20" s="75">
        <f t="shared" si="21"/>
        <v>2.4320457784393503</v>
      </c>
      <c r="M20" s="49">
        <v>0</v>
      </c>
      <c r="N20" s="49">
        <v>0</v>
      </c>
      <c r="O20" s="50" t="str">
        <f t="shared" si="5"/>
        <v>-</v>
      </c>
      <c r="P20" s="50">
        <f t="shared" si="22"/>
        <v>0</v>
      </c>
      <c r="Q20" s="51">
        <f t="shared" si="23"/>
        <v>0</v>
      </c>
      <c r="R20" s="49">
        <v>0</v>
      </c>
      <c r="S20" s="49">
        <v>0</v>
      </c>
      <c r="T20" s="53" t="str">
        <f t="shared" si="7"/>
        <v>-</v>
      </c>
      <c r="U20" s="53">
        <f t="shared" si="18"/>
        <v>0</v>
      </c>
      <c r="V20" s="51">
        <f t="shared" si="19"/>
        <v>0</v>
      </c>
    </row>
    <row r="21" spans="1:22" x14ac:dyDescent="0.25">
      <c r="A21" s="93" t="s">
        <v>38</v>
      </c>
      <c r="B21" s="34" t="s">
        <v>16</v>
      </c>
      <c r="C21" s="49">
        <v>2</v>
      </c>
      <c r="D21" s="49">
        <v>0</v>
      </c>
      <c r="E21" s="50">
        <f t="shared" si="0"/>
        <v>-100</v>
      </c>
      <c r="F21" s="50">
        <f t="shared" si="1"/>
        <v>1.7974296755639437E-2</v>
      </c>
      <c r="G21" s="51">
        <f t="shared" si="2"/>
        <v>0</v>
      </c>
      <c r="H21" s="49">
        <v>3489.71</v>
      </c>
      <c r="I21" s="49">
        <v>68.17</v>
      </c>
      <c r="J21" s="50">
        <f t="shared" si="3"/>
        <v>-98.046542549380888</v>
      </c>
      <c r="K21" s="74">
        <f t="shared" si="20"/>
        <v>1.4507257642650031E-2</v>
      </c>
      <c r="L21" s="75">
        <f t="shared" si="21"/>
        <v>2.1643768179438193E-4</v>
      </c>
      <c r="M21" s="77">
        <v>504</v>
      </c>
      <c r="N21" s="55">
        <v>565</v>
      </c>
      <c r="O21" s="50">
        <f t="shared" si="5"/>
        <v>12.103174603174603</v>
      </c>
      <c r="P21" s="50">
        <f t="shared" si="22"/>
        <v>46.580406654343811</v>
      </c>
      <c r="Q21" s="51">
        <f t="shared" si="23"/>
        <v>50.266903914590742</v>
      </c>
      <c r="R21" s="80">
        <v>3415206.82</v>
      </c>
      <c r="S21" s="49">
        <v>3046935.8</v>
      </c>
      <c r="T21" s="53">
        <f t="shared" si="7"/>
        <v>-10.783271392038273</v>
      </c>
      <c r="U21" s="53">
        <f t="shared" si="18"/>
        <v>71.347346893348075</v>
      </c>
      <c r="V21" s="51">
        <f t="shared" si="19"/>
        <v>70.041678872305113</v>
      </c>
    </row>
    <row r="22" spans="1:22" x14ac:dyDescent="0.25">
      <c r="A22" s="93" t="s">
        <v>39</v>
      </c>
      <c r="B22" s="34" t="s">
        <v>4</v>
      </c>
      <c r="C22" s="49"/>
      <c r="D22" s="49">
        <v>8</v>
      </c>
      <c r="E22" s="50" t="str">
        <f t="shared" ref="E22" si="24">IFERROR((D22-C22)/C22*100, "-")</f>
        <v>-</v>
      </c>
      <c r="F22" s="50">
        <f t="shared" ref="F22" si="25">C22/C$37*100</f>
        <v>0</v>
      </c>
      <c r="G22" s="51">
        <f t="shared" ref="G22:G36" si="26">D22/D$37*100</f>
        <v>6.0868903598873925E-2</v>
      </c>
      <c r="H22" s="49"/>
      <c r="I22" s="49">
        <v>16164.519999999999</v>
      </c>
      <c r="J22" s="50" t="str">
        <f t="shared" ref="J22" si="27">IFERROR((I22-H22)/H22*100, "-")</f>
        <v>-</v>
      </c>
      <c r="K22" s="74">
        <f t="shared" ref="K22" si="28">H22/H$37*100</f>
        <v>0</v>
      </c>
      <c r="L22" s="75">
        <f t="shared" ref="L22" si="29">I22/I$37*100</f>
        <v>5.132186058557902E-2</v>
      </c>
      <c r="M22" s="49">
        <v>0</v>
      </c>
      <c r="N22" s="49">
        <v>0</v>
      </c>
      <c r="O22" s="50"/>
      <c r="P22" s="50"/>
      <c r="Q22" s="51"/>
      <c r="R22" s="49">
        <v>0</v>
      </c>
      <c r="S22" s="49">
        <v>0</v>
      </c>
      <c r="T22" s="53" t="str">
        <f t="shared" ref="T22" si="30">IFERROR((S22-R22)/R22*100, "-")</f>
        <v>-</v>
      </c>
      <c r="U22" s="53">
        <f t="shared" ref="U22" si="31">R22/R$37*100</f>
        <v>0</v>
      </c>
      <c r="V22" s="51">
        <f t="shared" ref="V22" si="32">S22/S$37*100</f>
        <v>0</v>
      </c>
    </row>
    <row r="23" spans="1:22" x14ac:dyDescent="0.25">
      <c r="A23" s="93" t="s">
        <v>40</v>
      </c>
      <c r="B23" s="34" t="s">
        <v>17</v>
      </c>
      <c r="C23" s="49">
        <v>255</v>
      </c>
      <c r="D23" s="49">
        <v>337</v>
      </c>
      <c r="E23" s="50">
        <f t="shared" si="0"/>
        <v>32.156862745098039</v>
      </c>
      <c r="F23" s="50">
        <f t="shared" ref="F23:F36" si="33">C23/C$37*100</f>
        <v>2.2917228363440278</v>
      </c>
      <c r="G23" s="51">
        <f t="shared" si="26"/>
        <v>2.5641025641025639</v>
      </c>
      <c r="H23" s="49">
        <v>1034395.54</v>
      </c>
      <c r="I23" s="49">
        <v>1599570.99</v>
      </c>
      <c r="J23" s="50">
        <f t="shared" si="3"/>
        <v>54.638233455646947</v>
      </c>
      <c r="K23" s="74">
        <f t="shared" si="20"/>
        <v>4.300140299104541</v>
      </c>
      <c r="L23" s="75">
        <f t="shared" si="21"/>
        <v>5.0785893639598712</v>
      </c>
      <c r="M23" s="49">
        <v>0</v>
      </c>
      <c r="N23" s="49">
        <v>0</v>
      </c>
      <c r="O23" s="50" t="str">
        <f t="shared" si="5"/>
        <v>-</v>
      </c>
      <c r="P23" s="50">
        <f t="shared" si="22"/>
        <v>0</v>
      </c>
      <c r="Q23" s="51">
        <f t="shared" si="23"/>
        <v>0</v>
      </c>
      <c r="R23" s="49">
        <v>0</v>
      </c>
      <c r="S23" s="49">
        <v>0</v>
      </c>
      <c r="T23" s="53" t="str">
        <f t="shared" si="7"/>
        <v>-</v>
      </c>
      <c r="U23" s="53">
        <f t="shared" si="18"/>
        <v>0</v>
      </c>
      <c r="V23" s="51">
        <f t="shared" si="19"/>
        <v>0</v>
      </c>
    </row>
    <row r="24" spans="1:22" x14ac:dyDescent="0.25">
      <c r="A24" s="93" t="s">
        <v>41</v>
      </c>
      <c r="B24" s="34" t="s">
        <v>5</v>
      </c>
      <c r="C24" s="62">
        <v>23</v>
      </c>
      <c r="D24" s="62">
        <v>57</v>
      </c>
      <c r="E24" s="50">
        <f t="shared" si="0"/>
        <v>147.82608695652172</v>
      </c>
      <c r="F24" s="50">
        <f t="shared" si="33"/>
        <v>0.20670441268985351</v>
      </c>
      <c r="G24" s="51">
        <f t="shared" si="26"/>
        <v>0.43369093814197673</v>
      </c>
      <c r="H24" s="62">
        <v>67687.77</v>
      </c>
      <c r="I24" s="62">
        <v>40691</v>
      </c>
      <c r="J24" s="50">
        <f t="shared" si="3"/>
        <v>-39.884265650944037</v>
      </c>
      <c r="K24" s="74">
        <f t="shared" si="20"/>
        <v>0.28138840151371819</v>
      </c>
      <c r="L24" s="75">
        <f t="shared" si="21"/>
        <v>0.12919269047814574</v>
      </c>
      <c r="M24" s="78">
        <v>136</v>
      </c>
      <c r="N24" s="62">
        <v>161</v>
      </c>
      <c r="O24" s="50">
        <f t="shared" si="5"/>
        <v>18.382352941176471</v>
      </c>
      <c r="P24" s="50">
        <f t="shared" si="22"/>
        <v>12.56931608133087</v>
      </c>
      <c r="Q24" s="51">
        <f t="shared" si="23"/>
        <v>14.323843416370108</v>
      </c>
      <c r="R24" s="79">
        <v>496444.59</v>
      </c>
      <c r="S24" s="62">
        <v>429628</v>
      </c>
      <c r="T24" s="53">
        <f t="shared" si="7"/>
        <v>-13.459022687708213</v>
      </c>
      <c r="U24" s="53">
        <f t="shared" si="18"/>
        <v>10.371261900928145</v>
      </c>
      <c r="V24" s="51">
        <f t="shared" si="19"/>
        <v>9.8761077967414685</v>
      </c>
    </row>
    <row r="25" spans="1:22" x14ac:dyDescent="0.25">
      <c r="A25" s="93" t="s">
        <v>42</v>
      </c>
      <c r="B25" s="34" t="s">
        <v>18</v>
      </c>
      <c r="C25" s="49">
        <v>468</v>
      </c>
      <c r="D25" s="49">
        <v>548</v>
      </c>
      <c r="E25" s="50">
        <f t="shared" si="0"/>
        <v>17.094017094017094</v>
      </c>
      <c r="F25" s="50">
        <f t="shared" si="33"/>
        <v>4.205985440819628</v>
      </c>
      <c r="G25" s="51">
        <f t="shared" si="26"/>
        <v>4.1695198965228633</v>
      </c>
      <c r="H25" s="49">
        <v>1052433.04</v>
      </c>
      <c r="I25" s="49">
        <v>964063.95</v>
      </c>
      <c r="J25" s="50">
        <f t="shared" si="3"/>
        <v>-8.396647258432715</v>
      </c>
      <c r="K25" s="74">
        <f t="shared" si="20"/>
        <v>4.3751249424500624</v>
      </c>
      <c r="L25" s="75">
        <f t="shared" si="21"/>
        <v>3.0608737925705576</v>
      </c>
      <c r="M25" s="49">
        <v>0</v>
      </c>
      <c r="N25" s="49">
        <v>0</v>
      </c>
      <c r="O25" s="50" t="str">
        <f t="shared" si="5"/>
        <v>-</v>
      </c>
      <c r="P25" s="50">
        <f t="shared" si="22"/>
        <v>0</v>
      </c>
      <c r="Q25" s="51">
        <f t="shared" si="23"/>
        <v>0</v>
      </c>
      <c r="R25" s="49">
        <v>0</v>
      </c>
      <c r="S25" s="49">
        <v>0</v>
      </c>
      <c r="T25" s="53" t="str">
        <f t="shared" si="7"/>
        <v>-</v>
      </c>
      <c r="U25" s="53">
        <f t="shared" si="18"/>
        <v>0</v>
      </c>
      <c r="V25" s="51">
        <f t="shared" si="19"/>
        <v>0</v>
      </c>
    </row>
    <row r="26" spans="1:22" x14ac:dyDescent="0.25">
      <c r="A26" s="93" t="s">
        <v>43</v>
      </c>
      <c r="B26" s="34" t="s">
        <v>19</v>
      </c>
      <c r="C26" s="49">
        <v>584</v>
      </c>
      <c r="D26" s="49">
        <v>709</v>
      </c>
      <c r="E26" s="50">
        <f t="shared" si="0"/>
        <v>21.404109589041095</v>
      </c>
      <c r="F26" s="50">
        <f t="shared" si="33"/>
        <v>5.2484946526467153</v>
      </c>
      <c r="G26" s="51">
        <f t="shared" si="26"/>
        <v>5.3945065814502016</v>
      </c>
      <c r="H26" s="49">
        <v>1669658.02</v>
      </c>
      <c r="I26" s="49">
        <v>2141535.94</v>
      </c>
      <c r="J26" s="50">
        <f t="shared" si="3"/>
        <v>28.261950312435829</v>
      </c>
      <c r="K26" s="74">
        <f t="shared" si="20"/>
        <v>6.9410234865524405</v>
      </c>
      <c r="L26" s="75">
        <f t="shared" si="21"/>
        <v>6.7993116375671487</v>
      </c>
      <c r="M26" s="49">
        <v>0</v>
      </c>
      <c r="N26" s="49">
        <v>0</v>
      </c>
      <c r="O26" s="50" t="str">
        <f t="shared" si="5"/>
        <v>-</v>
      </c>
      <c r="P26" s="50">
        <f t="shared" si="22"/>
        <v>0</v>
      </c>
      <c r="Q26" s="51">
        <f t="shared" si="23"/>
        <v>0</v>
      </c>
      <c r="R26" s="49">
        <v>0</v>
      </c>
      <c r="S26" s="49">
        <v>0</v>
      </c>
      <c r="T26" s="53" t="str">
        <f t="shared" si="7"/>
        <v>-</v>
      </c>
      <c r="U26" s="53">
        <f t="shared" si="18"/>
        <v>0</v>
      </c>
      <c r="V26" s="51">
        <f t="shared" si="19"/>
        <v>0</v>
      </c>
    </row>
    <row r="27" spans="1:22" x14ac:dyDescent="0.25">
      <c r="A27" s="93" t="s">
        <v>44</v>
      </c>
      <c r="B27" s="34" t="s">
        <v>11</v>
      </c>
      <c r="C27" s="49">
        <v>405</v>
      </c>
      <c r="D27" s="49">
        <v>496</v>
      </c>
      <c r="E27" s="50">
        <f t="shared" si="0"/>
        <v>22.469135802469136</v>
      </c>
      <c r="F27" s="50">
        <f t="shared" si="33"/>
        <v>3.6397950930169856</v>
      </c>
      <c r="G27" s="51">
        <f t="shared" si="26"/>
        <v>3.7738720231301834</v>
      </c>
      <c r="H27" s="49">
        <v>912381.14</v>
      </c>
      <c r="I27" s="49">
        <v>1518746.89</v>
      </c>
      <c r="J27" s="50">
        <f t="shared" si="3"/>
        <v>66.459697972275038</v>
      </c>
      <c r="K27" s="74">
        <f t="shared" si="20"/>
        <v>3.7929077964285707</v>
      </c>
      <c r="L27" s="75">
        <f t="shared" si="21"/>
        <v>4.8219752985774846</v>
      </c>
      <c r="M27" s="49">
        <v>0</v>
      </c>
      <c r="N27" s="49">
        <v>0</v>
      </c>
      <c r="O27" s="50" t="str">
        <f t="shared" si="5"/>
        <v>-</v>
      </c>
      <c r="P27" s="50">
        <f t="shared" si="22"/>
        <v>0</v>
      </c>
      <c r="Q27" s="51">
        <f t="shared" si="23"/>
        <v>0</v>
      </c>
      <c r="R27" s="49">
        <v>0</v>
      </c>
      <c r="S27" s="49">
        <v>0</v>
      </c>
      <c r="T27" s="53" t="str">
        <f t="shared" si="7"/>
        <v>-</v>
      </c>
      <c r="U27" s="53">
        <f t="shared" si="18"/>
        <v>0</v>
      </c>
      <c r="V27" s="51">
        <f t="shared" si="19"/>
        <v>0</v>
      </c>
    </row>
    <row r="28" spans="1:22" x14ac:dyDescent="0.25">
      <c r="A28" s="93" t="s">
        <v>45</v>
      </c>
      <c r="B28" s="34" t="s">
        <v>15</v>
      </c>
      <c r="C28" s="49">
        <v>306</v>
      </c>
      <c r="D28" s="49">
        <v>333</v>
      </c>
      <c r="E28" s="50">
        <f t="shared" si="0"/>
        <v>8.8235294117647065</v>
      </c>
      <c r="F28" s="50">
        <f t="shared" si="33"/>
        <v>2.7500674036128334</v>
      </c>
      <c r="G28" s="51">
        <f t="shared" si="26"/>
        <v>2.5336681123031273</v>
      </c>
      <c r="H28" s="49">
        <v>606100.6</v>
      </c>
      <c r="I28" s="49">
        <v>946292.69</v>
      </c>
      <c r="J28" s="50">
        <f t="shared" si="3"/>
        <v>56.127990963876293</v>
      </c>
      <c r="K28" s="74">
        <f t="shared" si="20"/>
        <v>2.5196527968125628</v>
      </c>
      <c r="L28" s="75">
        <f t="shared" si="21"/>
        <v>3.0044505812317688</v>
      </c>
      <c r="M28" s="49">
        <v>0</v>
      </c>
      <c r="N28" s="49">
        <v>0</v>
      </c>
      <c r="O28" s="50" t="str">
        <f t="shared" si="5"/>
        <v>-</v>
      </c>
      <c r="P28" s="50">
        <f t="shared" si="22"/>
        <v>0</v>
      </c>
      <c r="Q28" s="51">
        <f t="shared" si="23"/>
        <v>0</v>
      </c>
      <c r="R28" s="49">
        <v>0</v>
      </c>
      <c r="S28" s="49">
        <v>0</v>
      </c>
      <c r="T28" s="53" t="str">
        <f t="shared" si="7"/>
        <v>-</v>
      </c>
      <c r="U28" s="53">
        <f t="shared" si="18"/>
        <v>0</v>
      </c>
      <c r="V28" s="51">
        <f t="shared" si="19"/>
        <v>0</v>
      </c>
    </row>
    <row r="29" spans="1:22" x14ac:dyDescent="0.25">
      <c r="A29" s="93" t="s">
        <v>46</v>
      </c>
      <c r="B29" s="34" t="s">
        <v>6</v>
      </c>
      <c r="C29" s="62">
        <v>348</v>
      </c>
      <c r="D29" s="62">
        <v>477</v>
      </c>
      <c r="E29" s="50">
        <f t="shared" si="0"/>
        <v>37.068965517241381</v>
      </c>
      <c r="F29" s="50">
        <f t="shared" si="33"/>
        <v>3.127527635481262</v>
      </c>
      <c r="G29" s="51">
        <f t="shared" si="26"/>
        <v>3.6293083770828578</v>
      </c>
      <c r="H29" s="62">
        <v>491379.74</v>
      </c>
      <c r="I29" s="62">
        <v>991990.25</v>
      </c>
      <c r="J29" s="50">
        <f t="shared" si="3"/>
        <v>101.87854102409676</v>
      </c>
      <c r="K29" s="74">
        <f t="shared" si="20"/>
        <v>2.0427406542544753</v>
      </c>
      <c r="L29" s="75">
        <f t="shared" si="21"/>
        <v>3.1495389478161857</v>
      </c>
      <c r="M29" s="49">
        <v>0</v>
      </c>
      <c r="N29" s="49">
        <v>0</v>
      </c>
      <c r="O29" s="50" t="str">
        <f t="shared" si="5"/>
        <v>-</v>
      </c>
      <c r="P29" s="50">
        <f t="shared" si="22"/>
        <v>0</v>
      </c>
      <c r="Q29" s="51">
        <f t="shared" si="23"/>
        <v>0</v>
      </c>
      <c r="R29" s="49">
        <v>0</v>
      </c>
      <c r="S29" s="49">
        <v>0</v>
      </c>
      <c r="T29" s="53" t="str">
        <f t="shared" si="7"/>
        <v>-</v>
      </c>
      <c r="U29" s="53">
        <f t="shared" si="18"/>
        <v>0</v>
      </c>
      <c r="V29" s="51">
        <f t="shared" si="19"/>
        <v>0</v>
      </c>
    </row>
    <row r="30" spans="1:22" x14ac:dyDescent="0.25">
      <c r="A30" s="93" t="s">
        <v>47</v>
      </c>
      <c r="B30" s="34" t="s">
        <v>22</v>
      </c>
      <c r="C30" s="49">
        <v>57</v>
      </c>
      <c r="D30" s="49">
        <v>131</v>
      </c>
      <c r="E30" s="50">
        <f t="shared" si="0"/>
        <v>129.82456140350877</v>
      </c>
      <c r="F30" s="50">
        <f t="shared" si="33"/>
        <v>0.51226745753572389</v>
      </c>
      <c r="G30" s="51">
        <f t="shared" si="26"/>
        <v>0.99672829643156058</v>
      </c>
      <c r="H30" s="49">
        <v>102133.86</v>
      </c>
      <c r="I30" s="49">
        <v>770137.02</v>
      </c>
      <c r="J30" s="50">
        <f t="shared" si="3"/>
        <v>654.04671868859157</v>
      </c>
      <c r="K30" s="74">
        <f t="shared" si="20"/>
        <v>0.42458606046300357</v>
      </c>
      <c r="L30" s="75">
        <f t="shared" si="21"/>
        <v>2.4451616733582742</v>
      </c>
      <c r="M30" s="49">
        <v>0</v>
      </c>
      <c r="N30" s="49">
        <v>0</v>
      </c>
      <c r="O30" s="50" t="str">
        <f t="shared" si="5"/>
        <v>-</v>
      </c>
      <c r="P30" s="50">
        <f t="shared" si="22"/>
        <v>0</v>
      </c>
      <c r="Q30" s="51">
        <f t="shared" si="23"/>
        <v>0</v>
      </c>
      <c r="R30" s="49">
        <v>0</v>
      </c>
      <c r="S30" s="49">
        <v>0</v>
      </c>
      <c r="T30" s="53" t="str">
        <f t="shared" si="7"/>
        <v>-</v>
      </c>
      <c r="U30" s="53">
        <f t="shared" si="18"/>
        <v>0</v>
      </c>
      <c r="V30" s="51">
        <f t="shared" si="19"/>
        <v>0</v>
      </c>
    </row>
    <row r="31" spans="1:22" x14ac:dyDescent="0.25">
      <c r="A31" s="93" t="s">
        <v>48</v>
      </c>
      <c r="B31" s="34" t="s">
        <v>20</v>
      </c>
      <c r="C31" s="49">
        <v>770</v>
      </c>
      <c r="D31" s="49">
        <v>880</v>
      </c>
      <c r="E31" s="50">
        <f t="shared" si="0"/>
        <v>14.285714285714285</v>
      </c>
      <c r="F31" s="50">
        <f t="shared" si="33"/>
        <v>6.9201042509211828</v>
      </c>
      <c r="G31" s="51">
        <f t="shared" si="26"/>
        <v>6.6955793958761323</v>
      </c>
      <c r="H31" s="49">
        <v>1413022.66</v>
      </c>
      <c r="I31" s="49">
        <v>2076529.6</v>
      </c>
      <c r="J31" s="50">
        <f t="shared" si="3"/>
        <v>46.956567561344009</v>
      </c>
      <c r="K31" s="74">
        <f t="shared" si="20"/>
        <v>5.8741510851969574</v>
      </c>
      <c r="L31" s="75">
        <f t="shared" si="21"/>
        <v>6.5929184802906731</v>
      </c>
      <c r="M31" s="49">
        <v>0</v>
      </c>
      <c r="N31" s="49">
        <v>0</v>
      </c>
      <c r="O31" s="50" t="str">
        <f t="shared" si="5"/>
        <v>-</v>
      </c>
      <c r="P31" s="50">
        <f t="shared" si="22"/>
        <v>0</v>
      </c>
      <c r="Q31" s="51">
        <f t="shared" si="23"/>
        <v>0</v>
      </c>
      <c r="R31" s="49">
        <v>0</v>
      </c>
      <c r="S31" s="49">
        <v>0</v>
      </c>
      <c r="T31" s="53" t="str">
        <f t="shared" si="7"/>
        <v>-</v>
      </c>
      <c r="U31" s="53">
        <f t="shared" si="18"/>
        <v>0</v>
      </c>
      <c r="V31" s="51">
        <f t="shared" si="19"/>
        <v>0</v>
      </c>
    </row>
    <row r="32" spans="1:22" x14ac:dyDescent="0.25">
      <c r="A32" s="93" t="s">
        <v>49</v>
      </c>
      <c r="B32" s="34" t="s">
        <v>7</v>
      </c>
      <c r="C32" s="62">
        <v>0</v>
      </c>
      <c r="D32" s="62">
        <v>0</v>
      </c>
      <c r="E32" s="50" t="str">
        <f t="shared" si="0"/>
        <v>-</v>
      </c>
      <c r="F32" s="50">
        <f t="shared" si="33"/>
        <v>0</v>
      </c>
      <c r="G32" s="51">
        <f t="shared" si="26"/>
        <v>0</v>
      </c>
      <c r="H32" s="62">
        <v>0</v>
      </c>
      <c r="I32" s="62">
        <v>0</v>
      </c>
      <c r="J32" s="50" t="str">
        <f t="shared" si="3"/>
        <v>-</v>
      </c>
      <c r="K32" s="74">
        <f t="shared" si="20"/>
        <v>0</v>
      </c>
      <c r="L32" s="75">
        <f t="shared" si="21"/>
        <v>0</v>
      </c>
      <c r="M32" s="78">
        <v>24</v>
      </c>
      <c r="N32" s="62">
        <v>38</v>
      </c>
      <c r="O32" s="50">
        <f t="shared" si="5"/>
        <v>58.333333333333336</v>
      </c>
      <c r="P32" s="50">
        <f t="shared" si="22"/>
        <v>2.2181146025878005</v>
      </c>
      <c r="Q32" s="51">
        <f t="shared" si="23"/>
        <v>3.3807829181494666</v>
      </c>
      <c r="R32" s="79">
        <v>17201.060000000001</v>
      </c>
      <c r="S32" s="62">
        <v>33038.35</v>
      </c>
      <c r="T32" s="53">
        <f t="shared" si="7"/>
        <v>92.07159326227567</v>
      </c>
      <c r="U32" s="53">
        <f t="shared" si="18"/>
        <v>0.35934866010641608</v>
      </c>
      <c r="V32" s="51">
        <f t="shared" si="19"/>
        <v>0.75947169650598534</v>
      </c>
    </row>
    <row r="33" spans="1:22" x14ac:dyDescent="0.25">
      <c r="A33" s="93" t="s">
        <v>50</v>
      </c>
      <c r="B33" s="34" t="s">
        <v>8</v>
      </c>
      <c r="C33" s="62">
        <v>743</v>
      </c>
      <c r="D33" s="62">
        <v>937</v>
      </c>
      <c r="E33" s="50">
        <f t="shared" si="0"/>
        <v>26.110363391655451</v>
      </c>
      <c r="F33" s="50">
        <f t="shared" si="33"/>
        <v>6.6774512447200509</v>
      </c>
      <c r="G33" s="51">
        <f t="shared" si="26"/>
        <v>7.1292703340181092</v>
      </c>
      <c r="H33" s="62">
        <v>969714.23</v>
      </c>
      <c r="I33" s="62">
        <v>934210.33000000019</v>
      </c>
      <c r="J33" s="50">
        <f t="shared" si="3"/>
        <v>-3.6612745179577071</v>
      </c>
      <c r="K33" s="74">
        <f t="shared" si="20"/>
        <v>4.0312502111504935</v>
      </c>
      <c r="L33" s="75">
        <f t="shared" si="21"/>
        <v>2.9660894547977783</v>
      </c>
      <c r="M33" s="78">
        <v>158</v>
      </c>
      <c r="N33" s="62">
        <v>108</v>
      </c>
      <c r="O33" s="50">
        <f t="shared" si="5"/>
        <v>-31.645569620253166</v>
      </c>
      <c r="P33" s="50">
        <f t="shared" si="22"/>
        <v>14.602587800369685</v>
      </c>
      <c r="Q33" s="51">
        <f t="shared" si="23"/>
        <v>9.6085409252669027</v>
      </c>
      <c r="R33" s="79">
        <v>480461.4</v>
      </c>
      <c r="S33" s="62">
        <v>482009.31000000011</v>
      </c>
      <c r="T33" s="53">
        <f t="shared" si="7"/>
        <v>0.32217156258548363</v>
      </c>
      <c r="U33" s="53">
        <f t="shared" si="18"/>
        <v>10.037355856142167</v>
      </c>
      <c r="V33" s="51">
        <f t="shared" si="19"/>
        <v>11.080227323621775</v>
      </c>
    </row>
    <row r="34" spans="1:22" x14ac:dyDescent="0.25">
      <c r="A34" s="93" t="s">
        <v>51</v>
      </c>
      <c r="B34" s="34" t="s">
        <v>9</v>
      </c>
      <c r="C34" s="62">
        <v>63</v>
      </c>
      <c r="D34" s="62">
        <v>13</v>
      </c>
      <c r="E34" s="50">
        <f>IFERROR((D34-C34)/C34*100, "-")</f>
        <v>-79.365079365079367</v>
      </c>
      <c r="F34" s="50">
        <f t="shared" si="33"/>
        <v>0.56619034780264221</v>
      </c>
      <c r="G34" s="51">
        <f t="shared" si="26"/>
        <v>9.8911968348170121E-2</v>
      </c>
      <c r="H34" s="62">
        <v>90522.98</v>
      </c>
      <c r="I34" s="62">
        <v>21081.680000000004</v>
      </c>
      <c r="J34" s="50">
        <f t="shared" si="3"/>
        <v>-76.711239510674517</v>
      </c>
      <c r="K34" s="74">
        <f t="shared" si="20"/>
        <v>0.37631785834366061</v>
      </c>
      <c r="L34" s="75">
        <f t="shared" si="21"/>
        <v>6.6933694404151187E-2</v>
      </c>
      <c r="M34" s="49">
        <v>0</v>
      </c>
      <c r="N34" s="49">
        <v>0</v>
      </c>
      <c r="O34" s="50" t="str">
        <f t="shared" si="5"/>
        <v>-</v>
      </c>
      <c r="P34" s="50">
        <f t="shared" si="22"/>
        <v>0</v>
      </c>
      <c r="Q34" s="51">
        <f t="shared" si="23"/>
        <v>0</v>
      </c>
      <c r="R34" s="49">
        <v>0</v>
      </c>
      <c r="S34" s="49">
        <v>0</v>
      </c>
      <c r="T34" s="53" t="str">
        <f t="shared" si="7"/>
        <v>-</v>
      </c>
      <c r="U34" s="53">
        <f t="shared" si="18"/>
        <v>0</v>
      </c>
      <c r="V34" s="51">
        <f t="shared" si="19"/>
        <v>0</v>
      </c>
    </row>
    <row r="35" spans="1:22" x14ac:dyDescent="0.25">
      <c r="A35" s="93" t="s">
        <v>52</v>
      </c>
      <c r="B35" s="34" t="s">
        <v>26</v>
      </c>
      <c r="C35" s="55">
        <v>1244</v>
      </c>
      <c r="D35" s="55">
        <v>1355</v>
      </c>
      <c r="E35" s="50">
        <f t="shared" si="0"/>
        <v>8.9228295819935681</v>
      </c>
      <c r="F35" s="50">
        <f t="shared" si="33"/>
        <v>11.180012582007729</v>
      </c>
      <c r="G35" s="51">
        <f t="shared" si="26"/>
        <v>10.309670547059271</v>
      </c>
      <c r="H35" s="76">
        <v>2466500.2999999998</v>
      </c>
      <c r="I35" s="76">
        <v>1933401.49</v>
      </c>
      <c r="J35" s="50">
        <f t="shared" si="3"/>
        <v>-21.613571666705244</v>
      </c>
      <c r="K35" s="74">
        <f t="shared" si="20"/>
        <v>10.253618589445425</v>
      </c>
      <c r="L35" s="75">
        <f t="shared" si="21"/>
        <v>6.1384910733959783</v>
      </c>
      <c r="M35" s="77">
        <v>103</v>
      </c>
      <c r="N35" s="55">
        <v>89</v>
      </c>
      <c r="O35" s="50">
        <f t="shared" si="5"/>
        <v>-13.592233009708737</v>
      </c>
      <c r="P35" s="50">
        <f t="shared" si="22"/>
        <v>9.5194085027726434</v>
      </c>
      <c r="Q35" s="51">
        <f t="shared" si="23"/>
        <v>7.9181494661921707</v>
      </c>
      <c r="R35" s="80">
        <v>174901.38</v>
      </c>
      <c r="S35" s="49">
        <v>151971.95000000001</v>
      </c>
      <c r="T35" s="53">
        <f t="shared" si="7"/>
        <v>-13.109919430023934</v>
      </c>
      <c r="U35" s="53">
        <f t="shared" si="18"/>
        <v>3.6538781071493913</v>
      </c>
      <c r="V35" s="51">
        <f t="shared" si="19"/>
        <v>3.493467279323053</v>
      </c>
    </row>
    <row r="36" spans="1:22" x14ac:dyDescent="0.25">
      <c r="A36" s="93" t="s">
        <v>53</v>
      </c>
      <c r="B36" s="34" t="s">
        <v>10</v>
      </c>
      <c r="C36" s="62">
        <v>199</v>
      </c>
      <c r="D36" s="62">
        <v>0</v>
      </c>
      <c r="E36" s="50">
        <f t="shared" si="0"/>
        <v>-100</v>
      </c>
      <c r="F36" s="50">
        <f t="shared" si="33"/>
        <v>1.7884425271861237</v>
      </c>
      <c r="G36" s="51">
        <f t="shared" si="26"/>
        <v>0</v>
      </c>
      <c r="H36" s="62">
        <v>619123.35</v>
      </c>
      <c r="I36" s="62">
        <v>0</v>
      </c>
      <c r="J36" s="50">
        <f t="shared" si="3"/>
        <v>-100</v>
      </c>
      <c r="K36" s="74">
        <f t="shared" si="20"/>
        <v>2.5737903582333748</v>
      </c>
      <c r="L36" s="75">
        <f t="shared" si="21"/>
        <v>0</v>
      </c>
      <c r="M36" s="49">
        <v>0</v>
      </c>
      <c r="N36" s="49">
        <v>0</v>
      </c>
      <c r="O36" s="50" t="str">
        <f t="shared" si="5"/>
        <v>-</v>
      </c>
      <c r="P36" s="50">
        <f t="shared" si="22"/>
        <v>0</v>
      </c>
      <c r="Q36" s="51">
        <f t="shared" si="23"/>
        <v>0</v>
      </c>
      <c r="R36" s="49">
        <v>0</v>
      </c>
      <c r="S36" s="49">
        <v>0</v>
      </c>
      <c r="T36" s="53" t="str">
        <f t="shared" si="7"/>
        <v>-</v>
      </c>
      <c r="U36" s="53">
        <f t="shared" si="18"/>
        <v>0</v>
      </c>
      <c r="V36" s="51">
        <f t="shared" si="19"/>
        <v>0</v>
      </c>
    </row>
    <row r="37" spans="1:22" x14ac:dyDescent="0.25">
      <c r="A37" s="10"/>
      <c r="B37" s="11" t="s">
        <v>65</v>
      </c>
      <c r="C37" s="44">
        <f>SUM(C10:C36)</f>
        <v>11127</v>
      </c>
      <c r="D37" s="44">
        <f>SUM(D10:D36)</f>
        <v>13143</v>
      </c>
      <c r="E37" s="13">
        <f>(D37-C37)/C37*100</f>
        <v>18.118091129684551</v>
      </c>
      <c r="F37" s="12">
        <f>SUM(F10:F36)</f>
        <v>100</v>
      </c>
      <c r="G37" s="12">
        <f>SUM(G10:G36)</f>
        <v>100.00000000000001</v>
      </c>
      <c r="H37" s="44">
        <f>SUM(H10:H36)</f>
        <v>24054925.375700001</v>
      </c>
      <c r="I37" s="44">
        <f>SUM(I10:I36)</f>
        <v>31496363.957900003</v>
      </c>
      <c r="J37" s="13">
        <f>(I37-H37)/H37*100</f>
        <v>30.935197120658103</v>
      </c>
      <c r="K37" s="12">
        <f>SUM(K10:K36)</f>
        <v>99.999999999999986</v>
      </c>
      <c r="L37" s="12">
        <f>SUM(L10:L36)</f>
        <v>100</v>
      </c>
      <c r="M37" s="44">
        <f>SUM(M10:M36)</f>
        <v>1082</v>
      </c>
      <c r="N37" s="44">
        <f>SUM(N10:N36)</f>
        <v>1124</v>
      </c>
      <c r="O37" s="13">
        <f>(N37-M37)/M37*100</f>
        <v>3.8817005545286505</v>
      </c>
      <c r="P37" s="12">
        <f>SUM(P10:P36)</f>
        <v>100.00000000000001</v>
      </c>
      <c r="Q37" s="12">
        <f>SUM(Q10:Q36)</f>
        <v>100</v>
      </c>
      <c r="R37" s="44">
        <f>SUM(R10:R36)</f>
        <v>4786732.75</v>
      </c>
      <c r="S37" s="44">
        <f>SUM(S10:S36)</f>
        <v>4350175.28</v>
      </c>
      <c r="T37" s="13">
        <f>(S37-R37)/R37*100</f>
        <v>-9.1201554964604981</v>
      </c>
      <c r="U37" s="12">
        <f>SUM(U10:U36)</f>
        <v>100.00000000000001</v>
      </c>
      <c r="V37" s="29">
        <f>SUM(V10:V36)</f>
        <v>99.999999999999986</v>
      </c>
    </row>
    <row r="40" spans="1:22" x14ac:dyDescent="0.25">
      <c r="B40" t="s">
        <v>73</v>
      </c>
      <c r="C40" s="64"/>
      <c r="D40" s="64"/>
      <c r="E40" s="39"/>
      <c r="F40" s="39"/>
      <c r="G40" s="39"/>
      <c r="H40" s="64"/>
      <c r="I40" s="64"/>
      <c r="J40" s="39"/>
      <c r="K40" s="39"/>
      <c r="L40" s="39"/>
      <c r="M40" s="64"/>
      <c r="N40" s="64"/>
      <c r="O40" s="39"/>
      <c r="P40" s="39"/>
      <c r="Q40" s="39"/>
      <c r="R40" s="64"/>
      <c r="S40" s="64"/>
    </row>
    <row r="41" spans="1:22" x14ac:dyDescent="0.25">
      <c r="B41" s="39"/>
      <c r="C41" s="81"/>
      <c r="D41" s="81"/>
      <c r="E41" s="39"/>
      <c r="F41" s="39"/>
      <c r="G41" s="39"/>
      <c r="H41" s="82"/>
      <c r="I41" s="82"/>
      <c r="J41" s="39"/>
      <c r="K41" s="39"/>
      <c r="L41" s="39"/>
      <c r="M41" s="81"/>
      <c r="N41" s="81"/>
      <c r="O41" s="39"/>
      <c r="P41" s="39"/>
      <c r="Q41" s="39"/>
      <c r="R41" s="83"/>
      <c r="S41" s="81"/>
    </row>
    <row r="42" spans="1:22" x14ac:dyDescent="0.25">
      <c r="B42" s="39"/>
      <c r="C42" s="84"/>
      <c r="D42" s="84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22" x14ac:dyDescent="0.25">
      <c r="B43" s="43"/>
      <c r="C43" s="40"/>
      <c r="D43" s="42"/>
      <c r="E43" s="42"/>
      <c r="F43" s="42"/>
      <c r="G43" s="39"/>
      <c r="H43" s="43"/>
      <c r="I43" s="40"/>
      <c r="J43" s="40"/>
      <c r="K43" s="40"/>
      <c r="L43" s="40"/>
      <c r="M43" s="39"/>
      <c r="N43" s="39"/>
      <c r="O43" s="39"/>
      <c r="P43" s="39"/>
      <c r="Q43" s="39"/>
      <c r="R43" s="81"/>
      <c r="S43" s="39"/>
    </row>
    <row r="44" spans="1:22" x14ac:dyDescent="0.25">
      <c r="B44" s="43"/>
      <c r="C44" s="40"/>
      <c r="D44" s="42"/>
      <c r="E44" s="42"/>
      <c r="F44" s="42"/>
      <c r="G44" s="39"/>
      <c r="H44" s="43"/>
      <c r="I44" s="40"/>
      <c r="J44" s="40"/>
      <c r="K44" s="40"/>
      <c r="L44" s="40"/>
      <c r="M44" s="39"/>
      <c r="N44" s="39"/>
      <c r="O44" s="39"/>
      <c r="P44" s="39"/>
      <c r="Q44" s="39"/>
      <c r="R44" s="39"/>
      <c r="S44" s="39"/>
    </row>
    <row r="45" spans="1:22" x14ac:dyDescent="0.25">
      <c r="B45" s="43"/>
      <c r="C45" s="40"/>
      <c r="D45" s="42"/>
      <c r="E45" s="42"/>
      <c r="F45" s="42"/>
      <c r="G45" s="39"/>
      <c r="H45" s="43"/>
      <c r="I45" s="40"/>
      <c r="J45" s="40"/>
      <c r="K45" s="40"/>
      <c r="L45" s="40"/>
      <c r="M45" s="39"/>
      <c r="N45" s="39"/>
      <c r="O45" s="39"/>
      <c r="P45" s="39"/>
      <c r="Q45" s="39"/>
      <c r="R45" s="39"/>
      <c r="S45" s="39"/>
    </row>
    <row r="46" spans="1:22" x14ac:dyDescent="0.25">
      <c r="B46" s="43"/>
      <c r="C46" s="40"/>
      <c r="D46" s="42"/>
      <c r="E46" s="42"/>
      <c r="F46" s="42"/>
      <c r="G46" s="39"/>
      <c r="H46" s="43"/>
      <c r="I46" s="40"/>
      <c r="J46" s="40"/>
      <c r="K46" s="40"/>
      <c r="L46" s="40"/>
      <c r="M46" s="39"/>
      <c r="N46" s="39"/>
      <c r="O46" s="39"/>
      <c r="P46" s="39"/>
      <c r="Q46" s="39"/>
      <c r="R46" s="39"/>
      <c r="S46" s="39"/>
    </row>
    <row r="47" spans="1:22" x14ac:dyDescent="0.25">
      <c r="B47" s="43"/>
      <c r="C47" s="40"/>
      <c r="D47" s="42"/>
      <c r="E47" s="42"/>
      <c r="F47" s="42"/>
      <c r="G47" s="39"/>
      <c r="H47" s="43"/>
      <c r="I47" s="40"/>
      <c r="J47" s="40"/>
      <c r="K47" s="40"/>
      <c r="L47" s="40"/>
      <c r="M47" s="39"/>
      <c r="N47" s="39"/>
      <c r="O47" s="39"/>
      <c r="P47" s="39"/>
      <c r="Q47" s="39"/>
      <c r="R47" s="39"/>
      <c r="S47" s="39"/>
    </row>
    <row r="48" spans="1:22" x14ac:dyDescent="0.25">
      <c r="B48" s="43"/>
      <c r="C48" s="40"/>
      <c r="D48" s="42"/>
      <c r="E48" s="42"/>
      <c r="F48" s="42"/>
      <c r="G48" s="39"/>
      <c r="H48" s="43"/>
      <c r="I48" s="40"/>
      <c r="J48" s="40"/>
      <c r="K48" s="40"/>
      <c r="L48" s="40"/>
      <c r="M48" s="39"/>
      <c r="N48" s="39"/>
      <c r="O48" s="39"/>
      <c r="P48" s="39"/>
      <c r="Q48" s="39"/>
      <c r="R48" s="39"/>
      <c r="S48" s="39"/>
    </row>
    <row r="49" spans="2:19" x14ac:dyDescent="0.25">
      <c r="B49" s="43"/>
      <c r="C49" s="40"/>
      <c r="D49" s="42"/>
      <c r="E49" s="42"/>
      <c r="F49" s="42"/>
      <c r="G49" s="39"/>
      <c r="H49" s="43"/>
      <c r="I49" s="40"/>
      <c r="J49" s="40"/>
      <c r="K49" s="40"/>
      <c r="L49" s="40"/>
      <c r="M49" s="39"/>
      <c r="N49" s="39"/>
      <c r="O49" s="39"/>
      <c r="P49" s="39"/>
      <c r="Q49" s="39"/>
      <c r="R49" s="39"/>
      <c r="S49" s="39"/>
    </row>
    <row r="50" spans="2:19" x14ac:dyDescent="0.25">
      <c r="B50" s="43"/>
      <c r="C50" s="40"/>
      <c r="D50" s="42"/>
      <c r="E50" s="42"/>
      <c r="F50" s="42"/>
      <c r="G50" s="39"/>
      <c r="H50" s="39"/>
      <c r="I50" s="39"/>
      <c r="J50" s="39"/>
      <c r="K50" s="39"/>
      <c r="L50" s="39"/>
      <c r="M50" s="39"/>
      <c r="N50" s="40"/>
      <c r="O50" s="39"/>
      <c r="P50" s="39"/>
      <c r="Q50" s="39"/>
      <c r="R50" s="39"/>
      <c r="S50" s="39"/>
    </row>
    <row r="51" spans="2:19" x14ac:dyDescent="0.25">
      <c r="B51" s="43"/>
      <c r="C51" s="40"/>
      <c r="D51" s="42"/>
      <c r="E51" s="42"/>
      <c r="F51" s="42"/>
      <c r="G51" s="39"/>
      <c r="H51" s="39"/>
      <c r="I51" s="39"/>
      <c r="J51" s="39"/>
      <c r="K51" s="39"/>
      <c r="L51" s="39"/>
      <c r="M51" s="39"/>
      <c r="N51" s="40"/>
      <c r="O51" s="39"/>
      <c r="P51" s="39"/>
      <c r="Q51" s="39"/>
      <c r="R51" s="39"/>
      <c r="S51" s="39"/>
    </row>
    <row r="52" spans="2:19" x14ac:dyDescent="0.25">
      <c r="B52" s="43"/>
      <c r="C52" s="40"/>
      <c r="D52" s="42"/>
      <c r="E52" s="42"/>
      <c r="F52" s="42"/>
      <c r="G52" s="39"/>
      <c r="H52" s="85"/>
      <c r="I52" s="82"/>
      <c r="J52" s="39"/>
      <c r="K52" s="39"/>
      <c r="L52" s="39"/>
      <c r="M52" s="39"/>
      <c r="N52" s="40"/>
      <c r="O52" s="39"/>
      <c r="P52" s="39"/>
      <c r="Q52" s="39"/>
      <c r="R52" s="39"/>
      <c r="S52" s="39"/>
    </row>
    <row r="53" spans="2:19" x14ac:dyDescent="0.25">
      <c r="B53" s="43"/>
      <c r="C53" s="40"/>
      <c r="D53" s="42"/>
      <c r="E53" s="42"/>
      <c r="F53" s="42"/>
      <c r="G53" s="39"/>
      <c r="H53" s="39"/>
      <c r="I53" s="39"/>
      <c r="J53" s="39"/>
      <c r="K53" s="39"/>
      <c r="L53" s="39"/>
      <c r="M53" s="39"/>
      <c r="N53" s="40"/>
      <c r="O53" s="39"/>
      <c r="P53" s="39"/>
      <c r="Q53" s="39"/>
      <c r="R53" s="39"/>
      <c r="S53" s="39"/>
    </row>
    <row r="54" spans="2:19" x14ac:dyDescent="0.25">
      <c r="B54" s="43"/>
      <c r="C54" s="40"/>
      <c r="D54" s="42"/>
      <c r="E54" s="42"/>
      <c r="F54" s="42"/>
      <c r="G54" s="39"/>
      <c r="H54" s="39"/>
      <c r="I54" s="39"/>
      <c r="J54" s="39"/>
      <c r="K54" s="39"/>
      <c r="L54" s="39"/>
      <c r="M54" s="39"/>
      <c r="N54" s="40"/>
      <c r="O54" s="39"/>
      <c r="P54" s="39"/>
      <c r="Q54" s="39"/>
      <c r="R54" s="39"/>
      <c r="S54" s="39"/>
    </row>
    <row r="55" spans="2:19" x14ac:dyDescent="0.25">
      <c r="B55" s="43"/>
      <c r="C55" s="40"/>
      <c r="D55" s="42"/>
      <c r="E55" s="42"/>
      <c r="F55" s="42"/>
      <c r="G55" s="39"/>
      <c r="H55" s="39"/>
      <c r="I55" s="39"/>
      <c r="J55" s="39"/>
      <c r="K55" s="39"/>
      <c r="L55" s="39"/>
      <c r="M55" s="39"/>
      <c r="N55" s="40"/>
      <c r="O55" s="39"/>
      <c r="P55" s="39"/>
      <c r="Q55" s="39"/>
      <c r="R55" s="39"/>
      <c r="S55" s="39"/>
    </row>
    <row r="56" spans="2:19" x14ac:dyDescent="0.25">
      <c r="N56" s="40"/>
    </row>
    <row r="57" spans="2:19" x14ac:dyDescent="0.25">
      <c r="N57" s="39"/>
    </row>
  </sheetData>
  <mergeCells count="15"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D43:F55 C17:D22 H17:I22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56" orientation="landscape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2018-09-27T10:14:33Z</cp:lastPrinted>
  <dcterms:created xsi:type="dcterms:W3CDTF">2018-01-08T12:56:16Z</dcterms:created>
  <dcterms:modified xsi:type="dcterms:W3CDTF">2018-10-24T10:58:02Z</dcterms:modified>
</cp:coreProperties>
</file>