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665" windowWidth="15075" windowHeight="3735"/>
  </bookViews>
  <sheets>
    <sheet name="BiH" sheetId="21" r:id="rId1"/>
    <sheet name="FBiH" sheetId="20" r:id="rId2"/>
    <sheet name="Sjedište u FBiH" sheetId="23" r:id="rId3"/>
    <sheet name="RS" sheetId="19" r:id="rId4"/>
    <sheet name="Sjedište u RS-u" sheetId="22" r:id="rId5"/>
  </sheets>
  <definedNames>
    <definedName name="_xlnm.Print_Area" localSheetId="2">'Sjedište u FBiH'!$A$1:$J$34</definedName>
  </definedNames>
  <calcPr calcId="145621"/>
</workbook>
</file>

<file path=xl/calcChain.xml><?xml version="1.0" encoding="utf-8"?>
<calcChain xmlns="http://schemas.openxmlformats.org/spreadsheetml/2006/main">
  <c r="I34" i="20" l="1"/>
  <c r="H34" i="20"/>
  <c r="G34" i="23"/>
  <c r="I34" i="23"/>
  <c r="H34" i="23"/>
  <c r="H34" i="19"/>
  <c r="I34" i="19"/>
  <c r="I34" i="22"/>
  <c r="H34" i="22"/>
  <c r="E30" i="21" l="1"/>
  <c r="E31" i="21"/>
  <c r="E32" i="21"/>
  <c r="E29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10" i="21"/>
  <c r="C30" i="21"/>
  <c r="C31" i="21"/>
  <c r="C32" i="21"/>
  <c r="C29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C34" i="22" l="1"/>
  <c r="C33" i="22"/>
  <c r="C28" i="22"/>
  <c r="C33" i="21" l="1"/>
  <c r="C28" i="21"/>
  <c r="C34" i="21" l="1"/>
  <c r="E33" i="20"/>
  <c r="E28" i="23" l="1"/>
  <c r="E33" i="23"/>
  <c r="E34" i="23" l="1"/>
  <c r="E33" i="21" l="1"/>
  <c r="E28" i="21"/>
  <c r="E34" i="21" l="1"/>
  <c r="H34" i="21" s="1"/>
  <c r="E33" i="22"/>
  <c r="H32" i="22"/>
  <c r="G32" i="22"/>
  <c r="H31" i="22"/>
  <c r="G31" i="22"/>
  <c r="H30" i="22"/>
  <c r="G30" i="22"/>
  <c r="H29" i="22"/>
  <c r="G29" i="22"/>
  <c r="E28" i="22"/>
  <c r="D10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1" i="22"/>
  <c r="G11" i="22"/>
  <c r="H10" i="22"/>
  <c r="G10" i="22"/>
  <c r="C33" i="23"/>
  <c r="H32" i="23"/>
  <c r="G32" i="23"/>
  <c r="H31" i="23"/>
  <c r="G31" i="23"/>
  <c r="H30" i="23"/>
  <c r="G30" i="23"/>
  <c r="H29" i="23"/>
  <c r="G29" i="23"/>
  <c r="C28" i="23"/>
  <c r="C34" i="23" s="1"/>
  <c r="H27" i="23"/>
  <c r="G27" i="23"/>
  <c r="H26" i="23"/>
  <c r="G26" i="23"/>
  <c r="H25" i="23"/>
  <c r="G25" i="23"/>
  <c r="H24" i="23"/>
  <c r="G24" i="23"/>
  <c r="H23" i="23"/>
  <c r="G23" i="23"/>
  <c r="H22" i="23"/>
  <c r="G22" i="23"/>
  <c r="H21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H14" i="23"/>
  <c r="G14" i="23"/>
  <c r="H13" i="23"/>
  <c r="G13" i="23"/>
  <c r="H12" i="23"/>
  <c r="G12" i="23"/>
  <c r="H11" i="23"/>
  <c r="G11" i="23"/>
  <c r="H10" i="23"/>
  <c r="G10" i="23"/>
  <c r="H33" i="23" l="1"/>
  <c r="G28" i="23"/>
  <c r="H33" i="22"/>
  <c r="G28" i="22"/>
  <c r="D32" i="22"/>
  <c r="D30" i="22"/>
  <c r="D26" i="22"/>
  <c r="D24" i="22"/>
  <c r="D22" i="22"/>
  <c r="D20" i="22"/>
  <c r="D18" i="22"/>
  <c r="D16" i="22"/>
  <c r="D14" i="22"/>
  <c r="D12" i="22"/>
  <c r="D13" i="22"/>
  <c r="D31" i="22"/>
  <c r="D29" i="22"/>
  <c r="D27" i="22"/>
  <c r="D25" i="22"/>
  <c r="D23" i="22"/>
  <c r="D21" i="22"/>
  <c r="D19" i="22"/>
  <c r="D17" i="22"/>
  <c r="D15" i="22"/>
  <c r="D11" i="22"/>
  <c r="H28" i="22"/>
  <c r="G33" i="22"/>
  <c r="E34" i="22"/>
  <c r="D32" i="23"/>
  <c r="D30" i="23"/>
  <c r="D26" i="23"/>
  <c r="D24" i="23"/>
  <c r="D22" i="23"/>
  <c r="D20" i="23"/>
  <c r="D14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18" i="23"/>
  <c r="D16" i="23"/>
  <c r="D12" i="23"/>
  <c r="H28" i="23"/>
  <c r="G33" i="23"/>
  <c r="G34" i="22" l="1"/>
  <c r="F31" i="22"/>
  <c r="I31" i="22" s="1"/>
  <c r="F29" i="22"/>
  <c r="F27" i="22"/>
  <c r="I27" i="22" s="1"/>
  <c r="F25" i="22"/>
  <c r="I25" i="22" s="1"/>
  <c r="F23" i="22"/>
  <c r="I23" i="22" s="1"/>
  <c r="F21" i="22"/>
  <c r="I21" i="22" s="1"/>
  <c r="F19" i="22"/>
  <c r="I19" i="22" s="1"/>
  <c r="F17" i="22"/>
  <c r="I17" i="22" s="1"/>
  <c r="F15" i="22"/>
  <c r="I15" i="22" s="1"/>
  <c r="F13" i="22"/>
  <c r="I13" i="22" s="1"/>
  <c r="F11" i="22"/>
  <c r="I11" i="22" s="1"/>
  <c r="F16" i="22"/>
  <c r="I16" i="22" s="1"/>
  <c r="F14" i="22"/>
  <c r="I14" i="22" s="1"/>
  <c r="F10" i="22"/>
  <c r="F32" i="22"/>
  <c r="I32" i="22" s="1"/>
  <c r="F30" i="22"/>
  <c r="I30" i="22" s="1"/>
  <c r="F26" i="22"/>
  <c r="I26" i="22" s="1"/>
  <c r="F24" i="22"/>
  <c r="I24" i="22" s="1"/>
  <c r="F22" i="22"/>
  <c r="I22" i="22" s="1"/>
  <c r="F20" i="22"/>
  <c r="I20" i="22" s="1"/>
  <c r="F18" i="22"/>
  <c r="I18" i="22" s="1"/>
  <c r="F12" i="22"/>
  <c r="I12" i="22" s="1"/>
  <c r="D28" i="22"/>
  <c r="D33" i="22"/>
  <c r="F31" i="23"/>
  <c r="I31" i="23" s="1"/>
  <c r="F29" i="23"/>
  <c r="F27" i="23"/>
  <c r="I27" i="23" s="1"/>
  <c r="F25" i="23"/>
  <c r="I25" i="23" s="1"/>
  <c r="F23" i="23"/>
  <c r="I23" i="23" s="1"/>
  <c r="F21" i="23"/>
  <c r="I21" i="23" s="1"/>
  <c r="F19" i="23"/>
  <c r="I19" i="23" s="1"/>
  <c r="F15" i="23"/>
  <c r="I15" i="23" s="1"/>
  <c r="F13" i="23"/>
  <c r="I13" i="23" s="1"/>
  <c r="F32" i="23"/>
  <c r="I32" i="23" s="1"/>
  <c r="F30" i="23"/>
  <c r="I30" i="23" s="1"/>
  <c r="F26" i="23"/>
  <c r="I26" i="23" s="1"/>
  <c r="F24" i="23"/>
  <c r="I24" i="23" s="1"/>
  <c r="F22" i="23"/>
  <c r="I22" i="23" s="1"/>
  <c r="F20" i="23"/>
  <c r="I20" i="23" s="1"/>
  <c r="F18" i="23"/>
  <c r="I18" i="23" s="1"/>
  <c r="F16" i="23"/>
  <c r="I16" i="23" s="1"/>
  <c r="F14" i="23"/>
  <c r="I14" i="23" s="1"/>
  <c r="F12" i="23"/>
  <c r="I12" i="23" s="1"/>
  <c r="F10" i="23"/>
  <c r="F17" i="23"/>
  <c r="I17" i="23" s="1"/>
  <c r="F11" i="23"/>
  <c r="I11" i="23" s="1"/>
  <c r="D33" i="23"/>
  <c r="D28" i="23"/>
  <c r="H32" i="21"/>
  <c r="H30" i="21"/>
  <c r="H31" i="21"/>
  <c r="H29" i="21"/>
  <c r="H30" i="20"/>
  <c r="H31" i="20"/>
  <c r="H32" i="20"/>
  <c r="H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12" i="20"/>
  <c r="H11" i="20"/>
  <c r="H10" i="20"/>
  <c r="G30" i="20"/>
  <c r="G31" i="20"/>
  <c r="G32" i="20"/>
  <c r="G29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12" i="20"/>
  <c r="G11" i="20"/>
  <c r="G10" i="20"/>
  <c r="E28" i="20"/>
  <c r="H33" i="21" l="1"/>
  <c r="H10" i="21"/>
  <c r="H27" i="21"/>
  <c r="H25" i="21"/>
  <c r="H23" i="21"/>
  <c r="H21" i="21"/>
  <c r="I10" i="22"/>
  <c r="F28" i="22"/>
  <c r="F33" i="22"/>
  <c r="I33" i="22" s="1"/>
  <c r="I29" i="22"/>
  <c r="F28" i="23"/>
  <c r="I10" i="23"/>
  <c r="F33" i="23"/>
  <c r="I33" i="23" s="1"/>
  <c r="I29" i="23"/>
  <c r="H19" i="21"/>
  <c r="H17" i="21"/>
  <c r="H15" i="21"/>
  <c r="H13" i="21"/>
  <c r="H11" i="21"/>
  <c r="G26" i="21"/>
  <c r="G24" i="21"/>
  <c r="G22" i="21"/>
  <c r="G20" i="21"/>
  <c r="G18" i="21"/>
  <c r="G16" i="21"/>
  <c r="G14" i="21"/>
  <c r="G12" i="21"/>
  <c r="G11" i="21"/>
  <c r="G27" i="21"/>
  <c r="G25" i="21"/>
  <c r="G23" i="21"/>
  <c r="G21" i="21"/>
  <c r="G19" i="21"/>
  <c r="G17" i="21"/>
  <c r="G15" i="21"/>
  <c r="G13" i="21"/>
  <c r="G33" i="21"/>
  <c r="H26" i="21"/>
  <c r="H24" i="21"/>
  <c r="H22" i="21"/>
  <c r="H20" i="21"/>
  <c r="H18" i="21"/>
  <c r="H16" i="21"/>
  <c r="H14" i="21"/>
  <c r="H12" i="21"/>
  <c r="G10" i="21"/>
  <c r="E34" i="20"/>
  <c r="F12" i="21" l="1"/>
  <c r="D22" i="21"/>
  <c r="F34" i="22"/>
  <c r="I28" i="22"/>
  <c r="F34" i="23"/>
  <c r="I28" i="23"/>
  <c r="F10" i="20"/>
  <c r="F31" i="20"/>
  <c r="F17" i="20"/>
  <c r="F25" i="20"/>
  <c r="F14" i="20"/>
  <c r="F30" i="20"/>
  <c r="F32" i="20"/>
  <c r="F16" i="20"/>
  <c r="F18" i="20"/>
  <c r="F20" i="20"/>
  <c r="F22" i="20"/>
  <c r="F24" i="20"/>
  <c r="F26" i="20"/>
  <c r="F15" i="20"/>
  <c r="F13" i="20"/>
  <c r="F11" i="20"/>
  <c r="F29" i="20"/>
  <c r="F19" i="20"/>
  <c r="F21" i="20"/>
  <c r="F23" i="20"/>
  <c r="F27" i="20"/>
  <c r="F12" i="20"/>
  <c r="F26" i="21"/>
  <c r="F25" i="21"/>
  <c r="H28" i="21"/>
  <c r="G28" i="21"/>
  <c r="G34" i="21" s="1"/>
  <c r="F31" i="21"/>
  <c r="F23" i="21"/>
  <c r="C28" i="20"/>
  <c r="C33" i="20"/>
  <c r="F10" i="21" l="1"/>
  <c r="F15" i="21"/>
  <c r="F30" i="21"/>
  <c r="F17" i="21"/>
  <c r="F20" i="21"/>
  <c r="F27" i="21"/>
  <c r="F19" i="21"/>
  <c r="F29" i="21"/>
  <c r="F11" i="21"/>
  <c r="F32" i="21"/>
  <c r="F21" i="21"/>
  <c r="F13" i="21"/>
  <c r="F24" i="21"/>
  <c r="F16" i="21"/>
  <c r="D23" i="21"/>
  <c r="D18" i="21"/>
  <c r="D26" i="21"/>
  <c r="D10" i="21"/>
  <c r="D12" i="21"/>
  <c r="D32" i="21"/>
  <c r="D16" i="21"/>
  <c r="D15" i="21"/>
  <c r="D14" i="21"/>
  <c r="D17" i="21"/>
  <c r="D21" i="21"/>
  <c r="F18" i="21"/>
  <c r="F22" i="21"/>
  <c r="F14" i="21"/>
  <c r="D31" i="21"/>
  <c r="D20" i="21"/>
  <c r="D27" i="21"/>
  <c r="D19" i="21"/>
  <c r="D11" i="21"/>
  <c r="D29" i="21"/>
  <c r="D25" i="21"/>
  <c r="D30" i="21"/>
  <c r="D13" i="21"/>
  <c r="D24" i="21"/>
  <c r="F33" i="20"/>
  <c r="H33" i="20"/>
  <c r="G33" i="20"/>
  <c r="H28" i="20"/>
  <c r="G28" i="20"/>
  <c r="F28" i="20"/>
  <c r="F34" i="20" s="1"/>
  <c r="C34" i="20"/>
  <c r="G34" i="20" s="1"/>
  <c r="F33" i="21" l="1"/>
  <c r="F28" i="21"/>
  <c r="D28" i="21"/>
  <c r="D33" i="21"/>
  <c r="D31" i="20"/>
  <c r="I31" i="20" s="1"/>
  <c r="D29" i="20"/>
  <c r="I29" i="20" s="1"/>
  <c r="D14" i="20"/>
  <c r="I14" i="20" s="1"/>
  <c r="D18" i="20"/>
  <c r="I18" i="20" s="1"/>
  <c r="D26" i="20"/>
  <c r="I26" i="20" s="1"/>
  <c r="D10" i="20"/>
  <c r="D30" i="20"/>
  <c r="I30" i="20" s="1"/>
  <c r="D32" i="20"/>
  <c r="I32" i="20" s="1"/>
  <c r="D13" i="20"/>
  <c r="I13" i="20" s="1"/>
  <c r="D15" i="20"/>
  <c r="I15" i="20" s="1"/>
  <c r="D17" i="20"/>
  <c r="I17" i="20" s="1"/>
  <c r="D19" i="20"/>
  <c r="I19" i="20" s="1"/>
  <c r="D21" i="20"/>
  <c r="I21" i="20" s="1"/>
  <c r="D23" i="20"/>
  <c r="I23" i="20" s="1"/>
  <c r="D25" i="20"/>
  <c r="I25" i="20" s="1"/>
  <c r="D27" i="20"/>
  <c r="I27" i="20" s="1"/>
  <c r="D11" i="20"/>
  <c r="I11" i="20" s="1"/>
  <c r="D16" i="20"/>
  <c r="I16" i="20" s="1"/>
  <c r="D20" i="20"/>
  <c r="I20" i="20" s="1"/>
  <c r="D22" i="20"/>
  <c r="I22" i="20" s="1"/>
  <c r="D24" i="20"/>
  <c r="I24" i="20" s="1"/>
  <c r="D12" i="20"/>
  <c r="I12" i="20" s="1"/>
  <c r="H30" i="19"/>
  <c r="H31" i="19"/>
  <c r="H32" i="19"/>
  <c r="H29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11" i="19"/>
  <c r="H12" i="19"/>
  <c r="H10" i="19"/>
  <c r="I33" i="21" l="1"/>
  <c r="F34" i="21"/>
  <c r="I34" i="21" s="1"/>
  <c r="I28" i="21"/>
  <c r="D28" i="20"/>
  <c r="I28" i="20" s="1"/>
  <c r="I10" i="20"/>
  <c r="D33" i="20"/>
  <c r="I33" i="20" s="1"/>
  <c r="G32" i="21" l="1"/>
  <c r="G31" i="21"/>
  <c r="G30" i="21"/>
  <c r="G29" i="21"/>
  <c r="I10" i="21"/>
  <c r="I12" i="21" l="1"/>
  <c r="I14" i="21"/>
  <c r="I16" i="21"/>
  <c r="I18" i="21"/>
  <c r="I20" i="21"/>
  <c r="I22" i="21"/>
  <c r="I24" i="21"/>
  <c r="I26" i="21"/>
  <c r="I29" i="21"/>
  <c r="I31" i="21"/>
  <c r="I11" i="21"/>
  <c r="I13" i="21"/>
  <c r="I15" i="21"/>
  <c r="I17" i="21"/>
  <c r="I19" i="21"/>
  <c r="I21" i="21"/>
  <c r="I23" i="21"/>
  <c r="I25" i="21"/>
  <c r="I27" i="21"/>
  <c r="I30" i="21"/>
  <c r="I32" i="21"/>
  <c r="G29" i="19" l="1"/>
  <c r="G30" i="19"/>
  <c r="G31" i="19"/>
  <c r="G32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10" i="19"/>
  <c r="E33" i="19"/>
  <c r="E28" i="19"/>
  <c r="C33" i="19"/>
  <c r="C28" i="19"/>
  <c r="C34" i="19" l="1"/>
  <c r="D22" i="19" s="1"/>
  <c r="E34" i="19"/>
  <c r="F31" i="19" s="1"/>
  <c r="D26" i="19"/>
  <c r="D25" i="19"/>
  <c r="D17" i="19"/>
  <c r="D32" i="19"/>
  <c r="F12" i="19"/>
  <c r="F25" i="19"/>
  <c r="F17" i="19"/>
  <c r="H33" i="19"/>
  <c r="G33" i="19"/>
  <c r="H28" i="19"/>
  <c r="G28" i="19"/>
  <c r="F13" i="19" l="1"/>
  <c r="F21" i="19"/>
  <c r="F30" i="19"/>
  <c r="F33" i="19" s="1"/>
  <c r="F20" i="19"/>
  <c r="I20" i="19" s="1"/>
  <c r="F11" i="19"/>
  <c r="F15" i="19"/>
  <c r="I15" i="19" s="1"/>
  <c r="F19" i="19"/>
  <c r="F23" i="19"/>
  <c r="F27" i="19"/>
  <c r="F32" i="19"/>
  <c r="I32" i="19" s="1"/>
  <c r="F16" i="19"/>
  <c r="I16" i="19" s="1"/>
  <c r="F24" i="19"/>
  <c r="I24" i="19" s="1"/>
  <c r="F10" i="19"/>
  <c r="F14" i="19"/>
  <c r="F18" i="19"/>
  <c r="F22" i="19"/>
  <c r="I22" i="19" s="1"/>
  <c r="F26" i="19"/>
  <c r="F29" i="19"/>
  <c r="I29" i="19" s="1"/>
  <c r="D12" i="19"/>
  <c r="I17" i="19"/>
  <c r="I26" i="19"/>
  <c r="D31" i="19"/>
  <c r="D13" i="19"/>
  <c r="I13" i="19" s="1"/>
  <c r="D21" i="19"/>
  <c r="I21" i="19" s="1"/>
  <c r="D29" i="19"/>
  <c r="D16" i="19"/>
  <c r="D20" i="19"/>
  <c r="I25" i="19"/>
  <c r="I12" i="19"/>
  <c r="D30" i="19"/>
  <c r="I30" i="19" s="1"/>
  <c r="D11" i="19"/>
  <c r="D15" i="19"/>
  <c r="D19" i="19"/>
  <c r="D23" i="19"/>
  <c r="I23" i="19" s="1"/>
  <c r="D27" i="19"/>
  <c r="D10" i="19"/>
  <c r="D14" i="19"/>
  <c r="D18" i="19"/>
  <c r="I18" i="19" s="1"/>
  <c r="D24" i="19"/>
  <c r="G34" i="19"/>
  <c r="I31" i="19"/>
  <c r="I10" i="19"/>
  <c r="D33" i="19"/>
  <c r="I27" i="19" l="1"/>
  <c r="I19" i="19"/>
  <c r="I11" i="19"/>
  <c r="F28" i="19"/>
  <c r="I28" i="19" s="1"/>
  <c r="I14" i="19"/>
  <c r="D28" i="19"/>
  <c r="D34" i="19"/>
  <c r="I33" i="19"/>
  <c r="F34" i="19" l="1"/>
</calcChain>
</file>

<file path=xl/sharedStrings.xml><?xml version="1.0" encoding="utf-8"?>
<sst xmlns="http://schemas.openxmlformats.org/spreadsheetml/2006/main" count="339" uniqueCount="72">
  <si>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</si>
  <si>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</si>
  <si>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</si>
  <si>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</si>
  <si>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</si>
  <si>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</si>
  <si>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</si>
  <si>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</si>
  <si>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</si>
  <si>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</si>
  <si>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</si>
  <si>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</si>
  <si>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</si>
  <si>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</si>
  <si>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</si>
  <si>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</si>
  <si>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</si>
  <si>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</si>
  <si>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</si>
  <si>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</si>
  <si>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</si>
  <si>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</si>
  <si>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</si>
  <si>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</si>
  <si>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</si>
  <si>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</si>
  <si>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</si>
  <si>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</si>
  <si>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</si>
  <si>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</si>
  <si>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</si>
  <si>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Premija</t>
  </si>
  <si>
    <t>Promjena iznosa premije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</si>
  <si>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</si>
  <si>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</si>
  <si>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</si>
  <si>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</si>
  <si>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</si>
  <si>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</si>
  <si>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</si>
  <si>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</si>
  <si>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</si>
  <si>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</si>
  <si>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</si>
  <si>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</si>
  <si>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</si>
  <si>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</si>
  <si>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</si>
  <si>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</si>
  <si>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</si>
  <si>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</si>
  <si>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</si>
  <si>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 xml:space="preserve"> Apsolutno (KM)</t>
  </si>
  <si>
    <t>(%)</t>
  </si>
  <si>
    <t xml:space="preserve">Promjena </t>
  </si>
  <si>
    <t>udjela (%)</t>
  </si>
  <si>
    <t>PREMIJA PO VRSTAMA OSIGURANJA U BOSNI  I HERCEGOVINI</t>
  </si>
  <si>
    <t>Relativno (%)</t>
  </si>
  <si>
    <t>PREMIJA PO VRSTAMA OSIGURANJA U REPUBLICI SRPSKOJ*</t>
  </si>
  <si>
    <t>PREMIJA PO VRSTAMA OSIGURANJA U FEDERACIJI BOSNE I HERCEGOVINE*</t>
  </si>
  <si>
    <t>*Društva iz Republike Srpske i podružnice društava iz Federacije Bosne i Hercegovine</t>
  </si>
  <si>
    <t>*Društva iz Federacije Bosne i Hercegovine i podružnice društava iz Republike Srpske</t>
  </si>
  <si>
    <t>Životno i neživotno osiguranje</t>
  </si>
  <si>
    <t>I-V-2017</t>
  </si>
  <si>
    <t>I-V-2018</t>
  </si>
  <si>
    <t>*Društva iz Federacije Bosne i Hercegovine i podružnice društava u Republici Srpskoj</t>
  </si>
  <si>
    <t>*Društva iz Republike Srpske i podružnice društava u Federaciji Bosne i Hercegovine</t>
  </si>
  <si>
    <t>PREMIJA PO VRSTAMA OSIGURANJA DRUŠTAVA SA SJEDIŠTEM U REPUBLICI SRPSKOJ*</t>
  </si>
  <si>
    <t>PREMIJA PO VRSTAMA OSIGURANJA DRUŠTAVA SA SJEDIŠTEM U FEDERACIJI BOSNE I HERCEGOVINE*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</si>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</sst>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+#,##0.00_ ;\-#,##0.00\ 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7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</cellStyleXfs>
  <cellXfs count="77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4" fillId="0" borderId="0" xfId="0" applyFont="1" applyBorder="1" applyAlignment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3" borderId="8" xfId="0" applyFont="1" applyFill="1" applyBorder="1"/>
    <xf numFmtId="0" fontId="9" fillId="3" borderId="1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" fontId="12" fillId="2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3" borderId="4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9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right"/>
    </xf>
    <xf numFmtId="4" fontId="40" fillId="0" borderId="0" xfId="0" applyNumberFormat="1" applyFont="1"/>
    <xf numFmtId="4" fontId="39" fillId="0" borderId="0" xfId="0" applyNumberFormat="1" applyFont="1"/>
    <xf numFmtId="4" fontId="12" fillId="4" borderId="6" xfId="0" applyNumberFormat="1" applyFont="1" applyFill="1" applyBorder="1" applyAlignment="1">
      <alignment horizontal="right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3" fontId="38" fillId="0" borderId="0" xfId="0" applyNumberFormat="1" applyFont="1" applyFill="1" applyBorder="1" applyAlignment="1">
      <alignment vertical="center"/>
    </xf>
    <xf numFmtId="4" fontId="37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4" fontId="36" fillId="0" borderId="0" xfId="0" applyNumberFormat="1" applyFont="1" applyFill="1" applyBorder="1"/>
    <xf numFmtId="3" fontId="35" fillId="0" borderId="0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</cellXfs>
  <cellStyles count="235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3" xfId="228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3" xfId="229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1" xfId="218"/>
    <cellStyle name="Normal 162" xfId="220"/>
    <cellStyle name="Normal 163" xfId="222"/>
    <cellStyle name="Normal 164" xfId="224"/>
    <cellStyle name="Normal 165" xfId="10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Obično 2" xfId="2"/>
    <cellStyle name="Obično 2 2" xfId="3"/>
    <cellStyle name="Obično 3" xfId="7"/>
    <cellStyle name="Obično 3 2" xfId="216"/>
    <cellStyle name="Obično 3 3" xfId="219"/>
    <cellStyle name="Obično 3 4" xfId="221"/>
    <cellStyle name="Obično 3 5" xfId="223"/>
    <cellStyle name="Obično 3 6" xfId="225"/>
    <cellStyle name="Obično 4" xfId="4"/>
    <cellStyle name="Obično 4 2" xfId="8"/>
    <cellStyle name="Obično_12a Izvjestaji drustava za osiguranje" xfId="217"/>
    <cellStyle name="Output 2" xfId="209"/>
    <cellStyle name="Output 3" xfId="233"/>
    <cellStyle name="Output 4" xfId="227"/>
    <cellStyle name="Standard_0103_s Versicherung" xfId="210"/>
    <cellStyle name="Title 2" xfId="211"/>
    <cellStyle name="Total 2" xfId="212"/>
    <cellStyle name="Total 3" xfId="234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43"/>
    </row>
    <row r="3" spans="1:9" x14ac:dyDescent="0.25">
      <c r="C3" s="51" t="s">
        <v>56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">
      <c r="A7" s="68" t="s">
        <v>0</v>
      </c>
      <c r="B7" s="74" t="s">
        <v>29</v>
      </c>
      <c r="C7" s="71" t="s">
        <v>62</v>
      </c>
      <c r="D7" s="71"/>
      <c r="E7" s="71"/>
      <c r="F7" s="71"/>
      <c r="G7" s="71"/>
      <c r="H7" s="71"/>
      <c r="I7" s="72"/>
    </row>
    <row r="8" spans="1:9" s="1" customFormat="1" ht="15" customHeight="1" x14ac:dyDescent="0.2">
      <c r="A8" s="69"/>
      <c r="B8" s="75"/>
      <c r="C8" s="52" t="s">
        <v>31</v>
      </c>
      <c r="D8" s="52" t="s">
        <v>51</v>
      </c>
      <c r="E8" s="52" t="s">
        <v>31</v>
      </c>
      <c r="F8" s="52" t="s">
        <v>51</v>
      </c>
      <c r="G8" s="73" t="s">
        <v>32</v>
      </c>
      <c r="H8" s="73"/>
      <c r="I8" s="11" t="s">
        <v>54</v>
      </c>
    </row>
    <row r="9" spans="1:9" s="1" customFormat="1" ht="18.75" customHeight="1" thickBot="1" x14ac:dyDescent="0.25">
      <c r="A9" s="70"/>
      <c r="B9" s="76"/>
      <c r="C9" s="12" t="s">
        <v>63</v>
      </c>
      <c r="D9" s="50" t="s">
        <v>53</v>
      </c>
      <c r="E9" s="12" t="s">
        <v>64</v>
      </c>
      <c r="F9" s="12" t="s">
        <v>53</v>
      </c>
      <c r="G9" s="9" t="s">
        <v>52</v>
      </c>
      <c r="H9" s="12" t="s">
        <v>57</v>
      </c>
      <c r="I9" s="10" t="s">
        <v>55</v>
      </c>
    </row>
    <row r="10" spans="1:9" s="1" customFormat="1" ht="16.5" customHeight="1" x14ac:dyDescent="0.2">
      <c r="A10" s="21" t="s">
        <v>1</v>
      </c>
      <c r="B10" s="14" t="s">
        <v>36</v>
      </c>
      <c r="C10" s="36">
        <f>FBiH!C10+RS!C10</f>
        <v>20717622.662395235</v>
      </c>
      <c r="D10" s="45">
        <f>C10/C$34*100</f>
        <v>7.3046776593271208</v>
      </c>
      <c r="E10" s="36">
        <f>FBiH!E10+RS!E10</f>
        <v>21384698.257206488</v>
      </c>
      <c r="F10" s="45">
        <f>E10/E$34*100</f>
        <v>7.2607442913702149</v>
      </c>
      <c r="G10" s="33">
        <f>E10-C10</f>
        <v>667075.59481125325</v>
      </c>
      <c r="H10" s="33">
        <f>IFERROR((E10-C10)/C10*100,"-")</f>
        <v>3.2198462424072858</v>
      </c>
      <c r="I10" s="37">
        <f>F10-D10</f>
        <v>-4.3933367956905833E-2</v>
      </c>
    </row>
    <row r="11" spans="1:9" s="1" customFormat="1" ht="17.100000000000001" customHeight="1" x14ac:dyDescent="0.2">
      <c r="A11" s="25" t="s">
        <v>2</v>
      </c>
      <c r="B11" s="14" t="s">
        <v>37</v>
      </c>
      <c r="C11" s="36">
        <f>FBiH!C11+RS!C11</f>
        <v>3255693.23</v>
      </c>
      <c r="D11" s="45">
        <f t="shared" ref="D11:D32" si="0">C11/C$34*100</f>
        <v>1.1479014745243967</v>
      </c>
      <c r="E11" s="36">
        <f>FBiH!E11+RS!E11</f>
        <v>3812138.1599999992</v>
      </c>
      <c r="F11" s="45">
        <f t="shared" ref="F11:F27" si="1">E11/E$34*100</f>
        <v>1.2943348580477136</v>
      </c>
      <c r="G11" s="33">
        <f t="shared" ref="G11:G27" si="2">E11-C11</f>
        <v>556444.92999999924</v>
      </c>
      <c r="H11" s="33">
        <f t="shared" ref="H11:H31" si="3">IFERROR((E11-C11)/C11*100,"-")</f>
        <v>17.091442303978965</v>
      </c>
      <c r="I11" s="37">
        <f t="shared" ref="I11:I33" si="4">F11-D11</f>
        <v>0.14643338352331692</v>
      </c>
    </row>
    <row r="12" spans="1:9" s="1" customFormat="1" ht="17.100000000000001" customHeight="1" x14ac:dyDescent="0.2">
      <c r="A12" s="25" t="s">
        <v>3</v>
      </c>
      <c r="B12" s="14" t="s">
        <v>38</v>
      </c>
      <c r="C12" s="36">
        <f>FBiH!C12+RS!C12</f>
        <v>25725429.039999992</v>
      </c>
      <c r="D12" s="45">
        <f t="shared" si="0"/>
        <v>9.0703441146353736</v>
      </c>
      <c r="E12" s="36">
        <f>FBiH!E12+RS!E12</f>
        <v>27452076.273233607</v>
      </c>
      <c r="F12" s="45">
        <f t="shared" si="1"/>
        <v>9.3208004943427429</v>
      </c>
      <c r="G12" s="33">
        <f t="shared" si="2"/>
        <v>1726647.2332336158</v>
      </c>
      <c r="H12" s="33">
        <f t="shared" si="3"/>
        <v>6.7118306580966403</v>
      </c>
      <c r="I12" s="37">
        <f t="shared" si="4"/>
        <v>0.25045637970736934</v>
      </c>
    </row>
    <row r="13" spans="1:9" s="1" customFormat="1" ht="17.100000000000001" customHeight="1" x14ac:dyDescent="0.2">
      <c r="A13" s="22" t="s">
        <v>4</v>
      </c>
      <c r="B13" s="14" t="s">
        <v>39</v>
      </c>
      <c r="C13" s="36">
        <f>FBiH!C13+RS!C13</f>
        <v>5382</v>
      </c>
      <c r="D13" s="45">
        <f t="shared" si="0"/>
        <v>1.8976006949801912E-3</v>
      </c>
      <c r="E13" s="36">
        <f>FBiH!E13+RS!E13</f>
        <v>0</v>
      </c>
      <c r="F13" s="45">
        <f t="shared" si="1"/>
        <v>0</v>
      </c>
      <c r="G13" s="33">
        <f t="shared" si="2"/>
        <v>-5382</v>
      </c>
      <c r="H13" s="33">
        <f t="shared" si="3"/>
        <v>-100</v>
      </c>
      <c r="I13" s="37">
        <f t="shared" si="4"/>
        <v>-1.8976006949801912E-3</v>
      </c>
    </row>
    <row r="14" spans="1:9" s="1" customFormat="1" ht="17.100000000000001" customHeight="1" x14ac:dyDescent="0.2">
      <c r="A14" s="22" t="s">
        <v>5</v>
      </c>
      <c r="B14" s="14" t="s">
        <v>41</v>
      </c>
      <c r="C14" s="36">
        <f>FBiH!C14+RS!C14</f>
        <v>0</v>
      </c>
      <c r="D14" s="45">
        <f t="shared" si="0"/>
        <v>0</v>
      </c>
      <c r="E14" s="36">
        <f>FBiH!E14+RS!E14</f>
        <v>729</v>
      </c>
      <c r="F14" s="45">
        <f t="shared" si="1"/>
        <v>2.4751729132419046E-4</v>
      </c>
      <c r="G14" s="33">
        <f t="shared" si="2"/>
        <v>729</v>
      </c>
      <c r="H14" s="33" t="str">
        <f t="shared" si="3"/>
        <v>-</v>
      </c>
      <c r="I14" s="37">
        <f t="shared" si="4"/>
        <v>2.4751729132419046E-4</v>
      </c>
    </row>
    <row r="15" spans="1:9" s="1" customFormat="1" ht="17.100000000000001" customHeight="1" x14ac:dyDescent="0.2">
      <c r="A15" s="22" t="s">
        <v>6</v>
      </c>
      <c r="B15" s="14" t="s">
        <v>42</v>
      </c>
      <c r="C15" s="36">
        <f>FBiH!C15+RS!C15</f>
        <v>837.04</v>
      </c>
      <c r="D15" s="45">
        <f t="shared" si="0"/>
        <v>2.9512591708030826E-4</v>
      </c>
      <c r="E15" s="36">
        <f>FBiH!E15+RS!E15</f>
        <v>7242.43</v>
      </c>
      <c r="F15" s="45">
        <f t="shared" si="1"/>
        <v>2.4590214762757979E-3</v>
      </c>
      <c r="G15" s="33">
        <f t="shared" si="2"/>
        <v>6405.39</v>
      </c>
      <c r="H15" s="33">
        <f t="shared" si="3"/>
        <v>765.24299913982611</v>
      </c>
      <c r="I15" s="37">
        <f t="shared" si="4"/>
        <v>2.1638955591954897E-3</v>
      </c>
    </row>
    <row r="16" spans="1:9" s="1" customFormat="1" ht="17.100000000000001" customHeight="1" x14ac:dyDescent="0.2">
      <c r="A16" s="22" t="s">
        <v>7</v>
      </c>
      <c r="B16" s="14" t="s">
        <v>69</v>
      </c>
      <c r="C16" s="36">
        <f>FBiH!C16+RS!C16</f>
        <v>2304427.3600000003</v>
      </c>
      <c r="D16" s="45">
        <f t="shared" si="0"/>
        <v>0.81250147897944414</v>
      </c>
      <c r="E16" s="36">
        <f>FBiH!E16+RS!E16</f>
        <v>1923519.6</v>
      </c>
      <c r="F16" s="45">
        <f t="shared" si="1"/>
        <v>0.65309240219614584</v>
      </c>
      <c r="G16" s="33">
        <f t="shared" si="2"/>
        <v>-380907.76000000024</v>
      </c>
      <c r="H16" s="33">
        <f t="shared" si="3"/>
        <v>-16.529388889047048</v>
      </c>
      <c r="I16" s="37">
        <f t="shared" si="4"/>
        <v>-0.1594090767832983</v>
      </c>
    </row>
    <row r="17" spans="1:9" s="1" customFormat="1" ht="17.100000000000001" customHeight="1" x14ac:dyDescent="0.2">
      <c r="A17" s="22" t="s">
        <v>8</v>
      </c>
      <c r="B17" s="14" t="s">
        <v>43</v>
      </c>
      <c r="C17" s="36">
        <f>FBiH!C17+RS!C17</f>
        <v>15134683.070000004</v>
      </c>
      <c r="D17" s="45">
        <f t="shared" si="0"/>
        <v>5.3362291177883581</v>
      </c>
      <c r="E17" s="36">
        <f>FBiH!E17+RS!E17</f>
        <v>14163214.76</v>
      </c>
      <c r="F17" s="45">
        <f t="shared" si="1"/>
        <v>4.8088347789272889</v>
      </c>
      <c r="G17" s="33">
        <f t="shared" si="2"/>
        <v>-971468.31000000425</v>
      </c>
      <c r="H17" s="33">
        <f t="shared" si="3"/>
        <v>-6.4188216265040303</v>
      </c>
      <c r="I17" s="37">
        <f t="shared" si="4"/>
        <v>-0.52739433886106912</v>
      </c>
    </row>
    <row r="18" spans="1:9" s="1" customFormat="1" ht="17.100000000000001" customHeight="1" x14ac:dyDescent="0.2">
      <c r="A18" s="22" t="s">
        <v>9</v>
      </c>
      <c r="B18" s="14" t="s">
        <v>44</v>
      </c>
      <c r="C18" s="36">
        <f>FBiH!C18+RS!C18</f>
        <v>12377902.085000001</v>
      </c>
      <c r="D18" s="45">
        <f t="shared" si="0"/>
        <v>4.3642355256211003</v>
      </c>
      <c r="E18" s="36">
        <f>FBiH!E18+RS!E18</f>
        <v>12084998.037929798</v>
      </c>
      <c r="F18" s="45">
        <f t="shared" si="1"/>
        <v>4.1032180795700128</v>
      </c>
      <c r="G18" s="33">
        <f t="shared" si="2"/>
        <v>-292904.04707020335</v>
      </c>
      <c r="H18" s="33">
        <f t="shared" si="3"/>
        <v>-2.3663464540178847</v>
      </c>
      <c r="I18" s="37">
        <f t="shared" si="4"/>
        <v>-0.26101744605108745</v>
      </c>
    </row>
    <row r="19" spans="1:9" s="1" customFormat="1" ht="17.100000000000001" customHeight="1" x14ac:dyDescent="0.2">
      <c r="A19" s="22" t="s">
        <v>10</v>
      </c>
      <c r="B19" s="14" t="s">
        <v>46</v>
      </c>
      <c r="C19" s="36">
        <f>FBiH!C19+RS!C19</f>
        <v>135983419.2899</v>
      </c>
      <c r="D19" s="45">
        <f t="shared" si="0"/>
        <v>47.945416378724829</v>
      </c>
      <c r="E19" s="36">
        <f>FBiH!E19+RS!E19</f>
        <v>145580158.78982997</v>
      </c>
      <c r="F19" s="45">
        <f t="shared" si="1"/>
        <v>49.42881560247497</v>
      </c>
      <c r="G19" s="33">
        <f t="shared" si="2"/>
        <v>9596739.4999299645</v>
      </c>
      <c r="H19" s="33">
        <f t="shared" si="3"/>
        <v>7.057286505990036</v>
      </c>
      <c r="I19" s="37">
        <f t="shared" si="4"/>
        <v>1.4833992237501405</v>
      </c>
    </row>
    <row r="20" spans="1:9" s="1" customFormat="1" ht="17.100000000000001" customHeight="1" x14ac:dyDescent="0.2">
      <c r="A20" s="22" t="s">
        <v>11</v>
      </c>
      <c r="B20" s="14" t="s">
        <v>47</v>
      </c>
      <c r="C20" s="36">
        <f>FBiH!C20+RS!C20</f>
        <v>17589.93</v>
      </c>
      <c r="D20" s="45">
        <f t="shared" si="0"/>
        <v>6.2019069848853426E-3</v>
      </c>
      <c r="E20" s="36">
        <f>FBiH!E20+RS!E20</f>
        <v>17737.809999999998</v>
      </c>
      <c r="F20" s="45">
        <f t="shared" si="1"/>
        <v>6.0225167149837288E-3</v>
      </c>
      <c r="G20" s="33">
        <f t="shared" si="2"/>
        <v>147.87999999999738</v>
      </c>
      <c r="H20" s="33">
        <f t="shared" si="3"/>
        <v>0.84070829161911032</v>
      </c>
      <c r="I20" s="37">
        <f t="shared" si="4"/>
        <v>-1.7939026990161384E-4</v>
      </c>
    </row>
    <row r="21" spans="1:9" s="1" customFormat="1" ht="17.100000000000001" customHeight="1" x14ac:dyDescent="0.2">
      <c r="A21" s="22" t="s">
        <v>12</v>
      </c>
      <c r="B21" s="14" t="s">
        <v>48</v>
      </c>
      <c r="C21" s="36">
        <f>FBiH!C21+RS!C21</f>
        <v>6372</v>
      </c>
      <c r="D21" s="45">
        <f t="shared" si="0"/>
        <v>2.2466576790066478E-3</v>
      </c>
      <c r="E21" s="36">
        <f>FBiH!E21+RS!E21</f>
        <v>4353.13</v>
      </c>
      <c r="F21" s="45">
        <f t="shared" si="1"/>
        <v>1.4780177590974942E-3</v>
      </c>
      <c r="G21" s="33">
        <f t="shared" si="2"/>
        <v>-2018.87</v>
      </c>
      <c r="H21" s="33">
        <f t="shared" si="3"/>
        <v>-31.683458882611422</v>
      </c>
      <c r="I21" s="37">
        <f t="shared" si="4"/>
        <v>-7.6863991990915362E-4</v>
      </c>
    </row>
    <row r="22" spans="1:9" s="1" customFormat="1" ht="17.100000000000001" customHeight="1" x14ac:dyDescent="0.2">
      <c r="A22" s="22" t="s">
        <v>13</v>
      </c>
      <c r="B22" s="14" t="s">
        <v>49</v>
      </c>
      <c r="C22" s="36">
        <f>FBiH!C22+RS!C22</f>
        <v>3252984.59</v>
      </c>
      <c r="D22" s="45">
        <f t="shared" si="0"/>
        <v>1.1469464546161003</v>
      </c>
      <c r="E22" s="36">
        <f>FBiH!E22+RS!E22</f>
        <v>3787534.17</v>
      </c>
      <c r="F22" s="45">
        <f t="shared" si="1"/>
        <v>1.2859810679783483</v>
      </c>
      <c r="G22" s="33">
        <f t="shared" si="2"/>
        <v>534549.58000000007</v>
      </c>
      <c r="H22" s="33">
        <f t="shared" si="3"/>
        <v>16.432588756899094</v>
      </c>
      <c r="I22" s="37">
        <f t="shared" si="4"/>
        <v>0.13903461336224798</v>
      </c>
    </row>
    <row r="23" spans="1:9" s="1" customFormat="1" ht="17.100000000000001" customHeight="1" x14ac:dyDescent="0.2">
      <c r="A23" s="22" t="s">
        <v>14</v>
      </c>
      <c r="B23" s="14" t="s">
        <v>45</v>
      </c>
      <c r="C23" s="36">
        <f>FBiH!C23+RS!C23</f>
        <v>5165749.78</v>
      </c>
      <c r="D23" s="45">
        <f t="shared" si="0"/>
        <v>1.8213545842849816</v>
      </c>
      <c r="E23" s="36">
        <f>FBiH!E23+RS!E23</f>
        <v>4596763.6900000004</v>
      </c>
      <c r="F23" s="45">
        <f t="shared" si="1"/>
        <v>1.5607386795695348</v>
      </c>
      <c r="G23" s="33">
        <f t="shared" si="2"/>
        <v>-568986.08999999985</v>
      </c>
      <c r="H23" s="33">
        <f t="shared" si="3"/>
        <v>-11.014588670223974</v>
      </c>
      <c r="I23" s="37">
        <f t="shared" si="4"/>
        <v>-0.26061590471544682</v>
      </c>
    </row>
    <row r="24" spans="1:9" s="1" customFormat="1" ht="17.100000000000001" customHeight="1" x14ac:dyDescent="0.2">
      <c r="A24" s="22" t="s">
        <v>15</v>
      </c>
      <c r="B24" s="14" t="s">
        <v>70</v>
      </c>
      <c r="C24" s="36">
        <f>FBiH!C24+RS!C24</f>
        <v>134874.85999999999</v>
      </c>
      <c r="D24" s="45">
        <f t="shared" si="0"/>
        <v>4.7554557426859156E-2</v>
      </c>
      <c r="E24" s="36">
        <f>FBiH!E24+RS!E24</f>
        <v>180318.56</v>
      </c>
      <c r="F24" s="45">
        <f t="shared" si="1"/>
        <v>6.122354121629426E-2</v>
      </c>
      <c r="G24" s="33">
        <f t="shared" si="2"/>
        <v>45443.700000000012</v>
      </c>
      <c r="H24" s="33">
        <f t="shared" si="3"/>
        <v>33.693232378517401</v>
      </c>
      <c r="I24" s="37">
        <f t="shared" si="4"/>
        <v>1.3668983789435103E-2</v>
      </c>
    </row>
    <row r="25" spans="1:9" s="1" customFormat="1" ht="17.100000000000001" customHeight="1" x14ac:dyDescent="0.2">
      <c r="A25" s="22" t="s">
        <v>16</v>
      </c>
      <c r="B25" s="14" t="s">
        <v>71</v>
      </c>
      <c r="C25" s="36">
        <f>FBiH!C25+RS!C25</f>
        <v>1428196.63</v>
      </c>
      <c r="D25" s="45">
        <f t="shared" si="0"/>
        <v>0.50355758410560514</v>
      </c>
      <c r="E25" s="36">
        <f>FBiH!E25+RS!E25</f>
        <v>971964.62999999989</v>
      </c>
      <c r="F25" s="45">
        <f t="shared" si="1"/>
        <v>0.33001104592663782</v>
      </c>
      <c r="G25" s="33">
        <f t="shared" si="2"/>
        <v>-456232</v>
      </c>
      <c r="H25" s="33">
        <f t="shared" si="3"/>
        <v>-31.944620958810134</v>
      </c>
      <c r="I25" s="37">
        <f t="shared" si="4"/>
        <v>-0.17354653817896731</v>
      </c>
    </row>
    <row r="26" spans="1:9" s="1" customFormat="1" ht="17.100000000000001" customHeight="1" x14ac:dyDescent="0.2">
      <c r="A26" s="22" t="s">
        <v>17</v>
      </c>
      <c r="B26" s="14" t="s">
        <v>50</v>
      </c>
      <c r="C26" s="36">
        <f>FBiH!C26+RS!C26</f>
        <v>1169</v>
      </c>
      <c r="D26" s="45">
        <f t="shared" si="0"/>
        <v>4.1216930740093716E-4</v>
      </c>
      <c r="E26" s="36">
        <f>FBiH!E26+RS!E26</f>
        <v>965</v>
      </c>
      <c r="F26" s="45">
        <f t="shared" si="1"/>
        <v>3.2764634585438106E-4</v>
      </c>
      <c r="G26" s="33">
        <f t="shared" si="2"/>
        <v>-204</v>
      </c>
      <c r="H26" s="33">
        <f t="shared" si="3"/>
        <v>-17.450812660393499</v>
      </c>
      <c r="I26" s="37">
        <f t="shared" si="4"/>
        <v>-8.4522961546556097E-5</v>
      </c>
    </row>
    <row r="27" spans="1:9" s="1" customFormat="1" ht="17.100000000000001" customHeight="1" x14ac:dyDescent="0.2">
      <c r="A27" s="22" t="s">
        <v>18</v>
      </c>
      <c r="B27" s="14" t="s">
        <v>40</v>
      </c>
      <c r="C27" s="36">
        <f>FBiH!C27+RS!C27</f>
        <v>184818.2</v>
      </c>
      <c r="D27" s="45">
        <f t="shared" si="0"/>
        <v>6.5163720692119662E-2</v>
      </c>
      <c r="E27" s="36">
        <f>FBiH!E27+RS!E27</f>
        <v>697524.87999999989</v>
      </c>
      <c r="F27" s="45">
        <f t="shared" si="1"/>
        <v>0.23683054722747729</v>
      </c>
      <c r="G27" s="33">
        <f t="shared" si="2"/>
        <v>512706.67999999988</v>
      </c>
      <c r="H27" s="33">
        <f t="shared" si="3"/>
        <v>277.41135883803645</v>
      </c>
      <c r="I27" s="37">
        <f t="shared" si="4"/>
        <v>0.17166682653535764</v>
      </c>
    </row>
    <row r="28" spans="1:9" s="1" customFormat="1" ht="17.100000000000001" customHeight="1" x14ac:dyDescent="0.2">
      <c r="A28" s="23" t="s">
        <v>30</v>
      </c>
      <c r="B28" s="7" t="s">
        <v>22</v>
      </c>
      <c r="C28" s="29">
        <f>SUM(C10:C27)</f>
        <v>225697150.76729524</v>
      </c>
      <c r="D28" s="34">
        <f>SUM(D10:D27)</f>
        <v>79.576936111309649</v>
      </c>
      <c r="E28" s="29">
        <f>SUM(E10:E27)</f>
        <v>236665937.17819986</v>
      </c>
      <c r="F28" s="34">
        <f>SUM(F10:F27)</f>
        <v>80.35516010843493</v>
      </c>
      <c r="G28" s="34">
        <f>E28-C28</f>
        <v>10968786.410904616</v>
      </c>
      <c r="H28" s="34">
        <f>(E28-C28)/C28*100</f>
        <v>4.8599578566297321</v>
      </c>
      <c r="I28" s="38">
        <f>F28-D28</f>
        <v>0.77822399712528068</v>
      </c>
    </row>
    <row r="29" spans="1:9" s="1" customFormat="1" ht="17.100000000000001" customHeight="1" x14ac:dyDescent="0.2">
      <c r="A29" s="24" t="s">
        <v>27</v>
      </c>
      <c r="B29" s="5" t="s">
        <v>23</v>
      </c>
      <c r="C29" s="27">
        <f>FBiH!C29+RS!C29</f>
        <v>53645955.045000099</v>
      </c>
      <c r="D29" s="45">
        <f t="shared" si="0"/>
        <v>18.914641690127887</v>
      </c>
      <c r="E29" s="27">
        <f>FBiH!E29+RS!E29</f>
        <v>53110164.523999982</v>
      </c>
      <c r="F29" s="45">
        <f>E29/E$34*100</f>
        <v>18.032488429029613</v>
      </c>
      <c r="G29" s="33">
        <f>E29-C29</f>
        <v>-535790.52100011706</v>
      </c>
      <c r="H29" s="33">
        <f t="shared" si="3"/>
        <v>-0.99875287997142992</v>
      </c>
      <c r="I29" s="37">
        <f t="shared" si="4"/>
        <v>-0.8821532610982743</v>
      </c>
    </row>
    <row r="30" spans="1:9" s="1" customFormat="1" ht="17.100000000000001" customHeight="1" x14ac:dyDescent="0.2">
      <c r="A30" s="24" t="s">
        <v>24</v>
      </c>
      <c r="B30" s="6" t="s">
        <v>25</v>
      </c>
      <c r="C30" s="27">
        <f>FBiH!C30+RS!C30</f>
        <v>217493.46</v>
      </c>
      <c r="D30" s="45">
        <f t="shared" si="0"/>
        <v>7.6684455750584621E-2</v>
      </c>
      <c r="E30" s="27">
        <f>FBiH!E30+RS!E30</f>
        <v>56830.71</v>
      </c>
      <c r="F30" s="45">
        <f>E30/E$34*100</f>
        <v>1.9295724832963764E-2</v>
      </c>
      <c r="G30" s="33">
        <f t="shared" ref="G30:G32" si="5">E30-C30</f>
        <v>-160662.75</v>
      </c>
      <c r="H30" s="33">
        <f t="shared" si="3"/>
        <v>-73.870152233543024</v>
      </c>
      <c r="I30" s="37">
        <f t="shared" si="4"/>
        <v>-5.7388730917620853E-2</v>
      </c>
    </row>
    <row r="31" spans="1:9" s="1" customFormat="1" ht="17.100000000000001" customHeight="1" x14ac:dyDescent="0.2">
      <c r="A31" s="24" t="s">
        <v>26</v>
      </c>
      <c r="B31" s="18" t="s">
        <v>28</v>
      </c>
      <c r="C31" s="27">
        <f>FBiH!C31+RS!C31</f>
        <v>3964322.9698999915</v>
      </c>
      <c r="D31" s="45">
        <f t="shared" si="0"/>
        <v>1.3977521409899962</v>
      </c>
      <c r="E31" s="27">
        <f>FBiH!E31+RS!E31</f>
        <v>4584036.0059999935</v>
      </c>
      <c r="F31" s="45">
        <f>E31/E$34*100</f>
        <v>1.5564172503946212</v>
      </c>
      <c r="G31" s="33">
        <f t="shared" si="5"/>
        <v>619713.03610000201</v>
      </c>
      <c r="H31" s="33">
        <f t="shared" si="3"/>
        <v>15.632254001636895</v>
      </c>
      <c r="I31" s="37">
        <f t="shared" si="4"/>
        <v>0.15866510940462497</v>
      </c>
    </row>
    <row r="32" spans="1:9" s="1" customFormat="1" ht="17.100000000000001" customHeight="1" x14ac:dyDescent="0.2">
      <c r="A32" s="22" t="s">
        <v>21</v>
      </c>
      <c r="B32" s="18" t="s">
        <v>35</v>
      </c>
      <c r="C32" s="27">
        <f>FBiH!C32+RS!C32</f>
        <v>96390.41</v>
      </c>
      <c r="D32" s="45">
        <f t="shared" si="0"/>
        <v>3.398560182189253E-2</v>
      </c>
      <c r="E32" s="27">
        <f>FBiH!E32+RS!E32</f>
        <v>107909.45999999998</v>
      </c>
      <c r="F32" s="45">
        <f>E32/E$34*100</f>
        <v>3.6638487307895845E-2</v>
      </c>
      <c r="G32" s="33">
        <f t="shared" si="5"/>
        <v>11519.049999999974</v>
      </c>
      <c r="H32" s="33">
        <f>IFERROR((E32-C32)/C32*100,"-")</f>
        <v>11.950410834438793</v>
      </c>
      <c r="I32" s="37">
        <f t="shared" si="4"/>
        <v>2.6528854860033146E-3</v>
      </c>
    </row>
    <row r="33" spans="1:9" s="1" customFormat="1" ht="17.100000000000001" customHeight="1" x14ac:dyDescent="0.2">
      <c r="A33" s="23" t="s">
        <v>19</v>
      </c>
      <c r="B33" s="8" t="s">
        <v>20</v>
      </c>
      <c r="C33" s="30">
        <f>SUM(C29:C32)</f>
        <v>57924161.884900086</v>
      </c>
      <c r="D33" s="35">
        <f>SUM(D29:D32)</f>
        <v>20.423063888690361</v>
      </c>
      <c r="E33" s="30">
        <f>SUM(E29:E32)</f>
        <v>57858940.699999981</v>
      </c>
      <c r="F33" s="35">
        <f>SUM(F29:F32)</f>
        <v>19.644839891565095</v>
      </c>
      <c r="G33" s="35">
        <f>E33-C33</f>
        <v>-65221.184900105</v>
      </c>
      <c r="H33" s="35">
        <f>(E33-C33)/C33*100</f>
        <v>-0.11259754613231121</v>
      </c>
      <c r="I33" s="39">
        <f t="shared" si="4"/>
        <v>-0.77822399712526646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58">
        <f>C28+C33</f>
        <v>283621312.65219533</v>
      </c>
      <c r="D34" s="31">
        <v>100.00000000000001</v>
      </c>
      <c r="E34" s="59">
        <f>E28+E33</f>
        <v>294524877.87819982</v>
      </c>
      <c r="F34" s="40">
        <f>F28+F33</f>
        <v>100.00000000000003</v>
      </c>
      <c r="G34" s="41">
        <f>G28+G33</f>
        <v>10903565.226004511</v>
      </c>
      <c r="H34" s="41">
        <f>(E34-C34)/C34*100</f>
        <v>3.844409689823105</v>
      </c>
      <c r="I34" s="41">
        <f>F34-D34</f>
        <v>0</v>
      </c>
    </row>
    <row r="36" spans="1:9" x14ac:dyDescent="0.25">
      <c r="B36" s="55"/>
      <c r="C36" s="56"/>
      <c r="E36" s="56"/>
      <c r="G36" s="49"/>
    </row>
    <row r="37" spans="1:9" x14ac:dyDescent="0.25">
      <c r="B37" s="55"/>
      <c r="C37" s="56"/>
      <c r="E37" s="56"/>
    </row>
    <row r="38" spans="1:9" x14ac:dyDescent="0.25">
      <c r="C38" s="57"/>
      <c r="E38" s="57"/>
    </row>
    <row r="39" spans="1:9" x14ac:dyDescent="0.25">
      <c r="C39" s="57"/>
      <c r="E39" s="57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"/>
  <sheetViews>
    <sheetView showGridLines="0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6.85546875" customWidth="1"/>
    <col min="4" max="4" width="11.28515625" customWidth="1"/>
    <col min="5" max="5" width="16.7109375" customWidth="1"/>
    <col min="6" max="6" width="11.28515625" customWidth="1"/>
    <col min="7" max="7" width="16.140625" customWidth="1"/>
    <col min="8" max="8" width="14.7109375" customWidth="1"/>
    <col min="9" max="9" width="12" customWidth="1"/>
  </cols>
  <sheetData>
    <row r="3" spans="1:9" x14ac:dyDescent="0.25">
      <c r="C3" s="4" t="s">
        <v>59</v>
      </c>
      <c r="D3" s="4"/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68" t="s">
        <v>0</v>
      </c>
      <c r="B7" s="15"/>
      <c r="C7" s="71" t="s">
        <v>62</v>
      </c>
      <c r="D7" s="71"/>
      <c r="E7" s="71"/>
      <c r="F7" s="71"/>
      <c r="G7" s="71"/>
      <c r="H7" s="71"/>
      <c r="I7" s="72"/>
    </row>
    <row r="8" spans="1:9" s="1" customFormat="1" ht="15" customHeight="1" x14ac:dyDescent="0.2">
      <c r="A8" s="69"/>
      <c r="B8" s="13" t="s">
        <v>29</v>
      </c>
      <c r="C8" s="26" t="s">
        <v>31</v>
      </c>
      <c r="D8" s="26" t="s">
        <v>51</v>
      </c>
      <c r="E8" s="26" t="s">
        <v>31</v>
      </c>
      <c r="F8" s="26" t="s">
        <v>51</v>
      </c>
      <c r="G8" s="73" t="s">
        <v>32</v>
      </c>
      <c r="H8" s="73"/>
      <c r="I8" s="11" t="s">
        <v>54</v>
      </c>
    </row>
    <row r="9" spans="1:9" s="1" customFormat="1" ht="18.75" customHeight="1" thickBot="1" x14ac:dyDescent="0.25">
      <c r="A9" s="70"/>
      <c r="B9" s="16"/>
      <c r="C9" s="12" t="s">
        <v>63</v>
      </c>
      <c r="D9" s="12" t="s">
        <v>53</v>
      </c>
      <c r="E9" s="12" t="s">
        <v>64</v>
      </c>
      <c r="F9" s="12" t="s">
        <v>53</v>
      </c>
      <c r="G9" s="9" t="s">
        <v>52</v>
      </c>
      <c r="H9" s="12" t="s">
        <v>57</v>
      </c>
      <c r="I9" s="10" t="s">
        <v>55</v>
      </c>
    </row>
    <row r="10" spans="1:9" s="1" customFormat="1" ht="17.100000000000001" customHeight="1" x14ac:dyDescent="0.2">
      <c r="A10" s="21" t="s">
        <v>1</v>
      </c>
      <c r="B10" s="14" t="s">
        <v>36</v>
      </c>
      <c r="C10" s="36">
        <v>14352374.982495235</v>
      </c>
      <c r="D10" s="45">
        <f>C10/C$34*100</f>
        <v>7.226159049715168</v>
      </c>
      <c r="E10" s="28">
        <v>14164839.70376938</v>
      </c>
      <c r="F10" s="45">
        <f>E10/E$34*100</f>
        <v>6.9558028789986999</v>
      </c>
      <c r="G10" s="33">
        <f>E10-C10</f>
        <v>-187535.27872585505</v>
      </c>
      <c r="H10" s="33">
        <f>IFERROR((E10-C10)/C10*100,"-")</f>
        <v>-1.306649798061861</v>
      </c>
      <c r="I10" s="46">
        <f>F10-D10</f>
        <v>-0.27035617071646811</v>
      </c>
    </row>
    <row r="11" spans="1:9" s="1" customFormat="1" ht="17.100000000000001" customHeight="1" x14ac:dyDescent="0.2">
      <c r="A11" s="22" t="s">
        <v>2</v>
      </c>
      <c r="B11" s="14" t="s">
        <v>37</v>
      </c>
      <c r="C11" s="27">
        <v>2712651.04</v>
      </c>
      <c r="D11" s="45">
        <f t="shared" ref="D11:D32" si="0">C11/C$34*100</f>
        <v>1.3657703261880176</v>
      </c>
      <c r="E11" s="60">
        <v>3091238.379999999</v>
      </c>
      <c r="F11" s="45">
        <f t="shared" ref="F11:F32" si="1">E11/E$34*100</f>
        <v>1.5179871620822789</v>
      </c>
      <c r="G11" s="33">
        <f t="shared" ref="G11:G32" si="2">E11-C11</f>
        <v>378587.33999999892</v>
      </c>
      <c r="H11" s="33">
        <f t="shared" ref="H11:H32" si="3">IFERROR((E11-C11)/C11*100,"-")</f>
        <v>13.956359827248511</v>
      </c>
      <c r="I11" s="46">
        <f t="shared" ref="I11:I27" si="4">F11-D11</f>
        <v>0.15221683589426127</v>
      </c>
    </row>
    <row r="12" spans="1:9" s="1" customFormat="1" ht="17.100000000000001" customHeight="1" x14ac:dyDescent="0.2">
      <c r="A12" s="22" t="s">
        <v>3</v>
      </c>
      <c r="B12" s="14" t="s">
        <v>38</v>
      </c>
      <c r="C12" s="27">
        <v>19967584.869999994</v>
      </c>
      <c r="D12" s="45">
        <f t="shared" si="0"/>
        <v>10.0533148196927</v>
      </c>
      <c r="E12" s="60">
        <v>20833903.920880407</v>
      </c>
      <c r="F12" s="45">
        <f t="shared" si="1"/>
        <v>10.230721413323073</v>
      </c>
      <c r="G12" s="33">
        <f t="shared" si="2"/>
        <v>866319.0508804135</v>
      </c>
      <c r="H12" s="33">
        <f t="shared" si="3"/>
        <v>4.3386271124957227</v>
      </c>
      <c r="I12" s="46">
        <f t="shared" si="4"/>
        <v>0.17740659363037281</v>
      </c>
    </row>
    <row r="13" spans="1:9" s="1" customFormat="1" ht="17.100000000000001" customHeight="1" x14ac:dyDescent="0.2">
      <c r="A13" s="22" t="s">
        <v>4</v>
      </c>
      <c r="B13" s="14" t="s">
        <v>39</v>
      </c>
      <c r="C13" s="27">
        <v>5382</v>
      </c>
      <c r="D13" s="45">
        <f t="shared" si="0"/>
        <v>2.70973884482536E-3</v>
      </c>
      <c r="E13" s="27">
        <v>0</v>
      </c>
      <c r="F13" s="45">
        <f t="shared" si="1"/>
        <v>0</v>
      </c>
      <c r="G13" s="33">
        <f t="shared" si="2"/>
        <v>-5382</v>
      </c>
      <c r="H13" s="33">
        <f t="shared" si="3"/>
        <v>-100</v>
      </c>
      <c r="I13" s="46">
        <f t="shared" si="4"/>
        <v>-2.70973884482536E-3</v>
      </c>
    </row>
    <row r="14" spans="1:9" s="1" customFormat="1" ht="17.100000000000001" customHeight="1" x14ac:dyDescent="0.2">
      <c r="A14" s="22" t="s">
        <v>5</v>
      </c>
      <c r="B14" s="14" t="s">
        <v>41</v>
      </c>
      <c r="C14" s="27">
        <v>0</v>
      </c>
      <c r="D14" s="45">
        <f t="shared" si="0"/>
        <v>0</v>
      </c>
      <c r="E14" s="27">
        <v>729</v>
      </c>
      <c r="F14" s="45">
        <f t="shared" si="1"/>
        <v>3.5798359916778134E-4</v>
      </c>
      <c r="G14" s="33">
        <f t="shared" si="2"/>
        <v>729</v>
      </c>
      <c r="H14" s="33" t="str">
        <f t="shared" si="3"/>
        <v>-</v>
      </c>
      <c r="I14" s="46">
        <f t="shared" si="4"/>
        <v>3.5798359916778134E-4</v>
      </c>
    </row>
    <row r="15" spans="1:9" s="1" customFormat="1" ht="17.100000000000001" customHeight="1" x14ac:dyDescent="0.2">
      <c r="A15" s="22" t="s">
        <v>6</v>
      </c>
      <c r="B15" s="14" t="s">
        <v>42</v>
      </c>
      <c r="C15" s="27">
        <v>0</v>
      </c>
      <c r="D15" s="45">
        <f t="shared" si="0"/>
        <v>0</v>
      </c>
      <c r="E15" s="27">
        <v>3510</v>
      </c>
      <c r="F15" s="45">
        <f t="shared" si="1"/>
        <v>1.7236247367337621E-3</v>
      </c>
      <c r="G15" s="33">
        <f t="shared" si="2"/>
        <v>3510</v>
      </c>
      <c r="H15" s="33" t="str">
        <f t="shared" si="3"/>
        <v>-</v>
      </c>
      <c r="I15" s="46">
        <f t="shared" si="4"/>
        <v>1.7236247367337621E-3</v>
      </c>
    </row>
    <row r="16" spans="1:9" s="1" customFormat="1" ht="17.100000000000001" customHeight="1" x14ac:dyDescent="0.2">
      <c r="A16" s="22" t="s">
        <v>7</v>
      </c>
      <c r="B16" s="14" t="s">
        <v>69</v>
      </c>
      <c r="C16" s="27">
        <v>2001667.56</v>
      </c>
      <c r="D16" s="45">
        <f t="shared" si="0"/>
        <v>1.0078031106946854</v>
      </c>
      <c r="E16" s="27">
        <v>1554171.18</v>
      </c>
      <c r="F16" s="45">
        <f t="shared" si="1"/>
        <v>0.76319313132954425</v>
      </c>
      <c r="G16" s="33">
        <f t="shared" si="2"/>
        <v>-447496.38000000012</v>
      </c>
      <c r="H16" s="33">
        <f t="shared" si="3"/>
        <v>-22.35617886518579</v>
      </c>
      <c r="I16" s="46">
        <f t="shared" si="4"/>
        <v>-0.24460997936514117</v>
      </c>
    </row>
    <row r="17" spans="1:9" s="1" customFormat="1" ht="17.100000000000001" customHeight="1" x14ac:dyDescent="0.2">
      <c r="A17" s="22" t="s">
        <v>8</v>
      </c>
      <c r="B17" s="14" t="s">
        <v>43</v>
      </c>
      <c r="C17" s="27">
        <v>10945469.280000003</v>
      </c>
      <c r="D17" s="45">
        <f t="shared" si="0"/>
        <v>5.5108441625527078</v>
      </c>
      <c r="E17" s="27">
        <v>10447301.41</v>
      </c>
      <c r="F17" s="45">
        <f t="shared" si="1"/>
        <v>5.1302641431309155</v>
      </c>
      <c r="G17" s="33">
        <f t="shared" si="2"/>
        <v>-498167.87000000291</v>
      </c>
      <c r="H17" s="33">
        <f t="shared" si="3"/>
        <v>-4.5513614561074602</v>
      </c>
      <c r="I17" s="46">
        <f t="shared" si="4"/>
        <v>-0.38058001942179231</v>
      </c>
    </row>
    <row r="18" spans="1:9" s="1" customFormat="1" ht="17.100000000000001" customHeight="1" x14ac:dyDescent="0.2">
      <c r="A18" s="22" t="s">
        <v>9</v>
      </c>
      <c r="B18" s="14" t="s">
        <v>44</v>
      </c>
      <c r="C18" s="27">
        <v>9101309.1150000002</v>
      </c>
      <c r="D18" s="45">
        <f t="shared" si="0"/>
        <v>4.582343152671613</v>
      </c>
      <c r="E18" s="27">
        <v>8734661.0086104982</v>
      </c>
      <c r="F18" s="45">
        <f t="shared" si="1"/>
        <v>4.2892529291808907</v>
      </c>
      <c r="G18" s="33">
        <f t="shared" si="2"/>
        <v>-366648.10638950206</v>
      </c>
      <c r="H18" s="33">
        <f t="shared" si="3"/>
        <v>-4.028520532120198</v>
      </c>
      <c r="I18" s="46">
        <f t="shared" si="4"/>
        <v>-0.29309022349072222</v>
      </c>
    </row>
    <row r="19" spans="1:9" s="1" customFormat="1" ht="17.100000000000001" customHeight="1" x14ac:dyDescent="0.2">
      <c r="A19" s="22" t="s">
        <v>10</v>
      </c>
      <c r="B19" s="14" t="s">
        <v>46</v>
      </c>
      <c r="C19" s="27">
        <v>86299684.990000024</v>
      </c>
      <c r="D19" s="45">
        <f t="shared" si="0"/>
        <v>43.450317486732651</v>
      </c>
      <c r="E19" s="27">
        <v>92503823.983039558</v>
      </c>
      <c r="F19" s="45">
        <f t="shared" si="1"/>
        <v>45.425036826106222</v>
      </c>
      <c r="G19" s="33">
        <f t="shared" si="2"/>
        <v>6204138.9930395335</v>
      </c>
      <c r="H19" s="33">
        <f t="shared" si="3"/>
        <v>7.1890633132188588</v>
      </c>
      <c r="I19" s="46">
        <f t="shared" si="4"/>
        <v>1.9747193393735714</v>
      </c>
    </row>
    <row r="20" spans="1:9" s="1" customFormat="1" ht="17.100000000000001" customHeight="1" x14ac:dyDescent="0.2">
      <c r="A20" s="22" t="s">
        <v>11</v>
      </c>
      <c r="B20" s="14" t="s">
        <v>47</v>
      </c>
      <c r="C20" s="27">
        <v>14300.33</v>
      </c>
      <c r="D20" s="45">
        <f t="shared" si="0"/>
        <v>7.1999553502083685E-3</v>
      </c>
      <c r="E20" s="27">
        <v>14476.5</v>
      </c>
      <c r="F20" s="45">
        <f t="shared" si="1"/>
        <v>7.1088471513750156E-3</v>
      </c>
      <c r="G20" s="33">
        <f t="shared" si="2"/>
        <v>176.17000000000007</v>
      </c>
      <c r="H20" s="33">
        <f t="shared" si="3"/>
        <v>1.2319296128131314</v>
      </c>
      <c r="I20" s="46">
        <f t="shared" si="4"/>
        <v>-9.1108198833352895E-5</v>
      </c>
    </row>
    <row r="21" spans="1:9" s="1" customFormat="1" ht="17.100000000000001" customHeight="1" x14ac:dyDescent="0.2">
      <c r="A21" s="22" t="s">
        <v>12</v>
      </c>
      <c r="B21" s="14" t="s">
        <v>48</v>
      </c>
      <c r="C21" s="27">
        <v>6112</v>
      </c>
      <c r="D21" s="45">
        <f t="shared" si="0"/>
        <v>3.0772805313215531E-3</v>
      </c>
      <c r="E21" s="27">
        <v>4303.13</v>
      </c>
      <c r="F21" s="45">
        <f t="shared" si="1"/>
        <v>2.1131000892823802E-3</v>
      </c>
      <c r="G21" s="33">
        <f t="shared" si="2"/>
        <v>-1808.87</v>
      </c>
      <c r="H21" s="33">
        <f t="shared" si="3"/>
        <v>-29.59538612565445</v>
      </c>
      <c r="I21" s="46">
        <f t="shared" si="4"/>
        <v>-9.6418044203917287E-4</v>
      </c>
    </row>
    <row r="22" spans="1:9" s="1" customFormat="1" ht="17.100000000000001" customHeight="1" x14ac:dyDescent="0.2">
      <c r="A22" s="22" t="s">
        <v>13</v>
      </c>
      <c r="B22" s="14" t="s">
        <v>49</v>
      </c>
      <c r="C22" s="27">
        <v>2635149.17</v>
      </c>
      <c r="D22" s="45">
        <f t="shared" si="0"/>
        <v>1.3267495480970468</v>
      </c>
      <c r="E22" s="27">
        <v>3048613.3499999996</v>
      </c>
      <c r="F22" s="45">
        <f t="shared" si="1"/>
        <v>1.4970556646144677</v>
      </c>
      <c r="G22" s="33">
        <f t="shared" si="2"/>
        <v>413464.1799999997</v>
      </c>
      <c r="H22" s="33">
        <f t="shared" si="3"/>
        <v>15.690351981098653</v>
      </c>
      <c r="I22" s="46">
        <f t="shared" si="4"/>
        <v>0.17030611651742089</v>
      </c>
    </row>
    <row r="23" spans="1:9" s="1" customFormat="1" ht="17.100000000000001" customHeight="1" x14ac:dyDescent="0.2">
      <c r="A23" s="22" t="s">
        <v>14</v>
      </c>
      <c r="B23" s="14" t="s">
        <v>45</v>
      </c>
      <c r="C23" s="27">
        <v>5165749.78</v>
      </c>
      <c r="D23" s="45">
        <f t="shared" si="0"/>
        <v>2.600860802956904</v>
      </c>
      <c r="E23" s="27">
        <v>4496000.25</v>
      </c>
      <c r="F23" s="45">
        <f t="shared" si="1"/>
        <v>2.2078111815558912</v>
      </c>
      <c r="G23" s="33">
        <f t="shared" si="2"/>
        <v>-669749.53000000026</v>
      </c>
      <c r="H23" s="33">
        <f t="shared" si="3"/>
        <v>-12.965194957623369</v>
      </c>
      <c r="I23" s="46">
        <f t="shared" si="4"/>
        <v>-0.39304962140101285</v>
      </c>
    </row>
    <row r="24" spans="1:9" s="1" customFormat="1" ht="17.100000000000001" customHeight="1" x14ac:dyDescent="0.2">
      <c r="A24" s="22" t="s">
        <v>15</v>
      </c>
      <c r="B24" s="14" t="s">
        <v>70</v>
      </c>
      <c r="C24" s="27">
        <v>125196.28</v>
      </c>
      <c r="D24" s="45">
        <f t="shared" si="0"/>
        <v>6.3034043690752939E-2</v>
      </c>
      <c r="E24" s="27">
        <v>164121.81</v>
      </c>
      <c r="F24" s="45">
        <f t="shared" si="1"/>
        <v>8.0593849445446869E-2</v>
      </c>
      <c r="G24" s="33">
        <f t="shared" si="2"/>
        <v>38925.53</v>
      </c>
      <c r="H24" s="33">
        <f t="shared" si="3"/>
        <v>31.091602721742213</v>
      </c>
      <c r="I24" s="46">
        <f t="shared" si="4"/>
        <v>1.755980575469393E-2</v>
      </c>
    </row>
    <row r="25" spans="1:9" s="1" customFormat="1" ht="17.100000000000001" customHeight="1" x14ac:dyDescent="0.2">
      <c r="A25" s="22" t="s">
        <v>16</v>
      </c>
      <c r="B25" s="14" t="s">
        <v>71</v>
      </c>
      <c r="C25" s="27">
        <v>867379.84</v>
      </c>
      <c r="D25" s="45">
        <f t="shared" si="0"/>
        <v>0.43670993044712103</v>
      </c>
      <c r="E25" s="27">
        <v>483909.24</v>
      </c>
      <c r="F25" s="45">
        <f t="shared" si="1"/>
        <v>0.23762904170884186</v>
      </c>
      <c r="G25" s="33">
        <f t="shared" si="2"/>
        <v>-383470.6</v>
      </c>
      <c r="H25" s="33">
        <f t="shared" si="3"/>
        <v>-44.210227436229097</v>
      </c>
      <c r="I25" s="46">
        <f t="shared" si="4"/>
        <v>-0.19908088873827917</v>
      </c>
    </row>
    <row r="26" spans="1:9" s="1" customFormat="1" ht="17.100000000000001" customHeight="1" x14ac:dyDescent="0.2">
      <c r="A26" s="22" t="s">
        <v>17</v>
      </c>
      <c r="B26" s="14" t="s">
        <v>50</v>
      </c>
      <c r="C26" s="27">
        <v>1169</v>
      </c>
      <c r="D26" s="45">
        <f t="shared" si="0"/>
        <v>5.8857018015623299E-4</v>
      </c>
      <c r="E26" s="27">
        <v>965</v>
      </c>
      <c r="F26" s="45">
        <f t="shared" si="1"/>
        <v>4.7387403730714538E-4</v>
      </c>
      <c r="G26" s="33">
        <f t="shared" si="2"/>
        <v>-204</v>
      </c>
      <c r="H26" s="33">
        <f t="shared" si="3"/>
        <v>-17.450812660393499</v>
      </c>
      <c r="I26" s="46">
        <f t="shared" si="4"/>
        <v>-1.1469614284908761E-4</v>
      </c>
    </row>
    <row r="27" spans="1:9" s="1" customFormat="1" ht="17.100000000000001" customHeight="1" x14ac:dyDescent="0.2">
      <c r="A27" s="22" t="s">
        <v>18</v>
      </c>
      <c r="B27" s="14" t="s">
        <v>40</v>
      </c>
      <c r="C27" s="27">
        <v>160905.06</v>
      </c>
      <c r="D27" s="45">
        <f t="shared" si="0"/>
        <v>8.1012763175576957E-2</v>
      </c>
      <c r="E27" s="27">
        <v>649578.62999999989</v>
      </c>
      <c r="F27" s="45">
        <f t="shared" si="1"/>
        <v>0.31898284761299933</v>
      </c>
      <c r="G27" s="33">
        <f t="shared" si="2"/>
        <v>488673.56999999989</v>
      </c>
      <c r="H27" s="33">
        <f t="shared" si="3"/>
        <v>303.70304700175365</v>
      </c>
      <c r="I27" s="46">
        <f t="shared" si="4"/>
        <v>0.23797008443742237</v>
      </c>
    </row>
    <row r="28" spans="1:9" s="1" customFormat="1" ht="17.100000000000001" customHeight="1" x14ac:dyDescent="0.2">
      <c r="A28" s="23" t="s">
        <v>30</v>
      </c>
      <c r="B28" s="7" t="s">
        <v>22</v>
      </c>
      <c r="C28" s="29">
        <f>SUM(C10:C27)</f>
        <v>154362085.29749528</v>
      </c>
      <c r="D28" s="34">
        <f>SUM(D10:D27)</f>
        <v>77.71849474152144</v>
      </c>
      <c r="E28" s="29">
        <f>SUM(E10:E27)</f>
        <v>160196146.49629983</v>
      </c>
      <c r="F28" s="34">
        <f>SUM(F10:F27)</f>
        <v>78.666108498703153</v>
      </c>
      <c r="G28" s="34">
        <f>E28-C28</f>
        <v>5834061.1988045573</v>
      </c>
      <c r="H28" s="34">
        <f>(E28-C28)/C28*100</f>
        <v>3.7794651371551682</v>
      </c>
      <c r="I28" s="47">
        <f>F28-D28</f>
        <v>0.94761375718171337</v>
      </c>
    </row>
    <row r="29" spans="1:9" s="1" customFormat="1" ht="17.100000000000001" customHeight="1" x14ac:dyDescent="0.2">
      <c r="A29" s="24" t="s">
        <v>27</v>
      </c>
      <c r="B29" s="5" t="s">
        <v>23</v>
      </c>
      <c r="C29" s="27">
        <v>41197932.844000101</v>
      </c>
      <c r="D29" s="45">
        <f t="shared" si="0"/>
        <v>20.742407832384536</v>
      </c>
      <c r="E29" s="27">
        <v>40203491.550203055</v>
      </c>
      <c r="F29" s="45">
        <f t="shared" si="1"/>
        <v>19.742373942734122</v>
      </c>
      <c r="G29" s="33">
        <f t="shared" si="2"/>
        <v>-994441.29379704595</v>
      </c>
      <c r="H29" s="33">
        <f t="shared" si="3"/>
        <v>-2.4138135706046047</v>
      </c>
      <c r="I29" s="46">
        <f>F29-D29</f>
        <v>-1.000033889650414</v>
      </c>
    </row>
    <row r="30" spans="1:9" s="1" customFormat="1" ht="17.100000000000001" customHeight="1" x14ac:dyDescent="0.2">
      <c r="A30" s="24" t="s">
        <v>24</v>
      </c>
      <c r="B30" s="6" t="s">
        <v>25</v>
      </c>
      <c r="C30" s="27">
        <v>216265</v>
      </c>
      <c r="D30" s="45">
        <f t="shared" si="0"/>
        <v>0.10888548332890309</v>
      </c>
      <c r="E30" s="27">
        <v>56354.43</v>
      </c>
      <c r="F30" s="45">
        <f t="shared" si="1"/>
        <v>2.7673472812686957E-2</v>
      </c>
      <c r="G30" s="33">
        <f t="shared" si="2"/>
        <v>-159910.57</v>
      </c>
      <c r="H30" s="33">
        <f t="shared" si="3"/>
        <v>-73.941955471296794</v>
      </c>
      <c r="I30" s="46">
        <f t="shared" ref="I30:I32" si="5">F30-D30</f>
        <v>-8.1212010516216127E-2</v>
      </c>
    </row>
    <row r="31" spans="1:9" s="1" customFormat="1" ht="17.100000000000001" customHeight="1" x14ac:dyDescent="0.2">
      <c r="A31" s="24" t="s">
        <v>26</v>
      </c>
      <c r="B31" s="18" t="s">
        <v>28</v>
      </c>
      <c r="C31" s="27">
        <v>2796237.6579999914</v>
      </c>
      <c r="D31" s="45">
        <f t="shared" si="0"/>
        <v>1.4078546639253189</v>
      </c>
      <c r="E31" s="27">
        <v>3132956.2909999937</v>
      </c>
      <c r="F31" s="45">
        <f t="shared" si="1"/>
        <v>1.5384732086248569</v>
      </c>
      <c r="G31" s="33">
        <f t="shared" si="2"/>
        <v>336718.63300000224</v>
      </c>
      <c r="H31" s="33">
        <f t="shared" si="3"/>
        <v>12.041846015364809</v>
      </c>
      <c r="I31" s="46">
        <f t="shared" si="5"/>
        <v>0.13061854469953804</v>
      </c>
    </row>
    <row r="32" spans="1:9" s="1" customFormat="1" ht="17.100000000000001" customHeight="1" x14ac:dyDescent="0.2">
      <c r="A32" s="22" t="s">
        <v>21</v>
      </c>
      <c r="B32" s="18" t="s">
        <v>35</v>
      </c>
      <c r="C32" s="27">
        <v>44405.34</v>
      </c>
      <c r="D32" s="45">
        <f t="shared" si="0"/>
        <v>2.2357278839776541E-2</v>
      </c>
      <c r="E32" s="27">
        <v>51665.409999999989</v>
      </c>
      <c r="F32" s="45">
        <f t="shared" si="1"/>
        <v>2.5370877125211355E-2</v>
      </c>
      <c r="G32" s="33">
        <f t="shared" si="2"/>
        <v>7260.0699999999924</v>
      </c>
      <c r="H32" s="33">
        <f t="shared" si="3"/>
        <v>16.349542645096271</v>
      </c>
      <c r="I32" s="46">
        <f t="shared" si="5"/>
        <v>3.013598285434814E-3</v>
      </c>
    </row>
    <row r="33" spans="1:9" s="1" customFormat="1" ht="17.100000000000001" customHeight="1" x14ac:dyDescent="0.2">
      <c r="A33" s="23" t="s">
        <v>19</v>
      </c>
      <c r="B33" s="7" t="s">
        <v>20</v>
      </c>
      <c r="C33" s="30">
        <f>SUM(C29:C32)</f>
        <v>44254840.842000097</v>
      </c>
      <c r="D33" s="35">
        <f>SUM(D29:D32)</f>
        <v>22.281505258478539</v>
      </c>
      <c r="E33" s="30">
        <f>SUM(E29:E32)</f>
        <v>43444467.681203045</v>
      </c>
      <c r="F33" s="35">
        <f>SUM(F29:F32)</f>
        <v>21.333891501296879</v>
      </c>
      <c r="G33" s="35">
        <f>E33-C33</f>
        <v>-810373.16079705209</v>
      </c>
      <c r="H33" s="35">
        <f>(E33-C33)/C33*100</f>
        <v>-1.8311514523129111</v>
      </c>
      <c r="I33" s="48">
        <f>F33-D33</f>
        <v>-0.94761375718166008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58">
        <f>C28+C33</f>
        <v>198616926.13949537</v>
      </c>
      <c r="D34" s="31">
        <v>100.00000000000001</v>
      </c>
      <c r="E34" s="59">
        <f>E28+E33</f>
        <v>203640614.17750287</v>
      </c>
      <c r="F34" s="32">
        <f>F28+F33</f>
        <v>100.00000000000003</v>
      </c>
      <c r="G34" s="41">
        <f>E34-C34</f>
        <v>5023688.0380074978</v>
      </c>
      <c r="H34" s="41">
        <f>(E34-C34)/C34*100</f>
        <v>2.5293353067397653</v>
      </c>
      <c r="I34" s="41">
        <f>F34-D34</f>
        <v>0</v>
      </c>
    </row>
    <row r="37" spans="1:9" x14ac:dyDescent="0.25">
      <c r="B37" t="s">
        <v>61</v>
      </c>
    </row>
  </sheetData>
  <mergeCells count="3">
    <mergeCell ref="C7:I7"/>
    <mergeCell ref="G8:H8"/>
    <mergeCell ref="A7:A9"/>
  </mergeCells>
  <dataValidations disablePrompts="1" count="1">
    <dataValidation type="decimal" allowBlank="1" showInputMessage="1" showErrorMessage="1" errorTitle="Microsoft Excel" error="Neočekivana vrsta podatka!_x000a_Mollimo unesite broj." sqref="E29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showGridLines="0" showRuler="0" view="pageLayout" zoomScale="80" zoomScaleNormal="8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6.5703125" customWidth="1"/>
    <col min="4" max="4" width="13.28515625" customWidth="1"/>
    <col min="5" max="5" width="16.7109375" customWidth="1"/>
    <col min="6" max="6" width="15.7109375" customWidth="1"/>
    <col min="7" max="7" width="16.140625" customWidth="1"/>
    <col min="8" max="8" width="13.7109375" customWidth="1"/>
    <col min="9" max="9" width="13.42578125" customWidth="1"/>
  </cols>
  <sheetData>
    <row r="3" spans="1:14" x14ac:dyDescent="0.25">
      <c r="C3" s="4" t="s">
        <v>68</v>
      </c>
      <c r="D3" s="4"/>
    </row>
    <row r="5" spans="1:14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4" ht="15" customHeight="1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4" x14ac:dyDescent="0.25">
      <c r="A7" s="68" t="s">
        <v>0</v>
      </c>
      <c r="B7" s="15"/>
      <c r="C7" s="71" t="s">
        <v>62</v>
      </c>
      <c r="D7" s="71"/>
      <c r="E7" s="71"/>
      <c r="F7" s="71"/>
      <c r="G7" s="71"/>
      <c r="H7" s="71"/>
      <c r="I7" s="72"/>
      <c r="J7" s="1"/>
      <c r="K7" s="1"/>
      <c r="L7" s="1"/>
    </row>
    <row r="8" spans="1:14" x14ac:dyDescent="0.25">
      <c r="A8" s="69"/>
      <c r="B8" s="13" t="s">
        <v>29</v>
      </c>
      <c r="C8" s="42" t="s">
        <v>31</v>
      </c>
      <c r="D8" s="42" t="s">
        <v>51</v>
      </c>
      <c r="E8" s="42" t="s">
        <v>31</v>
      </c>
      <c r="F8" s="42" t="s">
        <v>51</v>
      </c>
      <c r="G8" s="73" t="s">
        <v>32</v>
      </c>
      <c r="H8" s="73"/>
      <c r="I8" s="11" t="s">
        <v>54</v>
      </c>
      <c r="J8" s="1"/>
      <c r="K8" s="1"/>
      <c r="L8" s="1"/>
    </row>
    <row r="9" spans="1:14" ht="18.75" customHeight="1" thickBot="1" x14ac:dyDescent="0.3">
      <c r="A9" s="70"/>
      <c r="B9" s="16"/>
      <c r="C9" s="12" t="s">
        <v>63</v>
      </c>
      <c r="D9" s="12" t="s">
        <v>53</v>
      </c>
      <c r="E9" s="12" t="s">
        <v>64</v>
      </c>
      <c r="F9" s="12" t="s">
        <v>53</v>
      </c>
      <c r="G9" s="9" t="s">
        <v>52</v>
      </c>
      <c r="H9" s="12" t="s">
        <v>57</v>
      </c>
      <c r="I9" s="10" t="s">
        <v>55</v>
      </c>
      <c r="J9" s="1"/>
      <c r="K9" s="1"/>
      <c r="L9" s="1"/>
      <c r="M9" s="64"/>
      <c r="N9" s="64"/>
    </row>
    <row r="10" spans="1:14" ht="17.100000000000001" customHeight="1" x14ac:dyDescent="0.25">
      <c r="A10" s="21" t="s">
        <v>1</v>
      </c>
      <c r="B10" s="14" t="s">
        <v>36</v>
      </c>
      <c r="C10" s="28">
        <v>14956575.142495235</v>
      </c>
      <c r="D10" s="45">
        <f>C10/C$34*100</f>
        <v>7.5081372191801536</v>
      </c>
      <c r="E10" s="28">
        <v>14910703.497206489</v>
      </c>
      <c r="F10" s="45">
        <f>E10/E$34*100</f>
        <v>7.2240605347504028</v>
      </c>
      <c r="G10" s="33">
        <f>E10-C10</f>
        <v>-45871.645288746804</v>
      </c>
      <c r="H10" s="33">
        <f>IFERROR((E10-C10)/C10*100,"-")</f>
        <v>-0.30669885887454545</v>
      </c>
      <c r="I10" s="37">
        <f>F10-D10</f>
        <v>-0.28407668442975087</v>
      </c>
      <c r="J10" s="1"/>
      <c r="K10" s="1"/>
      <c r="L10" s="1"/>
      <c r="M10" s="66"/>
      <c r="N10" s="66"/>
    </row>
    <row r="11" spans="1:14" ht="17.100000000000001" customHeight="1" x14ac:dyDescent="0.25">
      <c r="A11" s="22" t="s">
        <v>2</v>
      </c>
      <c r="B11" s="14" t="s">
        <v>37</v>
      </c>
      <c r="C11" s="28">
        <v>2708101.0900000003</v>
      </c>
      <c r="D11" s="45">
        <f t="shared" ref="D11:D32" si="0">C11/C$34*100</f>
        <v>1.3594552491740555</v>
      </c>
      <c r="E11" s="28">
        <v>3140588.3499999987</v>
      </c>
      <c r="F11" s="45">
        <f t="shared" ref="F11:F32" si="1">E11/E$34*100</f>
        <v>1.52157813072887</v>
      </c>
      <c r="G11" s="33">
        <f t="shared" ref="G11:G32" si="2">E11-C11</f>
        <v>432487.25999999838</v>
      </c>
      <c r="H11" s="33">
        <f t="shared" ref="H11:H32" si="3">IFERROR((E11-C11)/C11*100,"-")</f>
        <v>15.970129829976115</v>
      </c>
      <c r="I11" s="37">
        <f t="shared" ref="I11:I27" si="4">F11-D11</f>
        <v>0.16212288155481458</v>
      </c>
      <c r="J11" s="1"/>
      <c r="K11" s="1"/>
      <c r="L11" s="1"/>
      <c r="M11" s="66"/>
      <c r="N11" s="66"/>
    </row>
    <row r="12" spans="1:14" ht="17.100000000000001" customHeight="1" x14ac:dyDescent="0.25">
      <c r="A12" s="22" t="s">
        <v>3</v>
      </c>
      <c r="B12" s="14" t="s">
        <v>38</v>
      </c>
      <c r="C12" s="28">
        <v>20947729.339999996</v>
      </c>
      <c r="D12" s="45">
        <f t="shared" si="0"/>
        <v>10.515671189194924</v>
      </c>
      <c r="E12" s="28">
        <v>22179490.963233605</v>
      </c>
      <c r="F12" s="45">
        <f t="shared" si="1"/>
        <v>10.745702600710109</v>
      </c>
      <c r="G12" s="33">
        <f t="shared" si="2"/>
        <v>1231761.6232336089</v>
      </c>
      <c r="H12" s="33">
        <f t="shared" si="3"/>
        <v>5.880167741529589</v>
      </c>
      <c r="I12" s="37">
        <f t="shared" si="4"/>
        <v>0.23003141151518491</v>
      </c>
      <c r="J12" s="1"/>
      <c r="K12" s="1"/>
      <c r="L12" s="1"/>
      <c r="M12" s="66"/>
      <c r="N12" s="66"/>
    </row>
    <row r="13" spans="1:14" ht="17.100000000000001" customHeight="1" x14ac:dyDescent="0.25">
      <c r="A13" s="22" t="s">
        <v>4</v>
      </c>
      <c r="B13" s="14" t="s">
        <v>39</v>
      </c>
      <c r="C13" s="28">
        <v>5382</v>
      </c>
      <c r="D13" s="45">
        <f t="shared" si="0"/>
        <v>2.7017411492030997E-3</v>
      </c>
      <c r="E13" s="28">
        <v>0</v>
      </c>
      <c r="F13" s="45">
        <f t="shared" si="1"/>
        <v>0</v>
      </c>
      <c r="G13" s="33">
        <f t="shared" si="2"/>
        <v>-5382</v>
      </c>
      <c r="H13" s="33">
        <f t="shared" si="3"/>
        <v>-100</v>
      </c>
      <c r="I13" s="37">
        <f t="shared" si="4"/>
        <v>-2.7017411492030997E-3</v>
      </c>
      <c r="J13" s="1"/>
      <c r="K13" s="1"/>
      <c r="L13" s="1"/>
      <c r="M13" s="66"/>
      <c r="N13" s="66"/>
    </row>
    <row r="14" spans="1:14" ht="17.100000000000001" customHeight="1" x14ac:dyDescent="0.25">
      <c r="A14" s="22" t="s">
        <v>5</v>
      </c>
      <c r="B14" s="14" t="s">
        <v>41</v>
      </c>
      <c r="C14" s="28">
        <v>0</v>
      </c>
      <c r="D14" s="45">
        <f t="shared" si="0"/>
        <v>0</v>
      </c>
      <c r="E14" s="28">
        <v>729</v>
      </c>
      <c r="F14" s="45">
        <f t="shared" si="1"/>
        <v>3.5319192892673972E-4</v>
      </c>
      <c r="G14" s="33">
        <f t="shared" si="2"/>
        <v>729</v>
      </c>
      <c r="H14" s="33" t="str">
        <f t="shared" si="3"/>
        <v>-</v>
      </c>
      <c r="I14" s="37">
        <f t="shared" si="4"/>
        <v>3.5319192892673972E-4</v>
      </c>
      <c r="J14" s="1"/>
      <c r="K14" s="1"/>
      <c r="L14" s="1"/>
      <c r="M14" s="66"/>
      <c r="N14" s="66"/>
    </row>
    <row r="15" spans="1:14" ht="17.100000000000001" customHeight="1" x14ac:dyDescent="0.25">
      <c r="A15" s="22" t="s">
        <v>6</v>
      </c>
      <c r="B15" s="14" t="s">
        <v>42</v>
      </c>
      <c r="C15" s="28">
        <v>0</v>
      </c>
      <c r="D15" s="45">
        <f t="shared" si="0"/>
        <v>0</v>
      </c>
      <c r="E15" s="28">
        <v>3510</v>
      </c>
      <c r="F15" s="45">
        <f t="shared" si="1"/>
        <v>1.7005537318694876E-3</v>
      </c>
      <c r="G15" s="33">
        <f t="shared" si="2"/>
        <v>3510</v>
      </c>
      <c r="H15" s="33" t="str">
        <f t="shared" si="3"/>
        <v>-</v>
      </c>
      <c r="I15" s="37">
        <f t="shared" si="4"/>
        <v>1.7005537318694876E-3</v>
      </c>
      <c r="J15" s="1"/>
      <c r="K15" s="1"/>
      <c r="L15" s="1"/>
      <c r="M15" s="66"/>
      <c r="N15" s="66"/>
    </row>
    <row r="16" spans="1:14" ht="17.100000000000001" customHeight="1" x14ac:dyDescent="0.25">
      <c r="A16" s="22" t="s">
        <v>7</v>
      </c>
      <c r="B16" s="14" t="s">
        <v>69</v>
      </c>
      <c r="C16" s="28">
        <v>1590734.31</v>
      </c>
      <c r="D16" s="45">
        <f t="shared" si="0"/>
        <v>0.79854186970943886</v>
      </c>
      <c r="E16" s="28">
        <v>1294913.9999999998</v>
      </c>
      <c r="F16" s="45">
        <f t="shared" si="1"/>
        <v>0.62737060830485614</v>
      </c>
      <c r="G16" s="33">
        <f t="shared" si="2"/>
        <v>-295820.31000000029</v>
      </c>
      <c r="H16" s="33">
        <f t="shared" si="3"/>
        <v>-18.596462535594664</v>
      </c>
      <c r="I16" s="37">
        <f t="shared" si="4"/>
        <v>-0.17117126140458272</v>
      </c>
      <c r="J16" s="1"/>
      <c r="K16" s="1"/>
      <c r="L16" s="1"/>
      <c r="M16" s="66"/>
      <c r="N16" s="66"/>
    </row>
    <row r="17" spans="1:14" ht="17.100000000000001" customHeight="1" x14ac:dyDescent="0.25">
      <c r="A17" s="22" t="s">
        <v>8</v>
      </c>
      <c r="B17" s="14" t="s">
        <v>43</v>
      </c>
      <c r="C17" s="28">
        <v>11139321.130000003</v>
      </c>
      <c r="D17" s="45">
        <f t="shared" si="0"/>
        <v>5.5918919121346295</v>
      </c>
      <c r="E17" s="28">
        <v>10797121.229999999</v>
      </c>
      <c r="F17" s="45">
        <f t="shared" si="1"/>
        <v>5.231078290918453</v>
      </c>
      <c r="G17" s="33">
        <f t="shared" si="2"/>
        <v>-342199.9000000041</v>
      </c>
      <c r="H17" s="33">
        <f t="shared" si="3"/>
        <v>-3.0719995950058765</v>
      </c>
      <c r="I17" s="37">
        <f t="shared" si="4"/>
        <v>-0.36081362121617655</v>
      </c>
      <c r="J17" s="1"/>
      <c r="K17" s="1"/>
      <c r="L17" s="1"/>
      <c r="M17" s="66"/>
      <c r="N17" s="66"/>
    </row>
    <row r="18" spans="1:14" ht="17.100000000000001" customHeight="1" x14ac:dyDescent="0.25">
      <c r="A18" s="22" t="s">
        <v>9</v>
      </c>
      <c r="B18" s="14" t="s">
        <v>44</v>
      </c>
      <c r="C18" s="28">
        <v>7199736.5850000009</v>
      </c>
      <c r="D18" s="45">
        <f t="shared" si="0"/>
        <v>3.6142371971604428</v>
      </c>
      <c r="E18" s="28">
        <v>6721291.2279297989</v>
      </c>
      <c r="F18" s="45">
        <f t="shared" si="1"/>
        <v>3.2563865756802479</v>
      </c>
      <c r="G18" s="33">
        <f t="shared" si="2"/>
        <v>-478445.35707020201</v>
      </c>
      <c r="H18" s="33">
        <f t="shared" si="3"/>
        <v>-6.6453175254633567</v>
      </c>
      <c r="I18" s="37">
        <f t="shared" si="4"/>
        <v>-0.35785062148019486</v>
      </c>
      <c r="J18" s="1"/>
      <c r="K18" s="1"/>
      <c r="L18" s="1"/>
      <c r="M18" s="66"/>
      <c r="N18" s="66"/>
    </row>
    <row r="19" spans="1:14" ht="17.100000000000001" customHeight="1" x14ac:dyDescent="0.25">
      <c r="A19" s="22" t="s">
        <v>10</v>
      </c>
      <c r="B19" s="14" t="s">
        <v>46</v>
      </c>
      <c r="C19" s="28">
        <v>83222269.630000025</v>
      </c>
      <c r="D19" s="45">
        <f t="shared" si="0"/>
        <v>41.777226010673814</v>
      </c>
      <c r="E19" s="28">
        <v>89102266.959829956</v>
      </c>
      <c r="F19" s="45">
        <f t="shared" si="1"/>
        <v>43.169000739763582</v>
      </c>
      <c r="G19" s="33">
        <f t="shared" si="2"/>
        <v>5879997.3298299313</v>
      </c>
      <c r="H19" s="33">
        <f t="shared" si="3"/>
        <v>7.0654133274326192</v>
      </c>
      <c r="I19" s="37">
        <f t="shared" si="4"/>
        <v>1.391774729089768</v>
      </c>
      <c r="J19" s="1"/>
      <c r="K19" s="1"/>
      <c r="L19" s="1"/>
      <c r="M19" s="66"/>
      <c r="N19" s="66"/>
    </row>
    <row r="20" spans="1:14" ht="17.100000000000001" customHeight="1" x14ac:dyDescent="0.25">
      <c r="A20" s="22" t="s">
        <v>11</v>
      </c>
      <c r="B20" s="14" t="s">
        <v>47</v>
      </c>
      <c r="C20" s="28">
        <v>11756.3</v>
      </c>
      <c r="D20" s="45">
        <f t="shared" si="0"/>
        <v>5.9016126853170562E-3</v>
      </c>
      <c r="E20" s="28">
        <v>15062.99</v>
      </c>
      <c r="F20" s="45">
        <f t="shared" si="1"/>
        <v>7.2978415548754332E-3</v>
      </c>
      <c r="G20" s="33">
        <f t="shared" si="2"/>
        <v>3306.6900000000005</v>
      </c>
      <c r="H20" s="33">
        <f t="shared" si="3"/>
        <v>28.126961714144759</v>
      </c>
      <c r="I20" s="37">
        <f t="shared" si="4"/>
        <v>1.3962288695583769E-3</v>
      </c>
      <c r="J20" s="1"/>
      <c r="K20" s="1"/>
      <c r="L20" s="1"/>
      <c r="M20" s="66"/>
      <c r="N20" s="66"/>
    </row>
    <row r="21" spans="1:14" ht="17.100000000000001" customHeight="1" x14ac:dyDescent="0.25">
      <c r="A21" s="22" t="s">
        <v>12</v>
      </c>
      <c r="B21" s="14" t="s">
        <v>48</v>
      </c>
      <c r="C21" s="28">
        <v>6112</v>
      </c>
      <c r="D21" s="45">
        <f t="shared" si="0"/>
        <v>3.0681980497824874E-3</v>
      </c>
      <c r="E21" s="28">
        <v>4353.13</v>
      </c>
      <c r="F21" s="45">
        <f t="shared" si="1"/>
        <v>2.1090403039353339E-3</v>
      </c>
      <c r="G21" s="33">
        <f t="shared" si="2"/>
        <v>-1758.87</v>
      </c>
      <c r="H21" s="33">
        <f t="shared" si="3"/>
        <v>-28.777323298429319</v>
      </c>
      <c r="I21" s="37">
        <f t="shared" si="4"/>
        <v>-9.5915774584715355E-4</v>
      </c>
      <c r="J21" s="1"/>
      <c r="K21" s="1"/>
      <c r="L21" s="1"/>
      <c r="M21" s="66"/>
      <c r="N21" s="66"/>
    </row>
    <row r="22" spans="1:14" ht="17.100000000000001" customHeight="1" x14ac:dyDescent="0.25">
      <c r="A22" s="22" t="s">
        <v>13</v>
      </c>
      <c r="B22" s="14" t="s">
        <v>49</v>
      </c>
      <c r="C22" s="28">
        <v>2515243.5699999998</v>
      </c>
      <c r="D22" s="45">
        <f t="shared" si="0"/>
        <v>1.262641592964977</v>
      </c>
      <c r="E22" s="28">
        <v>3008753.9699999997</v>
      </c>
      <c r="F22" s="45">
        <f t="shared" si="1"/>
        <v>1.4577059236355088</v>
      </c>
      <c r="G22" s="33">
        <f t="shared" si="2"/>
        <v>493510.39999999991</v>
      </c>
      <c r="H22" s="33">
        <f t="shared" si="3"/>
        <v>19.620779708424021</v>
      </c>
      <c r="I22" s="37">
        <f t="shared" si="4"/>
        <v>0.19506433067053175</v>
      </c>
      <c r="J22" s="1"/>
      <c r="K22" s="1"/>
      <c r="L22" s="1"/>
      <c r="M22" s="66"/>
      <c r="N22" s="66"/>
    </row>
    <row r="23" spans="1:14" ht="17.100000000000001" customHeight="1" x14ac:dyDescent="0.25">
      <c r="A23" s="22" t="s">
        <v>14</v>
      </c>
      <c r="B23" s="14" t="s">
        <v>45</v>
      </c>
      <c r="C23" s="28">
        <v>5165749.78</v>
      </c>
      <c r="D23" s="45">
        <f t="shared" si="0"/>
        <v>2.5931844569143179</v>
      </c>
      <c r="E23" s="28">
        <v>4496000.25</v>
      </c>
      <c r="F23" s="45">
        <f t="shared" si="1"/>
        <v>2.1782592602916382</v>
      </c>
      <c r="G23" s="33">
        <f t="shared" si="2"/>
        <v>-669749.53000000026</v>
      </c>
      <c r="H23" s="33">
        <f t="shared" si="3"/>
        <v>-12.965194957623369</v>
      </c>
      <c r="I23" s="37">
        <f t="shared" si="4"/>
        <v>-0.41492519662267968</v>
      </c>
      <c r="J23" s="1"/>
      <c r="K23" s="1"/>
      <c r="L23" s="1"/>
      <c r="M23" s="66"/>
      <c r="N23" s="66"/>
    </row>
    <row r="24" spans="1:14" ht="17.100000000000001" customHeight="1" x14ac:dyDescent="0.25">
      <c r="A24" s="22" t="s">
        <v>15</v>
      </c>
      <c r="B24" s="14" t="s">
        <v>70</v>
      </c>
      <c r="C24" s="28">
        <v>129190.64</v>
      </c>
      <c r="D24" s="45">
        <f t="shared" si="0"/>
        <v>6.48531527647499E-2</v>
      </c>
      <c r="E24" s="28">
        <v>175666.5</v>
      </c>
      <c r="F24" s="45">
        <f t="shared" si="1"/>
        <v>8.5108353885883573E-2</v>
      </c>
      <c r="G24" s="33">
        <f t="shared" si="2"/>
        <v>46475.86</v>
      </c>
      <c r="H24" s="33">
        <f t="shared" si="3"/>
        <v>35.974634075657498</v>
      </c>
      <c r="I24" s="37">
        <f t="shared" si="4"/>
        <v>2.0255201121133673E-2</v>
      </c>
      <c r="J24" s="1"/>
      <c r="K24" s="1"/>
      <c r="L24" s="1"/>
      <c r="M24" s="66"/>
      <c r="N24" s="66"/>
    </row>
    <row r="25" spans="1:14" ht="17.100000000000001" customHeight="1" x14ac:dyDescent="0.25">
      <c r="A25" s="22" t="s">
        <v>16</v>
      </c>
      <c r="B25" s="14" t="s">
        <v>71</v>
      </c>
      <c r="C25" s="28">
        <v>865427.74</v>
      </c>
      <c r="D25" s="45">
        <f t="shared" si="0"/>
        <v>0.43444105106277242</v>
      </c>
      <c r="E25" s="28">
        <v>482088.20999999996</v>
      </c>
      <c r="F25" s="45">
        <f t="shared" si="1"/>
        <v>0.23356606968825674</v>
      </c>
      <c r="G25" s="33">
        <f t="shared" si="2"/>
        <v>-383339.53</v>
      </c>
      <c r="H25" s="33">
        <f t="shared" si="3"/>
        <v>-44.294805017458771</v>
      </c>
      <c r="I25" s="37">
        <f t="shared" si="4"/>
        <v>-0.20087498137451568</v>
      </c>
      <c r="J25" s="1"/>
      <c r="K25" s="1"/>
      <c r="L25" s="1"/>
      <c r="M25" s="66"/>
      <c r="N25" s="66"/>
    </row>
    <row r="26" spans="1:14" ht="17.100000000000001" customHeight="1" x14ac:dyDescent="0.25">
      <c r="A26" s="22" t="s">
        <v>17</v>
      </c>
      <c r="B26" s="14" t="s">
        <v>50</v>
      </c>
      <c r="C26" s="28">
        <v>1169</v>
      </c>
      <c r="D26" s="45">
        <f t="shared" si="0"/>
        <v>5.8683303668123816E-4</v>
      </c>
      <c r="E26" s="28">
        <v>965</v>
      </c>
      <c r="F26" s="45">
        <f t="shared" si="1"/>
        <v>4.6753115420343461E-4</v>
      </c>
      <c r="G26" s="33">
        <f t="shared" si="2"/>
        <v>-204</v>
      </c>
      <c r="H26" s="33">
        <f t="shared" si="3"/>
        <v>-17.450812660393499</v>
      </c>
      <c r="I26" s="37">
        <f t="shared" si="4"/>
        <v>-1.1930188247780355E-4</v>
      </c>
      <c r="J26" s="1"/>
      <c r="K26" s="1"/>
      <c r="L26" s="1"/>
      <c r="M26" s="66"/>
      <c r="N26" s="66"/>
    </row>
    <row r="27" spans="1:14" ht="17.100000000000001" customHeight="1" x14ac:dyDescent="0.25">
      <c r="A27" s="22" t="s">
        <v>18</v>
      </c>
      <c r="B27" s="14" t="s">
        <v>40</v>
      </c>
      <c r="C27" s="28">
        <v>183955.06</v>
      </c>
      <c r="D27" s="45">
        <f t="shared" si="0"/>
        <v>9.2344659086979766E-2</v>
      </c>
      <c r="E27" s="28">
        <v>690447.48999999987</v>
      </c>
      <c r="F27" s="45">
        <f t="shared" si="1"/>
        <v>0.33451369110524798</v>
      </c>
      <c r="G27" s="33">
        <f t="shared" si="2"/>
        <v>506492.42999999988</v>
      </c>
      <c r="H27" s="33">
        <f t="shared" si="3"/>
        <v>275.33487254984988</v>
      </c>
      <c r="I27" s="37">
        <f t="shared" si="4"/>
        <v>0.24216903201826823</v>
      </c>
      <c r="J27" s="1"/>
      <c r="K27" s="1"/>
      <c r="L27" s="1"/>
      <c r="M27" s="66"/>
      <c r="N27" s="66"/>
    </row>
    <row r="28" spans="1:14" ht="17.100000000000001" customHeight="1" x14ac:dyDescent="0.25">
      <c r="A28" s="23" t="s">
        <v>30</v>
      </c>
      <c r="B28" s="7" t="s">
        <v>22</v>
      </c>
      <c r="C28" s="29">
        <f>SUM(C10:C27)</f>
        <v>150648453.31749526</v>
      </c>
      <c r="D28" s="34">
        <f>SUM(D10:D27)</f>
        <v>75.624883944942255</v>
      </c>
      <c r="E28" s="29">
        <f>SUM(E10:E27)</f>
        <v>157023952.76819986</v>
      </c>
      <c r="F28" s="34">
        <f>SUM(F10:F27)</f>
        <v>76.07625893813686</v>
      </c>
      <c r="G28" s="34">
        <f>E28-C28</f>
        <v>6375499.4507046044</v>
      </c>
      <c r="H28" s="34">
        <f>(E28-C28)/C28*100</f>
        <v>4.2320377742399291</v>
      </c>
      <c r="I28" s="38">
        <f>F28-D28</f>
        <v>0.45137499319460517</v>
      </c>
      <c r="J28" s="1"/>
      <c r="K28" s="1"/>
      <c r="L28" s="1"/>
      <c r="M28" s="64"/>
      <c r="N28" s="64"/>
    </row>
    <row r="29" spans="1:14" ht="17.100000000000001" customHeight="1" x14ac:dyDescent="0.25">
      <c r="A29" s="24" t="s">
        <v>27</v>
      </c>
      <c r="B29" s="5" t="s">
        <v>23</v>
      </c>
      <c r="C29" s="27">
        <v>45141711.085000098</v>
      </c>
      <c r="D29" s="45">
        <f t="shared" si="0"/>
        <v>22.660947302820972</v>
      </c>
      <c r="E29" s="27">
        <v>45582662.903999984</v>
      </c>
      <c r="F29" s="45">
        <f t="shared" si="1"/>
        <v>22.084264247847869</v>
      </c>
      <c r="G29" s="33">
        <f t="shared" si="2"/>
        <v>440951.81899988651</v>
      </c>
      <c r="H29" s="33">
        <f t="shared" si="3"/>
        <v>0.97681680291115069</v>
      </c>
      <c r="I29" s="37">
        <f>F29-D29</f>
        <v>-0.57668305497310257</v>
      </c>
      <c r="J29" s="1"/>
      <c r="K29" s="1"/>
      <c r="L29" s="1"/>
      <c r="M29" s="66"/>
      <c r="N29" s="66"/>
    </row>
    <row r="30" spans="1:14" ht="17.100000000000001" customHeight="1" x14ac:dyDescent="0.25">
      <c r="A30" s="24" t="s">
        <v>24</v>
      </c>
      <c r="B30" s="6" t="s">
        <v>25</v>
      </c>
      <c r="C30" s="27">
        <v>210668.94</v>
      </c>
      <c r="D30" s="45">
        <f t="shared" si="0"/>
        <v>0.10575491342567798</v>
      </c>
      <c r="E30" s="27">
        <v>51313.74</v>
      </c>
      <c r="F30" s="45">
        <f t="shared" si="1"/>
        <v>2.4860903718854868E-2</v>
      </c>
      <c r="G30" s="33">
        <f t="shared" si="2"/>
        <v>-159355.20000000001</v>
      </c>
      <c r="H30" s="33">
        <f t="shared" si="3"/>
        <v>-75.642474870761689</v>
      </c>
      <c r="I30" s="37">
        <f t="shared" ref="I30:I32" si="5">F30-D30</f>
        <v>-8.0894009706823117E-2</v>
      </c>
      <c r="J30" s="1"/>
      <c r="K30" s="1"/>
      <c r="L30" s="1"/>
      <c r="M30" s="66"/>
      <c r="N30" s="66"/>
    </row>
    <row r="31" spans="1:14" ht="17.100000000000001" customHeight="1" x14ac:dyDescent="0.25">
      <c r="A31" s="24" t="s">
        <v>26</v>
      </c>
      <c r="B31" s="18" t="s">
        <v>28</v>
      </c>
      <c r="C31" s="27">
        <v>3204038.7299999874</v>
      </c>
      <c r="D31" s="45">
        <f t="shared" si="0"/>
        <v>1.608413838811112</v>
      </c>
      <c r="E31" s="27">
        <v>3745428.1659999937</v>
      </c>
      <c r="F31" s="45">
        <f t="shared" si="1"/>
        <v>1.8146159102964046</v>
      </c>
      <c r="G31" s="33">
        <f t="shared" si="2"/>
        <v>541389.43600000627</v>
      </c>
      <c r="H31" s="33">
        <f t="shared" si="3"/>
        <v>16.897093999859621</v>
      </c>
      <c r="I31" s="37">
        <f t="shared" si="5"/>
        <v>0.20620207148529257</v>
      </c>
      <c r="J31" s="1"/>
      <c r="K31" s="1"/>
      <c r="L31" s="1"/>
      <c r="M31" s="66"/>
      <c r="N31" s="66"/>
    </row>
    <row r="32" spans="1:14" ht="17.100000000000001" customHeight="1" x14ac:dyDescent="0.25">
      <c r="A32" s="22" t="s">
        <v>21</v>
      </c>
      <c r="B32" s="18" t="s">
        <v>35</v>
      </c>
      <c r="C32" s="27">
        <v>0</v>
      </c>
      <c r="D32" s="45">
        <f t="shared" si="0"/>
        <v>0</v>
      </c>
      <c r="E32" s="27">
        <v>0</v>
      </c>
      <c r="F32" s="45">
        <f t="shared" si="1"/>
        <v>0</v>
      </c>
      <c r="G32" s="33">
        <f t="shared" si="2"/>
        <v>0</v>
      </c>
      <c r="H32" s="33" t="str">
        <f t="shared" si="3"/>
        <v>-</v>
      </c>
      <c r="I32" s="37">
        <f t="shared" si="5"/>
        <v>0</v>
      </c>
      <c r="J32" s="1"/>
      <c r="K32" s="1"/>
      <c r="L32" s="1"/>
      <c r="M32" s="66"/>
      <c r="N32" s="66"/>
    </row>
    <row r="33" spans="1:14" ht="17.100000000000001" customHeight="1" x14ac:dyDescent="0.25">
      <c r="A33" s="23" t="s">
        <v>19</v>
      </c>
      <c r="B33" s="7" t="s">
        <v>20</v>
      </c>
      <c r="C33" s="30">
        <f>SUM(C29:C32)</f>
        <v>48556418.755000085</v>
      </c>
      <c r="D33" s="35">
        <f>SUM(D29:D32)</f>
        <v>24.375116055057763</v>
      </c>
      <c r="E33" s="30">
        <f>SUM(E29:E32)</f>
        <v>49379404.80999998</v>
      </c>
      <c r="F33" s="35">
        <f>SUM(F29:F32)</f>
        <v>23.923741061863129</v>
      </c>
      <c r="G33" s="35">
        <f>E33-C33</f>
        <v>822986.05499989539</v>
      </c>
      <c r="H33" s="35">
        <f>(E33-C33)/C33*100</f>
        <v>1.6949068240646323</v>
      </c>
      <c r="I33" s="39">
        <f>F33-D33</f>
        <v>-0.45137499319463359</v>
      </c>
      <c r="J33" s="1"/>
      <c r="K33" s="1"/>
      <c r="L33" s="1"/>
      <c r="M33" s="66"/>
      <c r="N33" s="66"/>
    </row>
    <row r="34" spans="1:14" ht="17.100000000000001" customHeight="1" x14ac:dyDescent="0.25">
      <c r="A34" s="19" t="s">
        <v>33</v>
      </c>
      <c r="B34" s="20" t="s">
        <v>34</v>
      </c>
      <c r="C34" s="58">
        <f>C28+C33</f>
        <v>199204872.07249534</v>
      </c>
      <c r="D34" s="31">
        <v>100.00000000000001</v>
      </c>
      <c r="E34" s="59">
        <f>E28+E33</f>
        <v>206403357.57819983</v>
      </c>
      <c r="F34" s="32">
        <f>F28+F33</f>
        <v>99.999999999999986</v>
      </c>
      <c r="G34" s="41">
        <f>E34-C34</f>
        <v>7198485.5057044923</v>
      </c>
      <c r="H34" s="41">
        <f>(E34-C34)/C34*100</f>
        <v>3.6136091606659066</v>
      </c>
      <c r="I34" s="41">
        <f>F34-D34</f>
        <v>0</v>
      </c>
      <c r="J34" s="1"/>
      <c r="K34" s="1"/>
      <c r="L34" s="1"/>
      <c r="M34" s="64"/>
      <c r="N34" s="64"/>
    </row>
    <row r="35" spans="1:14" x14ac:dyDescent="0.25">
      <c r="B35" s="53"/>
    </row>
    <row r="36" spans="1:14" x14ac:dyDescent="0.25">
      <c r="B36" s="54"/>
    </row>
    <row r="37" spans="1:14" x14ac:dyDescent="0.25">
      <c r="B37" t="s">
        <v>65</v>
      </c>
    </row>
  </sheetData>
  <mergeCells count="3">
    <mergeCell ref="A7:A9"/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M10:N27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showGridLines="0" showRuler="0" view="pageLayout" zoomScale="80" zoomScaleNormal="7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" customWidth="1"/>
    <col min="3" max="3" width="15.7109375" customWidth="1"/>
    <col min="4" max="4" width="11.28515625" customWidth="1"/>
    <col min="5" max="5" width="15.28515625" customWidth="1"/>
    <col min="6" max="6" width="11.28515625" customWidth="1"/>
    <col min="7" max="7" width="15.85546875" customWidth="1"/>
    <col min="8" max="8" width="15.5703125" customWidth="1"/>
    <col min="9" max="9" width="14.42578125" customWidth="1"/>
    <col min="13" max="14" width="13.5703125" bestFit="1" customWidth="1"/>
  </cols>
  <sheetData>
    <row r="3" spans="1:14" x14ac:dyDescent="0.25">
      <c r="C3" s="4" t="s">
        <v>58</v>
      </c>
    </row>
    <row r="5" spans="1:14" s="1" customFormat="1" ht="15" customHeight="1" x14ac:dyDescent="0.2">
      <c r="C5" s="3"/>
      <c r="D5" s="2"/>
      <c r="E5" s="3"/>
      <c r="F5" s="3"/>
    </row>
    <row r="6" spans="1:14" s="1" customFormat="1" ht="15" customHeight="1" thickBot="1" x14ac:dyDescent="0.25">
      <c r="C6" s="3"/>
      <c r="D6" s="2"/>
      <c r="E6" s="3"/>
      <c r="F6" s="3"/>
    </row>
    <row r="7" spans="1:14" s="1" customFormat="1" ht="15" customHeight="1" x14ac:dyDescent="0.2">
      <c r="A7" s="68" t="s">
        <v>0</v>
      </c>
      <c r="B7" s="74" t="s">
        <v>29</v>
      </c>
      <c r="C7" s="71" t="s">
        <v>62</v>
      </c>
      <c r="D7" s="71"/>
      <c r="E7" s="71"/>
      <c r="F7" s="71"/>
      <c r="G7" s="71"/>
      <c r="H7" s="71"/>
      <c r="I7" s="72"/>
    </row>
    <row r="8" spans="1:14" s="1" customFormat="1" ht="15" customHeight="1" x14ac:dyDescent="0.2">
      <c r="A8" s="69"/>
      <c r="B8" s="75"/>
      <c r="C8" s="17" t="s">
        <v>31</v>
      </c>
      <c r="D8" s="17" t="s">
        <v>51</v>
      </c>
      <c r="E8" s="17" t="s">
        <v>31</v>
      </c>
      <c r="F8" s="17" t="s">
        <v>51</v>
      </c>
      <c r="G8" s="73" t="s">
        <v>32</v>
      </c>
      <c r="H8" s="73"/>
      <c r="I8" s="11" t="s">
        <v>54</v>
      </c>
    </row>
    <row r="9" spans="1:14" s="1" customFormat="1" ht="18.75" customHeight="1" thickBot="1" x14ac:dyDescent="0.25">
      <c r="A9" s="70"/>
      <c r="B9" s="76"/>
      <c r="C9" s="12" t="s">
        <v>63</v>
      </c>
      <c r="D9" s="12" t="s">
        <v>53</v>
      </c>
      <c r="E9" s="12" t="s">
        <v>64</v>
      </c>
      <c r="F9" s="12" t="s">
        <v>53</v>
      </c>
      <c r="G9" s="9" t="s">
        <v>52</v>
      </c>
      <c r="H9" s="12" t="s">
        <v>57</v>
      </c>
      <c r="I9" s="10" t="s">
        <v>55</v>
      </c>
    </row>
    <row r="10" spans="1:14" s="1" customFormat="1" ht="17.100000000000001" customHeight="1" x14ac:dyDescent="0.2">
      <c r="A10" s="21" t="s">
        <v>1</v>
      </c>
      <c r="B10" s="14" t="s">
        <v>36</v>
      </c>
      <c r="C10" s="36">
        <v>6365247.6798999999</v>
      </c>
      <c r="D10" s="45">
        <f t="shared" ref="D10:D27" si="0">C10/C$34*100</f>
        <v>7.488140249031745</v>
      </c>
      <c r="E10" s="28">
        <v>7219858.5534371091</v>
      </c>
      <c r="F10" s="44">
        <f t="shared" ref="F10:F27" si="1">E10/E$34*100</f>
        <v>7.9440139133588481</v>
      </c>
      <c r="G10" s="33">
        <f>E10-C10</f>
        <v>854610.87353710923</v>
      </c>
      <c r="H10" s="33">
        <f>IFERROR((E10-C10)/C10*100,"-")</f>
        <v>13.42619983564466</v>
      </c>
      <c r="I10" s="37">
        <f>F10-D10</f>
        <v>0.45587366432710308</v>
      </c>
      <c r="K10" s="61"/>
      <c r="L10" s="61"/>
      <c r="M10" s="62"/>
      <c r="N10" s="62"/>
    </row>
    <row r="11" spans="1:14" s="1" customFormat="1" ht="17.100000000000001" customHeight="1" x14ac:dyDescent="0.2">
      <c r="A11" s="22" t="s">
        <v>2</v>
      </c>
      <c r="B11" s="14" t="s">
        <v>37</v>
      </c>
      <c r="C11" s="36">
        <v>543042.18999999994</v>
      </c>
      <c r="D11" s="44">
        <f t="shared" si="0"/>
        <v>0.63884019669839898</v>
      </c>
      <c r="E11" s="28">
        <v>720899.78</v>
      </c>
      <c r="F11" s="44">
        <f t="shared" si="1"/>
        <v>0.79320638210162664</v>
      </c>
      <c r="G11" s="33">
        <f t="shared" ref="G11:G27" si="2">E11-C11</f>
        <v>177857.59000000008</v>
      </c>
      <c r="H11" s="33">
        <f t="shared" ref="H11:H27" si="3">IFERROR((E11-C11)/C11*100,"-")</f>
        <v>32.752075856205593</v>
      </c>
      <c r="I11" s="37">
        <f t="shared" ref="I11:I33" si="4">F11-D11</f>
        <v>0.15436618540322766</v>
      </c>
      <c r="K11" s="61"/>
      <c r="L11" s="61"/>
      <c r="M11" s="62"/>
      <c r="N11" s="62"/>
    </row>
    <row r="12" spans="1:14" s="1" customFormat="1" ht="17.100000000000001" customHeight="1" x14ac:dyDescent="0.2">
      <c r="A12" s="22" t="s">
        <v>3</v>
      </c>
      <c r="B12" s="14" t="s">
        <v>38</v>
      </c>
      <c r="C12" s="36">
        <v>5757844.1699999999</v>
      </c>
      <c r="D12" s="44">
        <f t="shared" si="0"/>
        <v>6.7735847598167833</v>
      </c>
      <c r="E12" s="28">
        <v>6618172.3523531994</v>
      </c>
      <c r="F12" s="44">
        <f t="shared" si="1"/>
        <v>7.2819782907065003</v>
      </c>
      <c r="G12" s="33">
        <f t="shared" si="2"/>
        <v>860328.18235319946</v>
      </c>
      <c r="H12" s="33">
        <f t="shared" si="3"/>
        <v>14.94184554065831</v>
      </c>
      <c r="I12" s="37">
        <f t="shared" si="4"/>
        <v>0.50839353088971695</v>
      </c>
      <c r="K12" s="61"/>
      <c r="L12" s="61"/>
      <c r="M12" s="62"/>
      <c r="N12" s="62"/>
    </row>
    <row r="13" spans="1:14" s="1" customFormat="1" ht="17.100000000000001" customHeight="1" x14ac:dyDescent="0.2">
      <c r="A13" s="22" t="s">
        <v>4</v>
      </c>
      <c r="B13" s="14" t="s">
        <v>39</v>
      </c>
      <c r="C13" s="36">
        <v>0</v>
      </c>
      <c r="D13" s="44">
        <f t="shared" si="0"/>
        <v>0</v>
      </c>
      <c r="E13" s="28">
        <v>0</v>
      </c>
      <c r="F13" s="44">
        <f t="shared" si="1"/>
        <v>0</v>
      </c>
      <c r="G13" s="33">
        <f t="shared" si="2"/>
        <v>0</v>
      </c>
      <c r="H13" s="33" t="str">
        <f t="shared" si="3"/>
        <v>-</v>
      </c>
      <c r="I13" s="37">
        <f t="shared" si="4"/>
        <v>0</v>
      </c>
      <c r="K13" s="61"/>
      <c r="L13" s="61"/>
      <c r="M13" s="62"/>
      <c r="N13" s="62"/>
    </row>
    <row r="14" spans="1:14" s="1" customFormat="1" ht="17.100000000000001" customHeight="1" x14ac:dyDescent="0.2">
      <c r="A14" s="22" t="s">
        <v>5</v>
      </c>
      <c r="B14" s="14" t="s">
        <v>41</v>
      </c>
      <c r="C14" s="36">
        <v>0</v>
      </c>
      <c r="D14" s="44">
        <f t="shared" si="0"/>
        <v>0</v>
      </c>
      <c r="E14" s="28">
        <v>0</v>
      </c>
      <c r="F14" s="44">
        <f t="shared" si="1"/>
        <v>0</v>
      </c>
      <c r="G14" s="33">
        <f t="shared" si="2"/>
        <v>0</v>
      </c>
      <c r="H14" s="33" t="str">
        <f t="shared" si="3"/>
        <v>-</v>
      </c>
      <c r="I14" s="37">
        <f t="shared" si="4"/>
        <v>0</v>
      </c>
      <c r="K14" s="61"/>
      <c r="L14" s="61"/>
      <c r="M14" s="62"/>
      <c r="N14" s="62"/>
    </row>
    <row r="15" spans="1:14" s="1" customFormat="1" ht="17.100000000000001" customHeight="1" x14ac:dyDescent="0.2">
      <c r="A15" s="22" t="s">
        <v>6</v>
      </c>
      <c r="B15" s="14" t="s">
        <v>42</v>
      </c>
      <c r="C15" s="36">
        <v>837.04</v>
      </c>
      <c r="D15" s="44">
        <f t="shared" si="0"/>
        <v>9.8470212460734946E-4</v>
      </c>
      <c r="E15" s="28">
        <v>3732.43</v>
      </c>
      <c r="F15" s="44">
        <f t="shared" si="1"/>
        <v>4.10679456268883E-3</v>
      </c>
      <c r="G15" s="33">
        <f t="shared" si="2"/>
        <v>2895.39</v>
      </c>
      <c r="H15" s="33">
        <f t="shared" si="3"/>
        <v>345.90820032495458</v>
      </c>
      <c r="I15" s="37">
        <f t="shared" si="4"/>
        <v>3.1220924380814807E-3</v>
      </c>
      <c r="K15" s="61"/>
      <c r="L15" s="61"/>
      <c r="M15" s="62"/>
      <c r="N15" s="62"/>
    </row>
    <row r="16" spans="1:14" s="1" customFormat="1" ht="17.100000000000001" customHeight="1" x14ac:dyDescent="0.2">
      <c r="A16" s="22" t="s">
        <v>7</v>
      </c>
      <c r="B16" s="14" t="s">
        <v>69</v>
      </c>
      <c r="C16" s="36">
        <v>302759.80000000005</v>
      </c>
      <c r="D16" s="44">
        <f t="shared" si="0"/>
        <v>0.35616961949930259</v>
      </c>
      <c r="E16" s="28">
        <v>369348.42000000004</v>
      </c>
      <c r="F16" s="44">
        <f t="shared" si="1"/>
        <v>0.40639424798153229</v>
      </c>
      <c r="G16" s="33">
        <f t="shared" si="2"/>
        <v>66588.62</v>
      </c>
      <c r="H16" s="33">
        <f t="shared" si="3"/>
        <v>21.993877654827354</v>
      </c>
      <c r="I16" s="37">
        <f t="shared" si="4"/>
        <v>5.0224628482229694E-2</v>
      </c>
      <c r="K16" s="61"/>
      <c r="L16" s="61"/>
      <c r="M16" s="62"/>
      <c r="N16" s="62"/>
    </row>
    <row r="17" spans="1:14" s="1" customFormat="1" ht="17.100000000000001" customHeight="1" x14ac:dyDescent="0.2">
      <c r="A17" s="22" t="s">
        <v>8</v>
      </c>
      <c r="B17" s="14" t="s">
        <v>43</v>
      </c>
      <c r="C17" s="36">
        <v>4189213.79</v>
      </c>
      <c r="D17" s="44">
        <f t="shared" si="0"/>
        <v>4.9282324852425292</v>
      </c>
      <c r="E17" s="28">
        <v>3715913.3499999996</v>
      </c>
      <c r="F17" s="44">
        <f t="shared" si="1"/>
        <v>4.088621284579439</v>
      </c>
      <c r="G17" s="33">
        <f t="shared" si="2"/>
        <v>-473300.44000000041</v>
      </c>
      <c r="H17" s="33">
        <f t="shared" si="3"/>
        <v>-11.298073188095763</v>
      </c>
      <c r="I17" s="37">
        <f t="shared" si="4"/>
        <v>-0.83961120066309025</v>
      </c>
      <c r="K17" s="61"/>
      <c r="L17" s="61"/>
      <c r="M17" s="62"/>
      <c r="N17" s="62"/>
    </row>
    <row r="18" spans="1:14" s="1" customFormat="1" ht="17.100000000000001" customHeight="1" x14ac:dyDescent="0.2">
      <c r="A18" s="22" t="s">
        <v>9</v>
      </c>
      <c r="B18" s="14" t="s">
        <v>44</v>
      </c>
      <c r="C18" s="36">
        <v>3276592.97</v>
      </c>
      <c r="D18" s="44">
        <f t="shared" si="0"/>
        <v>3.8546163373703828</v>
      </c>
      <c r="E18" s="28">
        <v>3350337.0293192999</v>
      </c>
      <c r="F18" s="44">
        <f t="shared" si="1"/>
        <v>3.6863774793321107</v>
      </c>
      <c r="G18" s="33">
        <f t="shared" si="2"/>
        <v>73744.059319299646</v>
      </c>
      <c r="H18" s="33">
        <f t="shared" si="3"/>
        <v>2.2506322876991232</v>
      </c>
      <c r="I18" s="37">
        <f t="shared" si="4"/>
        <v>-0.1682388580382721</v>
      </c>
      <c r="K18" s="61"/>
      <c r="L18" s="61"/>
      <c r="M18" s="62"/>
      <c r="N18" s="62"/>
    </row>
    <row r="19" spans="1:14" s="1" customFormat="1" ht="17.100000000000001" customHeight="1" x14ac:dyDescent="0.2">
      <c r="A19" s="22" t="s">
        <v>10</v>
      </c>
      <c r="B19" s="14" t="s">
        <v>46</v>
      </c>
      <c r="C19" s="36">
        <v>49683734.299899995</v>
      </c>
      <c r="D19" s="44">
        <f t="shared" si="0"/>
        <v>58.448435825693593</v>
      </c>
      <c r="E19" s="28">
        <v>53076334.806790404</v>
      </c>
      <c r="F19" s="44">
        <f t="shared" si="1"/>
        <v>58.399917263546477</v>
      </c>
      <c r="G19" s="33">
        <f t="shared" si="2"/>
        <v>3392600.5068904087</v>
      </c>
      <c r="H19" s="33">
        <f t="shared" si="3"/>
        <v>6.8283927420029649</v>
      </c>
      <c r="I19" s="37">
        <f t="shared" si="4"/>
        <v>-4.8518562147116029E-2</v>
      </c>
      <c r="K19" s="61"/>
      <c r="L19" s="61"/>
      <c r="M19" s="62"/>
      <c r="N19" s="62"/>
    </row>
    <row r="20" spans="1:14" s="1" customFormat="1" ht="17.100000000000001" customHeight="1" x14ac:dyDescent="0.2">
      <c r="A20" s="22" t="s">
        <v>11</v>
      </c>
      <c r="B20" s="14" t="s">
        <v>47</v>
      </c>
      <c r="C20" s="36">
        <v>3289.6000000000004</v>
      </c>
      <c r="D20" s="44">
        <f t="shared" si="0"/>
        <v>3.869917935950895E-3</v>
      </c>
      <c r="E20" s="28">
        <v>3261.3099999999995</v>
      </c>
      <c r="F20" s="44">
        <f t="shared" si="1"/>
        <v>3.5884209952343933E-3</v>
      </c>
      <c r="G20" s="33">
        <f t="shared" si="2"/>
        <v>-28.290000000000873</v>
      </c>
      <c r="H20" s="33">
        <f t="shared" si="3"/>
        <v>-0.85998297665372292</v>
      </c>
      <c r="I20" s="37">
        <f t="shared" si="4"/>
        <v>-2.8149694071650166E-4</v>
      </c>
      <c r="K20" s="61"/>
      <c r="L20" s="61"/>
      <c r="M20" s="62"/>
      <c r="N20" s="62"/>
    </row>
    <row r="21" spans="1:14" s="1" customFormat="1" ht="17.100000000000001" customHeight="1" x14ac:dyDescent="0.2">
      <c r="A21" s="22" t="s">
        <v>12</v>
      </c>
      <c r="B21" s="14" t="s">
        <v>48</v>
      </c>
      <c r="C21" s="36">
        <v>260</v>
      </c>
      <c r="D21" s="44">
        <f t="shared" si="0"/>
        <v>3.0586656838133285E-4</v>
      </c>
      <c r="E21" s="28">
        <v>50</v>
      </c>
      <c r="F21" s="44">
        <f t="shared" si="1"/>
        <v>5.5015024564276226E-5</v>
      </c>
      <c r="G21" s="33">
        <f t="shared" si="2"/>
        <v>-210</v>
      </c>
      <c r="H21" s="33">
        <f t="shared" si="3"/>
        <v>-80.769230769230774</v>
      </c>
      <c r="I21" s="37">
        <f t="shared" si="4"/>
        <v>-2.5085154381705661E-4</v>
      </c>
      <c r="K21" s="61"/>
      <c r="L21" s="61"/>
      <c r="M21" s="62"/>
      <c r="N21" s="62"/>
    </row>
    <row r="22" spans="1:14" s="1" customFormat="1" ht="17.100000000000001" customHeight="1" x14ac:dyDescent="0.2">
      <c r="A22" s="22" t="s">
        <v>13</v>
      </c>
      <c r="B22" s="14" t="s">
        <v>49</v>
      </c>
      <c r="C22" s="36">
        <v>617835.42000000004</v>
      </c>
      <c r="D22" s="44">
        <f t="shared" si="0"/>
        <v>0.72682769130707503</v>
      </c>
      <c r="E22" s="28">
        <v>738920.82000000007</v>
      </c>
      <c r="F22" s="44">
        <f t="shared" si="1"/>
        <v>0.81303494126710274</v>
      </c>
      <c r="G22" s="33">
        <f t="shared" si="2"/>
        <v>121085.40000000002</v>
      </c>
      <c r="H22" s="33">
        <f t="shared" si="3"/>
        <v>19.598326039643375</v>
      </c>
      <c r="I22" s="37">
        <f t="shared" si="4"/>
        <v>8.620724996002771E-2</v>
      </c>
      <c r="K22" s="61"/>
      <c r="L22" s="61"/>
      <c r="M22" s="62"/>
      <c r="N22" s="62"/>
    </row>
    <row r="23" spans="1:14" s="1" customFormat="1" ht="17.100000000000001" customHeight="1" x14ac:dyDescent="0.2">
      <c r="A23" s="22" t="s">
        <v>14</v>
      </c>
      <c r="B23" s="14" t="s">
        <v>45</v>
      </c>
      <c r="C23" s="36">
        <v>0</v>
      </c>
      <c r="D23" s="44">
        <f t="shared" si="0"/>
        <v>0</v>
      </c>
      <c r="E23" s="28">
        <v>100763.43999999999</v>
      </c>
      <c r="F23" s="44">
        <f t="shared" si="1"/>
        <v>0.11087006253561946</v>
      </c>
      <c r="G23" s="33">
        <f t="shared" si="2"/>
        <v>100763.43999999999</v>
      </c>
      <c r="H23" s="33" t="str">
        <f t="shared" si="3"/>
        <v>-</v>
      </c>
      <c r="I23" s="37">
        <f t="shared" si="4"/>
        <v>0.11087006253561946</v>
      </c>
      <c r="K23" s="61"/>
      <c r="L23" s="61"/>
      <c r="M23" s="62"/>
      <c r="N23" s="62"/>
    </row>
    <row r="24" spans="1:14" s="1" customFormat="1" ht="17.100000000000001" customHeight="1" x14ac:dyDescent="0.2">
      <c r="A24" s="22" t="s">
        <v>15</v>
      </c>
      <c r="B24" s="14" t="s">
        <v>70</v>
      </c>
      <c r="C24" s="36">
        <v>9678.58</v>
      </c>
      <c r="D24" s="44">
        <f t="shared" si="0"/>
        <v>1.1385977120785387E-2</v>
      </c>
      <c r="E24" s="28">
        <v>16196.75</v>
      </c>
      <c r="F24" s="44">
        <f t="shared" si="1"/>
        <v>1.7821291982228822E-2</v>
      </c>
      <c r="G24" s="33">
        <f t="shared" si="2"/>
        <v>6518.17</v>
      </c>
      <c r="H24" s="33">
        <f t="shared" si="3"/>
        <v>67.346346261538372</v>
      </c>
      <c r="I24" s="37">
        <f t="shared" si="4"/>
        <v>6.435314861443435E-3</v>
      </c>
      <c r="K24" s="61"/>
      <c r="L24" s="61"/>
      <c r="M24" s="62"/>
      <c r="N24" s="62"/>
    </row>
    <row r="25" spans="1:14" s="1" customFormat="1" ht="17.100000000000001" customHeight="1" x14ac:dyDescent="0.2">
      <c r="A25" s="22" t="s">
        <v>16</v>
      </c>
      <c r="B25" s="14" t="s">
        <v>71</v>
      </c>
      <c r="C25" s="36">
        <v>560816.78999999992</v>
      </c>
      <c r="D25" s="44">
        <f t="shared" si="0"/>
        <v>0.65975041172282523</v>
      </c>
      <c r="E25" s="28">
        <v>488055.38999999996</v>
      </c>
      <c r="F25" s="44">
        <f t="shared" si="1"/>
        <v>0.53700758539154825</v>
      </c>
      <c r="G25" s="33">
        <f t="shared" si="2"/>
        <v>-72761.399999999965</v>
      </c>
      <c r="H25" s="33">
        <f t="shared" si="3"/>
        <v>-12.974183601029488</v>
      </c>
      <c r="I25" s="37">
        <f t="shared" si="4"/>
        <v>-0.12274282633127698</v>
      </c>
      <c r="K25" s="61"/>
      <c r="L25" s="61"/>
      <c r="M25" s="62"/>
      <c r="N25" s="62"/>
    </row>
    <row r="26" spans="1:14" s="1" customFormat="1" ht="17.100000000000001" customHeight="1" x14ac:dyDescent="0.2">
      <c r="A26" s="22" t="s">
        <v>17</v>
      </c>
      <c r="B26" s="14" t="s">
        <v>50</v>
      </c>
      <c r="C26" s="36">
        <v>0</v>
      </c>
      <c r="D26" s="45">
        <f t="shared" si="0"/>
        <v>0</v>
      </c>
      <c r="E26" s="28">
        <v>0</v>
      </c>
      <c r="F26" s="45">
        <f t="shared" si="1"/>
        <v>0</v>
      </c>
      <c r="G26" s="33">
        <f t="shared" si="2"/>
        <v>0</v>
      </c>
      <c r="H26" s="33" t="str">
        <f t="shared" si="3"/>
        <v>-</v>
      </c>
      <c r="I26" s="37">
        <f t="shared" si="4"/>
        <v>0</v>
      </c>
      <c r="K26" s="61"/>
      <c r="L26" s="61"/>
      <c r="M26" s="62"/>
      <c r="N26" s="62"/>
    </row>
    <row r="27" spans="1:14" s="1" customFormat="1" ht="17.100000000000001" customHeight="1" x14ac:dyDescent="0.2">
      <c r="A27" s="22" t="s">
        <v>18</v>
      </c>
      <c r="B27" s="14" t="s">
        <v>40</v>
      </c>
      <c r="C27" s="36">
        <v>23913.14</v>
      </c>
      <c r="D27" s="45">
        <f t="shared" si="0"/>
        <v>2.8131654119316868E-2</v>
      </c>
      <c r="E27" s="28">
        <v>47946.25</v>
      </c>
      <c r="F27" s="45">
        <f t="shared" si="1"/>
        <v>5.2755282430298582E-2</v>
      </c>
      <c r="G27" s="33">
        <f t="shared" si="2"/>
        <v>24033.11</v>
      </c>
      <c r="H27" s="33">
        <f t="shared" si="3"/>
        <v>100.50169070226661</v>
      </c>
      <c r="I27" s="37">
        <f t="shared" si="4"/>
        <v>2.4623628310981714E-2</v>
      </c>
      <c r="K27" s="61"/>
      <c r="L27" s="61"/>
      <c r="M27" s="62"/>
      <c r="N27" s="62"/>
    </row>
    <row r="28" spans="1:14" s="1" customFormat="1" ht="17.100000000000001" customHeight="1" x14ac:dyDescent="0.2">
      <c r="A28" s="23" t="s">
        <v>30</v>
      </c>
      <c r="B28" s="7" t="s">
        <v>22</v>
      </c>
      <c r="C28" s="29">
        <f t="shared" ref="C28" si="5">SUM(C10:C27)</f>
        <v>71335065.469799995</v>
      </c>
      <c r="D28" s="34">
        <f>SUM(D10:D27)</f>
        <v>83.919275694251681</v>
      </c>
      <c r="E28" s="29">
        <f>SUM(E10:E27)</f>
        <v>76469790.68190001</v>
      </c>
      <c r="F28" s="34">
        <f>SUM(F10:F27)</f>
        <v>84.139748255795809</v>
      </c>
      <c r="G28" s="34">
        <f>E28-C28</f>
        <v>5134725.2121000141</v>
      </c>
      <c r="H28" s="34">
        <f>(E28-C28)/C28*100</f>
        <v>7.1980381293318105</v>
      </c>
      <c r="I28" s="38">
        <f t="shared" si="4"/>
        <v>0.22047256154412764</v>
      </c>
      <c r="K28" s="63"/>
      <c r="L28" s="63"/>
      <c r="M28" s="62"/>
      <c r="N28" s="62"/>
    </row>
    <row r="29" spans="1:14" s="1" customFormat="1" ht="17.100000000000001" customHeight="1" x14ac:dyDescent="0.2">
      <c r="A29" s="24" t="s">
        <v>27</v>
      </c>
      <c r="B29" s="5" t="s">
        <v>23</v>
      </c>
      <c r="C29" s="36">
        <v>12448022.200999999</v>
      </c>
      <c r="D29" s="45">
        <f>C29/C$34*100</f>
        <v>14.643976283671215</v>
      </c>
      <c r="E29" s="28">
        <v>12906672.973796926</v>
      </c>
      <c r="F29" s="45">
        <f>E29/E$34*100</f>
        <v>14.201218613930362</v>
      </c>
      <c r="G29" s="33">
        <f>E29-C29</f>
        <v>458650.77279692702</v>
      </c>
      <c r="H29" s="33">
        <f>IFERROR((E29-C29)/C29*100,"-")</f>
        <v>3.684527271810953</v>
      </c>
      <c r="I29" s="37">
        <f t="shared" si="4"/>
        <v>-0.44275766974085329</v>
      </c>
      <c r="K29" s="61"/>
      <c r="L29" s="61"/>
      <c r="M29" s="62"/>
      <c r="N29" s="62"/>
    </row>
    <row r="30" spans="1:14" s="1" customFormat="1" ht="17.100000000000001" customHeight="1" x14ac:dyDescent="0.2">
      <c r="A30" s="24" t="s">
        <v>24</v>
      </c>
      <c r="B30" s="6" t="s">
        <v>25</v>
      </c>
      <c r="C30" s="36">
        <v>1228.46</v>
      </c>
      <c r="D30" s="45">
        <f>C30/C$34*100</f>
        <v>1.4451724792066622E-3</v>
      </c>
      <c r="E30" s="28">
        <v>476.28</v>
      </c>
      <c r="F30" s="45">
        <f>E30/E$34*100</f>
        <v>5.2405111798946964E-4</v>
      </c>
      <c r="G30" s="33">
        <f t="shared" ref="G30:G32" si="6">E30-C30</f>
        <v>-752.18000000000006</v>
      </c>
      <c r="H30" s="33">
        <f t="shared" ref="H30:H32" si="7">IFERROR((E30-C30)/C30*100,"-")</f>
        <v>-61.229506862250304</v>
      </c>
      <c r="I30" s="37">
        <f t="shared" si="4"/>
        <v>-9.2112136121719256E-4</v>
      </c>
      <c r="K30" s="61"/>
      <c r="L30" s="61"/>
      <c r="M30" s="62"/>
      <c r="N30" s="62"/>
    </row>
    <row r="31" spans="1:14" s="1" customFormat="1" ht="17.100000000000001" customHeight="1" x14ac:dyDescent="0.2">
      <c r="A31" s="24" t="s">
        <v>26</v>
      </c>
      <c r="B31" s="18" t="s">
        <v>28</v>
      </c>
      <c r="C31" s="36">
        <v>1168085.3119000001</v>
      </c>
      <c r="D31" s="45">
        <f>C31/C$34*100</f>
        <v>1.3741470997211227</v>
      </c>
      <c r="E31" s="28">
        <v>1451079.7150000001</v>
      </c>
      <c r="F31" s="45">
        <f>E31/E$34*100</f>
        <v>1.5966237233089591</v>
      </c>
      <c r="G31" s="33">
        <f t="shared" si="6"/>
        <v>282994.4031</v>
      </c>
      <c r="H31" s="33">
        <f t="shared" si="7"/>
        <v>24.22720328874636</v>
      </c>
      <c r="I31" s="37">
        <f t="shared" si="4"/>
        <v>0.22247662358783638</v>
      </c>
      <c r="K31" s="61"/>
      <c r="L31" s="61"/>
      <c r="M31" s="62"/>
      <c r="N31" s="62"/>
    </row>
    <row r="32" spans="1:14" s="1" customFormat="1" ht="17.100000000000001" customHeight="1" x14ac:dyDescent="0.2">
      <c r="A32" s="22" t="s">
        <v>21</v>
      </c>
      <c r="B32" s="18" t="s">
        <v>35</v>
      </c>
      <c r="C32" s="36">
        <v>51985.07</v>
      </c>
      <c r="D32" s="45">
        <f>C32/C$34*100</f>
        <v>6.1155749876782205E-2</v>
      </c>
      <c r="E32" s="28">
        <v>56244.049999999988</v>
      </c>
      <c r="F32" s="45">
        <f>E32/E$34*100</f>
        <v>6.1885355846887598E-2</v>
      </c>
      <c r="G32" s="33">
        <f t="shared" si="6"/>
        <v>4258.9799999999886</v>
      </c>
      <c r="H32" s="33">
        <f t="shared" si="7"/>
        <v>8.1926984035993193</v>
      </c>
      <c r="I32" s="37">
        <f t="shared" si="4"/>
        <v>7.2960597010539308E-4</v>
      </c>
      <c r="K32" s="61"/>
      <c r="L32" s="61"/>
      <c r="M32" s="62"/>
      <c r="N32" s="62"/>
    </row>
    <row r="33" spans="1:9" s="1" customFormat="1" ht="17.100000000000001" customHeight="1" x14ac:dyDescent="0.2">
      <c r="A33" s="23" t="s">
        <v>19</v>
      </c>
      <c r="B33" s="8" t="s">
        <v>20</v>
      </c>
      <c r="C33" s="30">
        <f t="shared" ref="C33" si="8">SUM(C29:C32)</f>
        <v>13669321.0429</v>
      </c>
      <c r="D33" s="35">
        <f>SUM(D29:D32)</f>
        <v>16.080724305748326</v>
      </c>
      <c r="E33" s="30">
        <f>SUM(E29:E32)</f>
        <v>14414473.018796926</v>
      </c>
      <c r="F33" s="35">
        <f>SUM(F29:F32)</f>
        <v>15.860251744204199</v>
      </c>
      <c r="G33" s="35">
        <f>E33-C33</f>
        <v>745151.9758969266</v>
      </c>
      <c r="H33" s="35">
        <f>(E33-C33)/C33*100</f>
        <v>5.4512727703031523</v>
      </c>
      <c r="I33" s="39">
        <f t="shared" si="4"/>
        <v>-0.22047256154412764</v>
      </c>
    </row>
    <row r="34" spans="1:9" s="1" customFormat="1" ht="17.100000000000001" customHeight="1" x14ac:dyDescent="0.2">
      <c r="A34" s="19" t="s">
        <v>33</v>
      </c>
      <c r="B34" s="20" t="s">
        <v>34</v>
      </c>
      <c r="C34" s="58">
        <f>C28+C33</f>
        <v>85004386.512699991</v>
      </c>
      <c r="D34" s="31">
        <f>D28+D33</f>
        <v>100</v>
      </c>
      <c r="E34" s="59">
        <f>E28+E33</f>
        <v>90884263.70069693</v>
      </c>
      <c r="F34" s="32">
        <f>F28+F33</f>
        <v>100</v>
      </c>
      <c r="G34" s="41">
        <f>E34-C34</f>
        <v>5879877.1879969388</v>
      </c>
      <c r="H34" s="41">
        <f>(E34-C34)/C34*100</f>
        <v>6.9171456076780951</v>
      </c>
      <c r="I34" s="41">
        <f>F34-D34</f>
        <v>0</v>
      </c>
    </row>
    <row r="37" spans="1:9" x14ac:dyDescent="0.25">
      <c r="B37" s="67" t="s">
        <v>60</v>
      </c>
    </row>
    <row r="38" spans="1:9" x14ac:dyDescent="0.25">
      <c r="C38" s="49"/>
    </row>
  </sheetData>
  <mergeCells count="4">
    <mergeCell ref="C7:I7"/>
    <mergeCell ref="G8:H8"/>
    <mergeCell ref="A7:A9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showGridLines="0" showRuler="0" view="pageLayout" zoomScale="80" zoomScaleNormal="80" zoomScalePageLayoutView="80" workbookViewId="0">
      <selection activeCell="B34" sqref="B34"/>
    </sheetView>
  </sheetViews>
  <sheetFormatPr defaultRowHeight="15" x14ac:dyDescent="0.25"/>
  <cols>
    <col min="1" max="1" width="8.7109375" customWidth="1"/>
    <col min="2" max="2" width="50.140625" customWidth="1"/>
    <col min="3" max="3" width="15.5703125" customWidth="1"/>
    <col min="4" max="4" width="11.85546875" customWidth="1"/>
    <col min="5" max="5" width="16.5703125" customWidth="1"/>
    <col min="6" max="6" width="10.85546875" customWidth="1"/>
    <col min="7" max="7" width="16.5703125" customWidth="1"/>
    <col min="8" max="8" width="13.42578125" customWidth="1"/>
    <col min="9" max="9" width="11.85546875" customWidth="1"/>
    <col min="14" max="15" width="13.5703125" bestFit="1" customWidth="1"/>
  </cols>
  <sheetData>
    <row r="3" spans="1:15" x14ac:dyDescent="0.25">
      <c r="C3" s="4" t="s">
        <v>67</v>
      </c>
    </row>
    <row r="5" spans="1:15" x14ac:dyDescent="0.25">
      <c r="A5" s="1"/>
      <c r="B5" s="1"/>
      <c r="C5" s="3"/>
      <c r="D5" s="2"/>
      <c r="E5" s="3"/>
      <c r="F5" s="3"/>
      <c r="G5" s="1"/>
      <c r="H5" s="1"/>
      <c r="I5" s="1"/>
      <c r="J5" s="1"/>
      <c r="K5" s="1"/>
      <c r="L5" s="1"/>
    </row>
    <row r="6" spans="1:15" ht="15" customHeight="1" thickBot="1" x14ac:dyDescent="0.3">
      <c r="A6" s="1"/>
      <c r="B6" s="1"/>
      <c r="C6" s="3"/>
      <c r="D6" s="2"/>
      <c r="E6" s="3"/>
      <c r="F6" s="3"/>
      <c r="G6" s="1"/>
      <c r="H6" s="1"/>
      <c r="I6" s="1"/>
      <c r="J6" s="1"/>
      <c r="K6" s="1"/>
      <c r="L6" s="1"/>
    </row>
    <row r="7" spans="1:15" x14ac:dyDescent="0.25">
      <c r="A7" s="68" t="s">
        <v>0</v>
      </c>
      <c r="B7" s="74" t="s">
        <v>29</v>
      </c>
      <c r="C7" s="71" t="s">
        <v>62</v>
      </c>
      <c r="D7" s="71"/>
      <c r="E7" s="71"/>
      <c r="F7" s="71"/>
      <c r="G7" s="71"/>
      <c r="H7" s="71"/>
      <c r="I7" s="72"/>
      <c r="J7" s="1"/>
      <c r="K7" s="1"/>
      <c r="L7" s="1"/>
    </row>
    <row r="8" spans="1:15" x14ac:dyDescent="0.25">
      <c r="A8" s="69"/>
      <c r="B8" s="75"/>
      <c r="C8" s="42" t="s">
        <v>31</v>
      </c>
      <c r="D8" s="42" t="s">
        <v>51</v>
      </c>
      <c r="E8" s="42" t="s">
        <v>31</v>
      </c>
      <c r="F8" s="42" t="s">
        <v>51</v>
      </c>
      <c r="G8" s="73" t="s">
        <v>32</v>
      </c>
      <c r="H8" s="73"/>
      <c r="I8" s="11" t="s">
        <v>54</v>
      </c>
      <c r="J8" s="1"/>
      <c r="K8" s="1"/>
      <c r="L8" s="1"/>
    </row>
    <row r="9" spans="1:15" ht="18.75" customHeight="1" thickBot="1" x14ac:dyDescent="0.3">
      <c r="A9" s="70"/>
      <c r="B9" s="76"/>
      <c r="C9" s="12" t="s">
        <v>63</v>
      </c>
      <c r="D9" s="12" t="s">
        <v>53</v>
      </c>
      <c r="E9" s="12" t="s">
        <v>64</v>
      </c>
      <c r="F9" s="12" t="s">
        <v>53</v>
      </c>
      <c r="G9" s="9" t="s">
        <v>52</v>
      </c>
      <c r="H9" s="12" t="s">
        <v>57</v>
      </c>
      <c r="I9" s="10" t="s">
        <v>55</v>
      </c>
      <c r="J9" s="1"/>
      <c r="K9" s="1"/>
      <c r="L9" s="1"/>
      <c r="N9" s="64"/>
      <c r="O9" s="64"/>
    </row>
    <row r="10" spans="1:15" ht="17.100000000000001" customHeight="1" x14ac:dyDescent="0.25">
      <c r="A10" s="21" t="s">
        <v>1</v>
      </c>
      <c r="B10" s="14" t="s">
        <v>36</v>
      </c>
      <c r="C10" s="36">
        <v>5761047.5200000005</v>
      </c>
      <c r="D10" s="45">
        <f>C10/C$34*100</f>
        <v>6.8245563072993534</v>
      </c>
      <c r="E10" s="36">
        <v>6473994.7700000014</v>
      </c>
      <c r="F10" s="45">
        <f>E10/E$34*100</f>
        <v>7.3466671349911667</v>
      </c>
      <c r="G10" s="33">
        <f>E10-C10</f>
        <v>712947.25000000093</v>
      </c>
      <c r="H10" s="33">
        <f>IFERROR((E10-C10)/C10*100,"-")</f>
        <v>12.375305836741317</v>
      </c>
      <c r="I10" s="46">
        <f>F10-D10</f>
        <v>0.52211082769181338</v>
      </c>
      <c r="J10" s="1"/>
      <c r="K10" s="1"/>
      <c r="L10" s="1"/>
      <c r="N10" s="62"/>
      <c r="O10" s="65"/>
    </row>
    <row r="11" spans="1:15" ht="17.100000000000001" customHeight="1" x14ac:dyDescent="0.25">
      <c r="A11" s="22" t="s">
        <v>2</v>
      </c>
      <c r="B11" s="14" t="s">
        <v>37</v>
      </c>
      <c r="C11" s="36">
        <v>547592.1399999999</v>
      </c>
      <c r="D11" s="45">
        <f t="shared" ref="D11:D32" si="0">C11/C$34*100</f>
        <v>0.64867949446536588</v>
      </c>
      <c r="E11" s="36">
        <v>671549.80999999994</v>
      </c>
      <c r="F11" s="45">
        <f t="shared" ref="F11:F32" si="1">E11/E$34*100</f>
        <v>0.76207242883462512</v>
      </c>
      <c r="G11" s="33">
        <f t="shared" ref="G11:G32" si="2">E11-C11</f>
        <v>123957.67000000004</v>
      </c>
      <c r="H11" s="33">
        <f t="shared" ref="H11:H32" si="3">IFERROR((E11-C11)/C11*100,"-")</f>
        <v>22.636860711696862</v>
      </c>
      <c r="I11" s="46">
        <f t="shared" ref="I11:I27" si="4">F11-D11</f>
        <v>0.11339293436925924</v>
      </c>
      <c r="J11" s="1"/>
      <c r="K11" s="1"/>
      <c r="L11" s="1"/>
      <c r="N11" s="62"/>
      <c r="O11" s="65"/>
    </row>
    <row r="12" spans="1:15" ht="17.100000000000001" customHeight="1" x14ac:dyDescent="0.25">
      <c r="A12" s="22" t="s">
        <v>3</v>
      </c>
      <c r="B12" s="14" t="s">
        <v>38</v>
      </c>
      <c r="C12" s="36">
        <v>4777699.6999999993</v>
      </c>
      <c r="D12" s="45">
        <f t="shared" si="0"/>
        <v>5.6596791657808136</v>
      </c>
      <c r="E12" s="36">
        <v>5272585.3</v>
      </c>
      <c r="F12" s="45">
        <f t="shared" si="1"/>
        <v>5.9833117752036005</v>
      </c>
      <c r="G12" s="33">
        <f t="shared" si="2"/>
        <v>494885.60000000056</v>
      </c>
      <c r="H12" s="33">
        <f t="shared" si="3"/>
        <v>10.358239970586695</v>
      </c>
      <c r="I12" s="46">
        <f t="shared" si="4"/>
        <v>0.32363260942278682</v>
      </c>
      <c r="J12" s="1"/>
      <c r="K12" s="1"/>
      <c r="L12" s="1"/>
      <c r="N12" s="62"/>
      <c r="O12" s="65"/>
    </row>
    <row r="13" spans="1:15" ht="17.100000000000001" customHeight="1" x14ac:dyDescent="0.25">
      <c r="A13" s="22" t="s">
        <v>4</v>
      </c>
      <c r="B13" s="14" t="s">
        <v>39</v>
      </c>
      <c r="C13" s="36">
        <v>0</v>
      </c>
      <c r="D13" s="45">
        <f t="shared" si="0"/>
        <v>0</v>
      </c>
      <c r="E13" s="36">
        <v>0</v>
      </c>
      <c r="F13" s="45">
        <f t="shared" si="1"/>
        <v>0</v>
      </c>
      <c r="G13" s="33">
        <f t="shared" si="2"/>
        <v>0</v>
      </c>
      <c r="H13" s="33" t="str">
        <f t="shared" si="3"/>
        <v>-</v>
      </c>
      <c r="I13" s="46">
        <f t="shared" si="4"/>
        <v>0</v>
      </c>
      <c r="J13" s="1"/>
      <c r="K13" s="1"/>
      <c r="L13" s="1"/>
      <c r="N13" s="62"/>
      <c r="O13" s="65"/>
    </row>
    <row r="14" spans="1:15" ht="17.100000000000001" customHeight="1" x14ac:dyDescent="0.25">
      <c r="A14" s="22" t="s">
        <v>5</v>
      </c>
      <c r="B14" s="14" t="s">
        <v>41</v>
      </c>
      <c r="C14" s="36">
        <v>0</v>
      </c>
      <c r="D14" s="45">
        <f t="shared" si="0"/>
        <v>0</v>
      </c>
      <c r="E14" s="36">
        <v>0</v>
      </c>
      <c r="F14" s="45">
        <f t="shared" si="1"/>
        <v>0</v>
      </c>
      <c r="G14" s="33">
        <f t="shared" si="2"/>
        <v>0</v>
      </c>
      <c r="H14" s="33" t="str">
        <f t="shared" si="3"/>
        <v>-</v>
      </c>
      <c r="I14" s="46">
        <f t="shared" si="4"/>
        <v>0</v>
      </c>
      <c r="J14" s="1"/>
      <c r="K14" s="1"/>
      <c r="L14" s="1"/>
      <c r="N14" s="62"/>
      <c r="O14" s="65"/>
    </row>
    <row r="15" spans="1:15" ht="17.100000000000001" customHeight="1" x14ac:dyDescent="0.25">
      <c r="A15" s="22" t="s">
        <v>6</v>
      </c>
      <c r="B15" s="14" t="s">
        <v>42</v>
      </c>
      <c r="C15" s="36">
        <v>837.04</v>
      </c>
      <c r="D15" s="45">
        <f t="shared" si="0"/>
        <v>9.9156040487960624E-4</v>
      </c>
      <c r="E15" s="36">
        <v>3732.43</v>
      </c>
      <c r="F15" s="45">
        <f t="shared" si="1"/>
        <v>4.235548805464214E-3</v>
      </c>
      <c r="G15" s="33">
        <f t="shared" si="2"/>
        <v>2895.39</v>
      </c>
      <c r="H15" s="33">
        <f t="shared" si="3"/>
        <v>345.90820032495458</v>
      </c>
      <c r="I15" s="46">
        <f t="shared" si="4"/>
        <v>3.2439884005846078E-3</v>
      </c>
      <c r="J15" s="1"/>
      <c r="K15" s="1"/>
      <c r="L15" s="1"/>
      <c r="N15" s="62"/>
      <c r="O15" s="65"/>
    </row>
    <row r="16" spans="1:15" ht="17.100000000000001" customHeight="1" x14ac:dyDescent="0.25">
      <c r="A16" s="22" t="s">
        <v>7</v>
      </c>
      <c r="B16" s="14" t="s">
        <v>69</v>
      </c>
      <c r="C16" s="36">
        <v>713693.05</v>
      </c>
      <c r="D16" s="45">
        <f t="shared" si="0"/>
        <v>0.84544319222230846</v>
      </c>
      <c r="E16" s="36">
        <v>628605.60000000009</v>
      </c>
      <c r="F16" s="45">
        <f t="shared" si="1"/>
        <v>0.71333948612247677</v>
      </c>
      <c r="G16" s="33">
        <f t="shared" si="2"/>
        <v>-85087.449999999953</v>
      </c>
      <c r="H16" s="33">
        <f t="shared" si="3"/>
        <v>-11.922135153200658</v>
      </c>
      <c r="I16" s="46">
        <f t="shared" si="4"/>
        <v>-0.13210370609983169</v>
      </c>
      <c r="J16" s="1"/>
      <c r="K16" s="1"/>
      <c r="L16" s="1"/>
      <c r="N16" s="62"/>
      <c r="O16" s="65"/>
    </row>
    <row r="17" spans="1:15" ht="17.100000000000001" customHeight="1" x14ac:dyDescent="0.25">
      <c r="A17" s="22" t="s">
        <v>8</v>
      </c>
      <c r="B17" s="14" t="s">
        <v>43</v>
      </c>
      <c r="C17" s="36">
        <v>3995361.94</v>
      </c>
      <c r="D17" s="45">
        <f t="shared" si="0"/>
        <v>4.7329192187553391</v>
      </c>
      <c r="E17" s="36">
        <v>3366093.5299999993</v>
      </c>
      <c r="F17" s="45">
        <f t="shared" si="1"/>
        <v>3.8198314315532556</v>
      </c>
      <c r="G17" s="33">
        <f t="shared" si="2"/>
        <v>-629268.41000000061</v>
      </c>
      <c r="H17" s="33">
        <f t="shared" si="3"/>
        <v>-15.749972579455482</v>
      </c>
      <c r="I17" s="46">
        <f t="shared" si="4"/>
        <v>-0.9130877872020835</v>
      </c>
      <c r="J17" s="1"/>
      <c r="K17" s="1"/>
      <c r="L17" s="1"/>
      <c r="N17" s="62"/>
      <c r="O17" s="65"/>
    </row>
    <row r="18" spans="1:15" ht="17.100000000000001" customHeight="1" x14ac:dyDescent="0.25">
      <c r="A18" s="22" t="s">
        <v>9</v>
      </c>
      <c r="B18" s="14" t="s">
        <v>44</v>
      </c>
      <c r="C18" s="36">
        <v>5178165.5</v>
      </c>
      <c r="D18" s="45">
        <f t="shared" si="0"/>
        <v>6.1340723020567811</v>
      </c>
      <c r="E18" s="36">
        <v>5363706.8099999996</v>
      </c>
      <c r="F18" s="45">
        <f t="shared" si="1"/>
        <v>6.0867161532716683</v>
      </c>
      <c r="G18" s="33">
        <f t="shared" si="2"/>
        <v>185541.30999999959</v>
      </c>
      <c r="H18" s="33">
        <f t="shared" si="3"/>
        <v>3.5831475452068808</v>
      </c>
      <c r="I18" s="46">
        <f t="shared" si="4"/>
        <v>-4.735614878511285E-2</v>
      </c>
      <c r="J18" s="1"/>
      <c r="K18" s="1"/>
      <c r="L18" s="1"/>
      <c r="N18" s="62"/>
      <c r="O18" s="65"/>
    </row>
    <row r="19" spans="1:15" ht="17.100000000000001" customHeight="1" x14ac:dyDescent="0.25">
      <c r="A19" s="22" t="s">
        <v>10</v>
      </c>
      <c r="B19" s="14" t="s">
        <v>46</v>
      </c>
      <c r="C19" s="36">
        <v>52761149.659999996</v>
      </c>
      <c r="D19" s="45">
        <f t="shared" si="0"/>
        <v>62.501035695764948</v>
      </c>
      <c r="E19" s="36">
        <v>56477891.810000002</v>
      </c>
      <c r="F19" s="45">
        <f t="shared" si="1"/>
        <v>64.090918568059578</v>
      </c>
      <c r="G19" s="33">
        <f t="shared" si="2"/>
        <v>3716742.150000006</v>
      </c>
      <c r="H19" s="33">
        <f t="shared" si="3"/>
        <v>7.0444677076811182</v>
      </c>
      <c r="I19" s="46">
        <f t="shared" si="4"/>
        <v>1.5898828722946305</v>
      </c>
      <c r="J19" s="1"/>
      <c r="K19" s="1"/>
      <c r="L19" s="1"/>
      <c r="N19" s="62"/>
      <c r="O19" s="65"/>
    </row>
    <row r="20" spans="1:15" ht="17.100000000000001" customHeight="1" x14ac:dyDescent="0.25">
      <c r="A20" s="22" t="s">
        <v>11</v>
      </c>
      <c r="B20" s="14" t="s">
        <v>47</v>
      </c>
      <c r="C20" s="36">
        <v>5833.63</v>
      </c>
      <c r="D20" s="45">
        <f t="shared" si="0"/>
        <v>6.9105377577150639E-3</v>
      </c>
      <c r="E20" s="36">
        <v>2674.8199999999997</v>
      </c>
      <c r="F20" s="45">
        <f t="shared" si="1"/>
        <v>3.0353765926840661E-3</v>
      </c>
      <c r="G20" s="33">
        <f t="shared" si="2"/>
        <v>-3158.8100000000004</v>
      </c>
      <c r="H20" s="33">
        <f t="shared" si="3"/>
        <v>-54.148274744884404</v>
      </c>
      <c r="I20" s="46">
        <f t="shared" si="4"/>
        <v>-3.8751611650309978E-3</v>
      </c>
      <c r="J20" s="1"/>
      <c r="K20" s="1"/>
      <c r="L20" s="1"/>
      <c r="N20" s="62"/>
      <c r="O20" s="65"/>
    </row>
    <row r="21" spans="1:15" ht="17.100000000000001" customHeight="1" x14ac:dyDescent="0.25">
      <c r="A21" s="22" t="s">
        <v>12</v>
      </c>
      <c r="B21" s="14" t="s">
        <v>48</v>
      </c>
      <c r="C21" s="36">
        <v>260</v>
      </c>
      <c r="D21" s="45">
        <f t="shared" si="0"/>
        <v>3.0799687621702379E-4</v>
      </c>
      <c r="E21" s="36">
        <v>0</v>
      </c>
      <c r="F21" s="45">
        <f t="shared" si="1"/>
        <v>0</v>
      </c>
      <c r="G21" s="33">
        <f t="shared" si="2"/>
        <v>-260</v>
      </c>
      <c r="H21" s="33">
        <f t="shared" si="3"/>
        <v>-100</v>
      </c>
      <c r="I21" s="46">
        <f t="shared" si="4"/>
        <v>-3.0799687621702379E-4</v>
      </c>
      <c r="J21" s="1"/>
      <c r="K21" s="1"/>
      <c r="L21" s="1"/>
      <c r="N21" s="62"/>
      <c r="O21" s="65"/>
    </row>
    <row r="22" spans="1:15" ht="17.100000000000001" customHeight="1" x14ac:dyDescent="0.25">
      <c r="A22" s="22" t="s">
        <v>13</v>
      </c>
      <c r="B22" s="14" t="s">
        <v>49</v>
      </c>
      <c r="C22" s="36">
        <v>737741.02</v>
      </c>
      <c r="D22" s="45">
        <f t="shared" si="0"/>
        <v>0.87393049852754179</v>
      </c>
      <c r="E22" s="36">
        <v>778780.21000000008</v>
      </c>
      <c r="F22" s="45">
        <f t="shared" si="1"/>
        <v>0.88375712020980179</v>
      </c>
      <c r="G22" s="33">
        <f t="shared" si="2"/>
        <v>41039.190000000061</v>
      </c>
      <c r="H22" s="33">
        <f t="shared" si="3"/>
        <v>5.5628179655782271</v>
      </c>
      <c r="I22" s="46">
        <f t="shared" si="4"/>
        <v>9.8266216822600061E-3</v>
      </c>
      <c r="J22" s="1"/>
      <c r="K22" s="1"/>
      <c r="L22" s="1"/>
      <c r="N22" s="62"/>
      <c r="O22" s="65"/>
    </row>
    <row r="23" spans="1:15" ht="17.100000000000001" customHeight="1" x14ac:dyDescent="0.25">
      <c r="A23" s="22" t="s">
        <v>14</v>
      </c>
      <c r="B23" s="14" t="s">
        <v>45</v>
      </c>
      <c r="C23" s="36">
        <v>0</v>
      </c>
      <c r="D23" s="45">
        <f t="shared" si="0"/>
        <v>0</v>
      </c>
      <c r="E23" s="36">
        <v>100763.43999999999</v>
      </c>
      <c r="F23" s="45">
        <f t="shared" si="1"/>
        <v>0.11434600727313439</v>
      </c>
      <c r="G23" s="33">
        <f t="shared" si="2"/>
        <v>100763.43999999999</v>
      </c>
      <c r="H23" s="33" t="str">
        <f t="shared" si="3"/>
        <v>-</v>
      </c>
      <c r="I23" s="46">
        <f t="shared" si="4"/>
        <v>0.11434600727313439</v>
      </c>
      <c r="J23" s="1"/>
      <c r="K23" s="1"/>
      <c r="L23" s="1"/>
      <c r="N23" s="62"/>
      <c r="O23" s="65"/>
    </row>
    <row r="24" spans="1:15" ht="17.100000000000001" customHeight="1" x14ac:dyDescent="0.25">
      <c r="A24" s="22" t="s">
        <v>15</v>
      </c>
      <c r="B24" s="14" t="s">
        <v>70</v>
      </c>
      <c r="C24" s="36">
        <v>5684.22</v>
      </c>
      <c r="D24" s="45">
        <f t="shared" si="0"/>
        <v>6.7335461681935806E-3</v>
      </c>
      <c r="E24" s="36">
        <v>4652.0600000000004</v>
      </c>
      <c r="F24" s="45">
        <f t="shared" si="1"/>
        <v>5.2791417859002999E-3</v>
      </c>
      <c r="G24" s="33">
        <f t="shared" si="2"/>
        <v>-1032.1599999999999</v>
      </c>
      <c r="H24" s="33">
        <f t="shared" si="3"/>
        <v>-18.158340106470188</v>
      </c>
      <c r="I24" s="46">
        <f t="shared" si="4"/>
        <v>-1.4544043822932807E-3</v>
      </c>
      <c r="J24" s="1"/>
      <c r="K24" s="1"/>
      <c r="L24" s="1"/>
      <c r="N24" s="62"/>
      <c r="O24" s="65"/>
    </row>
    <row r="25" spans="1:15" ht="17.100000000000001" customHeight="1" x14ac:dyDescent="0.25">
      <c r="A25" s="22" t="s">
        <v>16</v>
      </c>
      <c r="B25" s="14" t="s">
        <v>71</v>
      </c>
      <c r="C25" s="36">
        <v>562768.8899999999</v>
      </c>
      <c r="D25" s="45">
        <f t="shared" si="0"/>
        <v>0.66665792366200716</v>
      </c>
      <c r="E25" s="36">
        <v>489876.42</v>
      </c>
      <c r="F25" s="45">
        <f t="shared" si="1"/>
        <v>0.55591008687532939</v>
      </c>
      <c r="G25" s="33">
        <f t="shared" si="2"/>
        <v>-72892.469999999914</v>
      </c>
      <c r="H25" s="33">
        <f t="shared" si="3"/>
        <v>-12.952469707413986</v>
      </c>
      <c r="I25" s="46">
        <f t="shared" si="4"/>
        <v>-0.11074783678667777</v>
      </c>
      <c r="J25" s="1"/>
      <c r="K25" s="1"/>
      <c r="L25" s="1"/>
      <c r="N25" s="62"/>
      <c r="O25" s="65"/>
    </row>
    <row r="26" spans="1:15" ht="17.100000000000001" customHeight="1" x14ac:dyDescent="0.25">
      <c r="A26" s="22" t="s">
        <v>17</v>
      </c>
      <c r="B26" s="14" t="s">
        <v>50</v>
      </c>
      <c r="C26" s="36">
        <v>0</v>
      </c>
      <c r="D26" s="45">
        <f t="shared" si="0"/>
        <v>0</v>
      </c>
      <c r="E26" s="36">
        <v>0</v>
      </c>
      <c r="F26" s="45">
        <f t="shared" si="1"/>
        <v>0</v>
      </c>
      <c r="G26" s="33">
        <f t="shared" si="2"/>
        <v>0</v>
      </c>
      <c r="H26" s="33" t="str">
        <f t="shared" si="3"/>
        <v>-</v>
      </c>
      <c r="I26" s="46">
        <f t="shared" si="4"/>
        <v>0</v>
      </c>
      <c r="J26" s="1"/>
      <c r="K26" s="1"/>
      <c r="L26" s="1"/>
      <c r="N26" s="62"/>
      <c r="O26" s="65"/>
    </row>
    <row r="27" spans="1:15" ht="17.100000000000001" customHeight="1" x14ac:dyDescent="0.25">
      <c r="A27" s="22" t="s">
        <v>18</v>
      </c>
      <c r="B27" s="14" t="s">
        <v>40</v>
      </c>
      <c r="C27" s="36">
        <v>863.14</v>
      </c>
      <c r="D27" s="45">
        <f t="shared" si="0"/>
        <v>1.0224785528383151E-3</v>
      </c>
      <c r="E27" s="36">
        <v>7077.3899999999994</v>
      </c>
      <c r="F27" s="45">
        <f t="shared" si="1"/>
        <v>8.0313979794140473E-3</v>
      </c>
      <c r="G27" s="33">
        <f t="shared" si="2"/>
        <v>6214.2499999999991</v>
      </c>
      <c r="H27" s="33">
        <f t="shared" si="3"/>
        <v>719.95852353036582</v>
      </c>
      <c r="I27" s="46">
        <f t="shared" si="4"/>
        <v>7.0089194265757319E-3</v>
      </c>
      <c r="J27" s="1"/>
      <c r="K27" s="1"/>
      <c r="L27" s="1"/>
      <c r="N27" s="62"/>
      <c r="O27" s="65"/>
    </row>
    <row r="28" spans="1:15" ht="17.100000000000001" customHeight="1" x14ac:dyDescent="0.25">
      <c r="A28" s="23" t="s">
        <v>30</v>
      </c>
      <c r="B28" s="7" t="s">
        <v>22</v>
      </c>
      <c r="C28" s="29">
        <f>SUM(C10:C27)</f>
        <v>75048697.449999988</v>
      </c>
      <c r="D28" s="34">
        <f>SUM(D10:D27)</f>
        <v>88.902939918294294</v>
      </c>
      <c r="E28" s="29">
        <f>SUM(E10:E27)</f>
        <v>79641984.399999991</v>
      </c>
      <c r="F28" s="34">
        <f>SUM(F10:F27)</f>
        <v>90.377451657558112</v>
      </c>
      <c r="G28" s="34">
        <f>E28-C28</f>
        <v>4593286.950000003</v>
      </c>
      <c r="H28" s="34">
        <f>(E28-C28)/C28*100</f>
        <v>6.1204086227615182</v>
      </c>
      <c r="I28" s="47">
        <f>F28-D28</f>
        <v>1.4745117392638178</v>
      </c>
      <c r="J28" s="1"/>
      <c r="K28" s="1"/>
      <c r="L28" s="1"/>
      <c r="N28" s="62"/>
      <c r="O28" s="65"/>
    </row>
    <row r="29" spans="1:15" ht="17.100000000000001" customHeight="1" x14ac:dyDescent="0.25">
      <c r="A29" s="24" t="s">
        <v>27</v>
      </c>
      <c r="B29" s="5" t="s">
        <v>23</v>
      </c>
      <c r="C29" s="36">
        <v>8504243.9600000009</v>
      </c>
      <c r="D29" s="45">
        <f t="shared" si="0"/>
        <v>10.074156054874972</v>
      </c>
      <c r="E29" s="27">
        <v>7527501.6199999992</v>
      </c>
      <c r="F29" s="45">
        <f t="shared" si="1"/>
        <v>8.5421831071770757</v>
      </c>
      <c r="G29" s="33">
        <f t="shared" si="2"/>
        <v>-976742.34000000171</v>
      </c>
      <c r="H29" s="33">
        <f t="shared" si="3"/>
        <v>-11.485351838377902</v>
      </c>
      <c r="I29" s="46">
        <f>F29-D29</f>
        <v>-1.5319729476978967</v>
      </c>
      <c r="J29" s="1"/>
      <c r="K29" s="1"/>
      <c r="L29" s="1"/>
      <c r="N29" s="62"/>
      <c r="O29" s="65"/>
    </row>
    <row r="30" spans="1:15" ht="17.100000000000001" customHeight="1" x14ac:dyDescent="0.25">
      <c r="A30" s="24" t="s">
        <v>24</v>
      </c>
      <c r="B30" s="6" t="s">
        <v>25</v>
      </c>
      <c r="C30" s="36">
        <v>6824.52</v>
      </c>
      <c r="D30" s="45">
        <f t="shared" si="0"/>
        <v>8.0843493910792447E-3</v>
      </c>
      <c r="E30" s="27">
        <v>5516.9699999999993</v>
      </c>
      <c r="F30" s="45">
        <f t="shared" si="1"/>
        <v>6.2606386973853238E-3</v>
      </c>
      <c r="G30" s="33">
        <f t="shared" si="2"/>
        <v>-1307.5500000000011</v>
      </c>
      <c r="H30" s="33">
        <f t="shared" si="3"/>
        <v>-19.159589245837086</v>
      </c>
      <c r="I30" s="46">
        <f t="shared" ref="I30:I32" si="5">F30-D30</f>
        <v>-1.823710693693921E-3</v>
      </c>
      <c r="J30" s="1"/>
      <c r="K30" s="1"/>
      <c r="L30" s="1"/>
      <c r="N30" s="62"/>
      <c r="O30" s="65"/>
    </row>
    <row r="31" spans="1:15" ht="17.100000000000001" customHeight="1" x14ac:dyDescent="0.25">
      <c r="A31" s="24" t="s">
        <v>26</v>
      </c>
      <c r="B31" s="18" t="s">
        <v>28</v>
      </c>
      <c r="C31" s="36">
        <v>760284.24000000011</v>
      </c>
      <c r="D31" s="45">
        <f t="shared" si="0"/>
        <v>0.90063527291166945</v>
      </c>
      <c r="E31" s="27">
        <v>838607.83999999985</v>
      </c>
      <c r="F31" s="45">
        <f t="shared" si="1"/>
        <v>0.9516493102254896</v>
      </c>
      <c r="G31" s="33">
        <f t="shared" si="2"/>
        <v>78323.599999999744</v>
      </c>
      <c r="H31" s="33">
        <f t="shared" si="3"/>
        <v>10.301883937512599</v>
      </c>
      <c r="I31" s="46">
        <f t="shared" si="5"/>
        <v>5.1014037313820149E-2</v>
      </c>
      <c r="J31" s="1"/>
      <c r="K31" s="1"/>
      <c r="L31" s="1"/>
      <c r="N31" s="62"/>
      <c r="O31" s="65"/>
    </row>
    <row r="32" spans="1:15" ht="17.100000000000001" customHeight="1" x14ac:dyDescent="0.25">
      <c r="A32" s="22" t="s">
        <v>21</v>
      </c>
      <c r="B32" s="18" t="s">
        <v>35</v>
      </c>
      <c r="C32" s="36">
        <v>96390.41</v>
      </c>
      <c r="D32" s="45">
        <f t="shared" si="0"/>
        <v>0.11418440452799297</v>
      </c>
      <c r="E32" s="27">
        <v>107909.45999999998</v>
      </c>
      <c r="F32" s="45">
        <f t="shared" si="1"/>
        <v>0.12245528634195105</v>
      </c>
      <c r="G32" s="33">
        <f t="shared" si="2"/>
        <v>11519.049999999974</v>
      </c>
      <c r="H32" s="33">
        <f t="shared" si="3"/>
        <v>11.950410834438793</v>
      </c>
      <c r="I32" s="46">
        <f t="shared" si="5"/>
        <v>8.2708818139580753E-3</v>
      </c>
      <c r="J32" s="1"/>
      <c r="K32" s="1"/>
      <c r="L32" s="1"/>
      <c r="N32" s="62"/>
      <c r="O32" s="65"/>
    </row>
    <row r="33" spans="1:15" ht="17.100000000000001" customHeight="1" x14ac:dyDescent="0.25">
      <c r="A33" s="23" t="s">
        <v>19</v>
      </c>
      <c r="B33" s="7" t="s">
        <v>20</v>
      </c>
      <c r="C33" s="30">
        <f>SUM(C29:C32)</f>
        <v>9367743.1300000008</v>
      </c>
      <c r="D33" s="35">
        <f>SUM(D29:D32)</f>
        <v>11.097060081705715</v>
      </c>
      <c r="E33" s="30">
        <f>SUM(E29:E32)</f>
        <v>8479535.8899999987</v>
      </c>
      <c r="F33" s="35">
        <f>SUM(F29:F32)</f>
        <v>9.6225483424419025</v>
      </c>
      <c r="G33" s="35">
        <f>E33-C33</f>
        <v>-888207.24000000209</v>
      </c>
      <c r="H33" s="35">
        <f>(E33-C33)/C33*100</f>
        <v>-9.481549906674287</v>
      </c>
      <c r="I33" s="48">
        <f>F33-D33</f>
        <v>-1.4745117392638125</v>
      </c>
      <c r="J33" s="1"/>
      <c r="K33" s="1"/>
      <c r="L33" s="1"/>
      <c r="N33" s="64"/>
      <c r="O33" s="64"/>
    </row>
    <row r="34" spans="1:15" ht="17.100000000000001" customHeight="1" x14ac:dyDescent="0.25">
      <c r="A34" s="19" t="s">
        <v>33</v>
      </c>
      <c r="B34" s="20" t="s">
        <v>34</v>
      </c>
      <c r="C34" s="58">
        <f>C28+C33</f>
        <v>84416440.579999983</v>
      </c>
      <c r="D34" s="31">
        <v>100.00000000000001</v>
      </c>
      <c r="E34" s="59">
        <f>E28+E33</f>
        <v>88121520.289999992</v>
      </c>
      <c r="F34" s="32">
        <f>F28+F33</f>
        <v>100.00000000000001</v>
      </c>
      <c r="G34" s="41">
        <f>G28+G33</f>
        <v>3705079.7100000009</v>
      </c>
      <c r="H34" s="41">
        <f>(E34-C34)/C34*100</f>
        <v>4.389049910827227</v>
      </c>
      <c r="I34" s="41">
        <f>F34-D34</f>
        <v>0</v>
      </c>
      <c r="J34" s="1"/>
      <c r="K34" s="1"/>
      <c r="L34" s="1"/>
      <c r="N34" s="64"/>
      <c r="O34" s="64"/>
    </row>
    <row r="36" spans="1:15" x14ac:dyDescent="0.25">
      <c r="B36" s="67"/>
    </row>
    <row r="37" spans="1:15" x14ac:dyDescent="0.25">
      <c r="B37" s="67" t="s">
        <v>66</v>
      </c>
    </row>
    <row r="38" spans="1:15" x14ac:dyDescent="0.25">
      <c r="C38" s="49"/>
    </row>
  </sheetData>
  <mergeCells count="4">
    <mergeCell ref="A7:A9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75" orientation="landscape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Sjedište u FBiH</vt:lpstr>
      <vt:lpstr>RS</vt:lpstr>
      <vt:lpstr>Sjedište u RS-u</vt:lpstr>
      <vt:lpstr>'Sjedište u FBiH'!Print_Area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2018-05-11T09:20:11Z</cp:lastPrinted>
  <dcterms:created xsi:type="dcterms:W3CDTF">2018-01-08T12:56:16Z</dcterms:created>
  <dcterms:modified xsi:type="dcterms:W3CDTF">2018-10-22T12:26:34Z</dcterms:modified>
</cp:coreProperties>
</file>