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19035" windowHeight="8145"/>
  </bookViews>
  <sheets>
    <sheet name="BiH" sheetId="41" r:id="rId1"/>
    <sheet name="FBiH" sheetId="42" r:id="rId2"/>
    <sheet name="RS" sheetId="43" r:id="rId3"/>
  </sheets>
  <calcPr calcId="145621"/>
</workbook>
</file>

<file path=xl/calcChain.xml><?xml version="1.0" encoding="utf-8"?>
<calcChain xmlns="http://schemas.openxmlformats.org/spreadsheetml/2006/main">
  <c r="S11" i="41" l="1"/>
  <c r="S10" i="41"/>
  <c r="S12" i="41"/>
  <c r="S13" i="41"/>
  <c r="S14" i="41"/>
  <c r="S15" i="41"/>
  <c r="S16" i="41"/>
  <c r="S17" i="41"/>
  <c r="S18" i="41"/>
  <c r="S19" i="41"/>
  <c r="S20" i="41"/>
  <c r="S21" i="41"/>
  <c r="S22" i="41"/>
  <c r="S23" i="41"/>
  <c r="S24" i="41"/>
  <c r="S25" i="41"/>
  <c r="S26" i="41"/>
  <c r="S27" i="41"/>
  <c r="S28" i="41"/>
  <c r="S29" i="41"/>
  <c r="S30" i="41"/>
  <c r="S31" i="41"/>
  <c r="S32" i="41"/>
  <c r="S33" i="41"/>
  <c r="S34" i="41"/>
  <c r="S35" i="41"/>
  <c r="S36" i="41"/>
  <c r="S37" i="41" l="1"/>
  <c r="T15" i="43"/>
  <c r="T16" i="43"/>
  <c r="I15" i="41" l="1"/>
  <c r="I14" i="41"/>
  <c r="I13" i="41"/>
  <c r="I12" i="41"/>
  <c r="I10" i="41"/>
  <c r="I11" i="41"/>
  <c r="R14" i="41"/>
  <c r="R15" i="41"/>
  <c r="D15" i="41"/>
  <c r="D14" i="41"/>
  <c r="D13" i="41"/>
  <c r="D12" i="41"/>
  <c r="D10" i="41"/>
  <c r="D11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M36" i="43"/>
  <c r="D37" i="41" l="1"/>
  <c r="G30" i="41" s="1"/>
  <c r="G29" i="41" l="1"/>
  <c r="R36" i="43"/>
  <c r="H36" i="43"/>
  <c r="U16" i="43" l="1"/>
  <c r="U15" i="43"/>
  <c r="M30" i="42"/>
  <c r="C36" i="43" l="1"/>
  <c r="O15" i="43"/>
  <c r="O16" i="43"/>
  <c r="J15" i="43"/>
  <c r="J16" i="43"/>
  <c r="E15" i="43"/>
  <c r="S30" i="42" l="1"/>
  <c r="R30" i="42"/>
  <c r="N30" i="42"/>
  <c r="D30" i="42"/>
  <c r="C30" i="42"/>
  <c r="I36" i="43" l="1"/>
  <c r="D36" i="43"/>
  <c r="G35" i="43" s="1"/>
  <c r="R36" i="41"/>
  <c r="N36" i="41"/>
  <c r="M36" i="41"/>
  <c r="I36" i="41"/>
  <c r="H36" i="41"/>
  <c r="C36" i="41"/>
  <c r="S36" i="43"/>
  <c r="U35" i="43"/>
  <c r="N36" i="43"/>
  <c r="Q35" i="43" s="1"/>
  <c r="T35" i="43"/>
  <c r="O35" i="43"/>
  <c r="E11" i="43"/>
  <c r="J35" i="43"/>
  <c r="E35" i="43"/>
  <c r="V35" i="43" l="1"/>
  <c r="V15" i="43"/>
  <c r="V16" i="43"/>
  <c r="Q16" i="43"/>
  <c r="Q15" i="43"/>
  <c r="P35" i="43"/>
  <c r="P15" i="43"/>
  <c r="P16" i="43"/>
  <c r="L35" i="43"/>
  <c r="L15" i="43"/>
  <c r="L16" i="43"/>
  <c r="K35" i="43"/>
  <c r="K16" i="43"/>
  <c r="K15" i="43"/>
  <c r="G15" i="43"/>
  <c r="F11" i="43"/>
  <c r="F15" i="43"/>
  <c r="F35" i="43"/>
  <c r="J36" i="41"/>
  <c r="O36" i="41"/>
  <c r="T36" i="41"/>
  <c r="R35" i="41"/>
  <c r="N35" i="41"/>
  <c r="M35" i="41"/>
  <c r="I35" i="41"/>
  <c r="H35" i="41"/>
  <c r="C35" i="41"/>
  <c r="R34" i="41"/>
  <c r="N34" i="41"/>
  <c r="M34" i="41"/>
  <c r="I34" i="41"/>
  <c r="H34" i="41"/>
  <c r="C34" i="41"/>
  <c r="R33" i="41"/>
  <c r="N33" i="41"/>
  <c r="M33" i="41"/>
  <c r="I33" i="41"/>
  <c r="H33" i="41"/>
  <c r="C33" i="41"/>
  <c r="R32" i="41"/>
  <c r="N32" i="41"/>
  <c r="M32" i="41"/>
  <c r="I32" i="41"/>
  <c r="H32" i="41"/>
  <c r="C32" i="41"/>
  <c r="J32" i="41" l="1"/>
  <c r="T32" i="41"/>
  <c r="J33" i="41"/>
  <c r="T33" i="41"/>
  <c r="J34" i="41"/>
  <c r="T34" i="41"/>
  <c r="J35" i="41"/>
  <c r="T35" i="41"/>
  <c r="O32" i="41"/>
  <c r="O33" i="41"/>
  <c r="O34" i="41"/>
  <c r="O35" i="41"/>
  <c r="I31" i="41"/>
  <c r="H31" i="41"/>
  <c r="R31" i="41"/>
  <c r="N31" i="41"/>
  <c r="M31" i="41"/>
  <c r="C31" i="41"/>
  <c r="R30" i="41"/>
  <c r="N30" i="41"/>
  <c r="M30" i="41"/>
  <c r="I30" i="41"/>
  <c r="H30" i="41"/>
  <c r="C30" i="41"/>
  <c r="J30" i="41" l="1"/>
  <c r="O30" i="41"/>
  <c r="T30" i="41"/>
  <c r="O31" i="41"/>
  <c r="T31" i="41"/>
  <c r="J31" i="41"/>
  <c r="R29" i="41"/>
  <c r="N29" i="41"/>
  <c r="M29" i="41"/>
  <c r="I29" i="41"/>
  <c r="H29" i="41"/>
  <c r="C29" i="41"/>
  <c r="R28" i="41"/>
  <c r="N28" i="41"/>
  <c r="M28" i="41"/>
  <c r="I28" i="41"/>
  <c r="H28" i="41"/>
  <c r="C28" i="41"/>
  <c r="R27" i="41"/>
  <c r="N27" i="41"/>
  <c r="M27" i="41"/>
  <c r="I27" i="41"/>
  <c r="H27" i="41"/>
  <c r="C27" i="41"/>
  <c r="J27" i="41" l="1"/>
  <c r="O27" i="41"/>
  <c r="J28" i="41"/>
  <c r="O28" i="41"/>
  <c r="T28" i="41"/>
  <c r="J29" i="41"/>
  <c r="O29" i="41"/>
  <c r="T29" i="41"/>
  <c r="T27" i="41"/>
  <c r="R26" i="41"/>
  <c r="N26" i="41"/>
  <c r="M26" i="41"/>
  <c r="I26" i="41"/>
  <c r="H26" i="41"/>
  <c r="C26" i="41"/>
  <c r="R25" i="41"/>
  <c r="N25" i="41"/>
  <c r="M25" i="41"/>
  <c r="I25" i="41"/>
  <c r="H25" i="41"/>
  <c r="C25" i="41"/>
  <c r="R24" i="41"/>
  <c r="N24" i="41"/>
  <c r="M24" i="41"/>
  <c r="I24" i="41"/>
  <c r="H24" i="41"/>
  <c r="C24" i="41"/>
  <c r="T24" i="41" l="1"/>
  <c r="T25" i="41"/>
  <c r="T26" i="41"/>
  <c r="J26" i="41"/>
  <c r="O26" i="41"/>
  <c r="J24" i="41"/>
  <c r="O24" i="41"/>
  <c r="J25" i="41"/>
  <c r="O25" i="41"/>
  <c r="R23" i="41"/>
  <c r="N23" i="41"/>
  <c r="M23" i="41"/>
  <c r="I23" i="41"/>
  <c r="H23" i="41"/>
  <c r="C23" i="41"/>
  <c r="R22" i="41"/>
  <c r="N22" i="41"/>
  <c r="M22" i="41"/>
  <c r="I22" i="41"/>
  <c r="H22" i="41"/>
  <c r="C22" i="41"/>
  <c r="R21" i="41"/>
  <c r="N21" i="41"/>
  <c r="M21" i="41"/>
  <c r="I21" i="41"/>
  <c r="H21" i="41"/>
  <c r="C21" i="41"/>
  <c r="J21" i="41" l="1"/>
  <c r="O21" i="41"/>
  <c r="T21" i="41"/>
  <c r="J22" i="41"/>
  <c r="O22" i="41"/>
  <c r="T22" i="41"/>
  <c r="J23" i="41"/>
  <c r="O23" i="41"/>
  <c r="T23" i="41"/>
  <c r="R20" i="41"/>
  <c r="N20" i="41"/>
  <c r="M20" i="41"/>
  <c r="I20" i="41"/>
  <c r="H20" i="41"/>
  <c r="C20" i="41"/>
  <c r="J20" i="41" l="1"/>
  <c r="O20" i="41"/>
  <c r="T20" i="41"/>
  <c r="R19" i="41"/>
  <c r="N19" i="41"/>
  <c r="M19" i="41"/>
  <c r="I19" i="41"/>
  <c r="H19" i="41"/>
  <c r="C19" i="41"/>
  <c r="J19" i="41" l="1"/>
  <c r="O19" i="41"/>
  <c r="T19" i="41"/>
  <c r="R18" i="41"/>
  <c r="N18" i="41"/>
  <c r="M18" i="41"/>
  <c r="I18" i="41"/>
  <c r="H18" i="41"/>
  <c r="C18" i="41"/>
  <c r="R17" i="41"/>
  <c r="N17" i="41"/>
  <c r="M17" i="41"/>
  <c r="I17" i="41"/>
  <c r="H17" i="41"/>
  <c r="C17" i="41"/>
  <c r="J17" i="41" l="1"/>
  <c r="O17" i="41"/>
  <c r="T17" i="41"/>
  <c r="J18" i="41"/>
  <c r="O18" i="41"/>
  <c r="T18" i="41"/>
  <c r="R16" i="41"/>
  <c r="N16" i="41"/>
  <c r="M16" i="41"/>
  <c r="I16" i="41"/>
  <c r="I37" i="41" s="1"/>
  <c r="H16" i="41"/>
  <c r="C16" i="41"/>
  <c r="J16" i="41" l="1"/>
  <c r="O16" i="41"/>
  <c r="T16" i="41"/>
  <c r="M15" i="41"/>
  <c r="N15" i="41"/>
  <c r="N14" i="41"/>
  <c r="H15" i="41"/>
  <c r="C15" i="41"/>
  <c r="M14" i="41"/>
  <c r="H14" i="41"/>
  <c r="C14" i="41"/>
  <c r="R13" i="41"/>
  <c r="N13" i="41"/>
  <c r="M13" i="41"/>
  <c r="H13" i="41"/>
  <c r="C13" i="41"/>
  <c r="R12" i="41"/>
  <c r="N12" i="41"/>
  <c r="M12" i="41"/>
  <c r="H12" i="41"/>
  <c r="C12" i="41"/>
  <c r="R10" i="41"/>
  <c r="N10" i="41"/>
  <c r="M10" i="41"/>
  <c r="H10" i="41"/>
  <c r="C10" i="41"/>
  <c r="R11" i="41"/>
  <c r="N11" i="41"/>
  <c r="M11" i="41"/>
  <c r="H11" i="41"/>
  <c r="C11" i="41"/>
  <c r="C37" i="41" l="1"/>
  <c r="F10" i="41" s="1"/>
  <c r="M37" i="41"/>
  <c r="R37" i="41"/>
  <c r="U10" i="41" s="1"/>
  <c r="L12" i="41"/>
  <c r="H37" i="41"/>
  <c r="K12" i="41" s="1"/>
  <c r="P36" i="41"/>
  <c r="N37" i="41"/>
  <c r="Q35" i="41" s="1"/>
  <c r="L26" i="41"/>
  <c r="V24" i="41"/>
  <c r="V30" i="41"/>
  <c r="V29" i="41"/>
  <c r="V33" i="41"/>
  <c r="V26" i="41"/>
  <c r="V36" i="41"/>
  <c r="V28" i="41"/>
  <c r="V34" i="41"/>
  <c r="V25" i="41"/>
  <c r="V31" i="41"/>
  <c r="V35" i="41"/>
  <c r="V32" i="41"/>
  <c r="V27" i="41"/>
  <c r="V22" i="41"/>
  <c r="V23" i="41"/>
  <c r="V21" i="41"/>
  <c r="V20" i="41"/>
  <c r="V19" i="41"/>
  <c r="V18" i="41"/>
  <c r="V17" i="41"/>
  <c r="J10" i="41"/>
  <c r="O10" i="41"/>
  <c r="T10" i="41"/>
  <c r="V10" i="41"/>
  <c r="J12" i="41"/>
  <c r="O12" i="41"/>
  <c r="T12" i="41"/>
  <c r="V12" i="41"/>
  <c r="J13" i="41"/>
  <c r="O13" i="41"/>
  <c r="T13" i="41"/>
  <c r="V13" i="41"/>
  <c r="J14" i="41"/>
  <c r="O14" i="41"/>
  <c r="U17" i="41"/>
  <c r="T14" i="41"/>
  <c r="V14" i="41"/>
  <c r="J15" i="41"/>
  <c r="L15" i="41"/>
  <c r="O15" i="41"/>
  <c r="T15" i="41"/>
  <c r="V15" i="41"/>
  <c r="V16" i="41"/>
  <c r="E10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7" i="41"/>
  <c r="E28" i="41"/>
  <c r="E29" i="41"/>
  <c r="E30" i="41"/>
  <c r="E31" i="41"/>
  <c r="E32" i="41"/>
  <c r="E33" i="41"/>
  <c r="E34" i="41"/>
  <c r="E35" i="41"/>
  <c r="E36" i="41"/>
  <c r="T11" i="41"/>
  <c r="O11" i="41"/>
  <c r="J11" i="41"/>
  <c r="E11" i="41"/>
  <c r="V10" i="43"/>
  <c r="V12" i="43"/>
  <c r="V13" i="43"/>
  <c r="V14" i="43"/>
  <c r="V17" i="43"/>
  <c r="V18" i="43"/>
  <c r="V19" i="43"/>
  <c r="V20" i="43"/>
  <c r="V21" i="43"/>
  <c r="V22" i="43"/>
  <c r="V23" i="43"/>
  <c r="V24" i="43"/>
  <c r="V25" i="43"/>
  <c r="V26" i="43"/>
  <c r="V27" i="43"/>
  <c r="V28" i="43"/>
  <c r="V29" i="43"/>
  <c r="V30" i="43"/>
  <c r="V31" i="43"/>
  <c r="V32" i="43"/>
  <c r="V33" i="43"/>
  <c r="V34" i="43"/>
  <c r="U10" i="43"/>
  <c r="U12" i="43"/>
  <c r="U13" i="43"/>
  <c r="U14" i="43"/>
  <c r="U17" i="43"/>
  <c r="U18" i="43"/>
  <c r="U19" i="43"/>
  <c r="U20" i="43"/>
  <c r="U21" i="43"/>
  <c r="U22" i="43"/>
  <c r="U23" i="43"/>
  <c r="U24" i="43"/>
  <c r="U25" i="43"/>
  <c r="U26" i="43"/>
  <c r="U27" i="43"/>
  <c r="U28" i="43"/>
  <c r="U29" i="43"/>
  <c r="U30" i="43"/>
  <c r="U31" i="43"/>
  <c r="U32" i="43"/>
  <c r="U33" i="43"/>
  <c r="U34" i="43"/>
  <c r="T10" i="43"/>
  <c r="T12" i="43"/>
  <c r="T13" i="43"/>
  <c r="T14" i="43"/>
  <c r="T17" i="43"/>
  <c r="T18" i="43"/>
  <c r="T19" i="43"/>
  <c r="T20" i="43"/>
  <c r="T21" i="43"/>
  <c r="T22" i="43"/>
  <c r="T23" i="43"/>
  <c r="T24" i="43"/>
  <c r="T25" i="43"/>
  <c r="T26" i="43"/>
  <c r="T27" i="43"/>
  <c r="T28" i="43"/>
  <c r="T29" i="43"/>
  <c r="T30" i="43"/>
  <c r="T31" i="43"/>
  <c r="T32" i="43"/>
  <c r="T33" i="43"/>
  <c r="T34" i="43"/>
  <c r="Q10" i="43"/>
  <c r="Q12" i="43"/>
  <c r="Q13" i="43"/>
  <c r="Q14" i="43"/>
  <c r="Q17" i="43"/>
  <c r="Q18" i="43"/>
  <c r="Q19" i="43"/>
  <c r="Q20" i="43"/>
  <c r="Q21" i="43"/>
  <c r="Q22" i="43"/>
  <c r="Q23" i="43"/>
  <c r="Q24" i="43"/>
  <c r="Q25" i="43"/>
  <c r="Q26" i="43"/>
  <c r="Q27" i="43"/>
  <c r="Q28" i="43"/>
  <c r="Q29" i="43"/>
  <c r="Q30" i="43"/>
  <c r="Q31" i="43"/>
  <c r="Q32" i="43"/>
  <c r="Q33" i="43"/>
  <c r="Q34" i="43"/>
  <c r="P10" i="43"/>
  <c r="P12" i="43"/>
  <c r="P13" i="43"/>
  <c r="P14" i="43"/>
  <c r="P17" i="43"/>
  <c r="P18" i="43"/>
  <c r="P19" i="43"/>
  <c r="P20" i="43"/>
  <c r="P21" i="43"/>
  <c r="P22" i="43"/>
  <c r="P23" i="43"/>
  <c r="P24" i="43"/>
  <c r="P25" i="43"/>
  <c r="P26" i="43"/>
  <c r="P27" i="43"/>
  <c r="P28" i="43"/>
  <c r="P29" i="43"/>
  <c r="P30" i="43"/>
  <c r="P31" i="43"/>
  <c r="P32" i="43"/>
  <c r="P33" i="43"/>
  <c r="P34" i="43"/>
  <c r="O10" i="43"/>
  <c r="O12" i="43"/>
  <c r="O13" i="43"/>
  <c r="O14" i="43"/>
  <c r="O17" i="43"/>
  <c r="O18" i="43"/>
  <c r="O19" i="43"/>
  <c r="O20" i="43"/>
  <c r="O21" i="43"/>
  <c r="O22" i="43"/>
  <c r="O23" i="43"/>
  <c r="O24" i="43"/>
  <c r="O25" i="43"/>
  <c r="O26" i="43"/>
  <c r="O27" i="43"/>
  <c r="O28" i="43"/>
  <c r="O29" i="43"/>
  <c r="O30" i="43"/>
  <c r="O31" i="43"/>
  <c r="O32" i="43"/>
  <c r="O33" i="43"/>
  <c r="O34" i="43"/>
  <c r="Q36" i="41" l="1"/>
  <c r="U13" i="41"/>
  <c r="U16" i="41"/>
  <c r="U14" i="41"/>
  <c r="Q32" i="41"/>
  <c r="P14" i="41"/>
  <c r="U23" i="41"/>
  <c r="U11" i="41"/>
  <c r="U12" i="41"/>
  <c r="U18" i="41"/>
  <c r="U19" i="41"/>
  <c r="U36" i="41"/>
  <c r="L14" i="41"/>
  <c r="U26" i="41"/>
  <c r="P11" i="41"/>
  <c r="U21" i="41"/>
  <c r="U34" i="41"/>
  <c r="U31" i="41"/>
  <c r="P16" i="41"/>
  <c r="U20" i="41"/>
  <c r="U22" i="41"/>
  <c r="U27" i="41"/>
  <c r="U30" i="41"/>
  <c r="U35" i="41"/>
  <c r="U25" i="41"/>
  <c r="U32" i="41"/>
  <c r="U28" i="41"/>
  <c r="U29" i="41"/>
  <c r="L18" i="41"/>
  <c r="K11" i="41"/>
  <c r="K17" i="41"/>
  <c r="L11" i="41"/>
  <c r="L16" i="41"/>
  <c r="L13" i="41"/>
  <c r="L23" i="41"/>
  <c r="L31" i="41"/>
  <c r="Q15" i="41"/>
  <c r="Q17" i="41"/>
  <c r="P12" i="41"/>
  <c r="P10" i="41"/>
  <c r="P15" i="41"/>
  <c r="U24" i="41"/>
  <c r="U33" i="41"/>
  <c r="U15" i="41"/>
  <c r="L34" i="41"/>
  <c r="L20" i="41"/>
  <c r="L25" i="41"/>
  <c r="L27" i="41"/>
  <c r="L33" i="41"/>
  <c r="L36" i="41"/>
  <c r="L10" i="41"/>
  <c r="L17" i="41"/>
  <c r="L19" i="41"/>
  <c r="L22" i="41"/>
  <c r="L21" i="41"/>
  <c r="L24" i="41"/>
  <c r="L28" i="41"/>
  <c r="L29" i="41"/>
  <c r="L30" i="41"/>
  <c r="L32" i="41"/>
  <c r="L35" i="41"/>
  <c r="K23" i="41"/>
  <c r="K31" i="41"/>
  <c r="K24" i="41"/>
  <c r="K35" i="41"/>
  <c r="K16" i="41"/>
  <c r="K10" i="41"/>
  <c r="K20" i="41"/>
  <c r="K26" i="41"/>
  <c r="K28" i="41"/>
  <c r="K33" i="41"/>
  <c r="K36" i="41"/>
  <c r="K14" i="41"/>
  <c r="K13" i="41"/>
  <c r="K15" i="41"/>
  <c r="J37" i="41"/>
  <c r="K18" i="41"/>
  <c r="K19" i="41"/>
  <c r="K21" i="41"/>
  <c r="K22" i="41"/>
  <c r="K25" i="41"/>
  <c r="K29" i="41"/>
  <c r="K27" i="41"/>
  <c r="K30" i="41"/>
  <c r="K34" i="41"/>
  <c r="K32" i="41"/>
  <c r="P13" i="41"/>
  <c r="P17" i="41"/>
  <c r="P21" i="41"/>
  <c r="P19" i="41"/>
  <c r="P23" i="41"/>
  <c r="P25" i="41"/>
  <c r="P28" i="41"/>
  <c r="P34" i="41"/>
  <c r="P27" i="41"/>
  <c r="P30" i="41"/>
  <c r="P32" i="41"/>
  <c r="P18" i="41"/>
  <c r="P20" i="41"/>
  <c r="P22" i="41"/>
  <c r="P26" i="41"/>
  <c r="P24" i="41"/>
  <c r="P29" i="41"/>
  <c r="P31" i="41"/>
  <c r="P35" i="41"/>
  <c r="P33" i="41"/>
  <c r="Q24" i="41"/>
  <c r="Q16" i="41"/>
  <c r="Q10" i="41"/>
  <c r="Q21" i="41"/>
  <c r="Q27" i="41"/>
  <c r="Q14" i="41"/>
  <c r="Q13" i="41"/>
  <c r="Q12" i="41"/>
  <c r="Q18" i="41"/>
  <c r="Q19" i="41"/>
  <c r="Q22" i="41"/>
  <c r="Q29" i="41"/>
  <c r="Q30" i="41"/>
  <c r="Q34" i="41"/>
  <c r="Q20" i="41"/>
  <c r="Q23" i="41"/>
  <c r="Q25" i="41"/>
  <c r="Q26" i="41"/>
  <c r="Q28" i="41"/>
  <c r="Q31" i="41"/>
  <c r="Q33" i="41"/>
  <c r="T37" i="41"/>
  <c r="V11" i="41"/>
  <c r="V37" i="41" s="1"/>
  <c r="O37" i="41"/>
  <c r="Q11" i="41"/>
  <c r="E37" i="41"/>
  <c r="F11" i="41"/>
  <c r="F36" i="41"/>
  <c r="F34" i="41"/>
  <c r="F32" i="41"/>
  <c r="F30" i="41"/>
  <c r="F28" i="41"/>
  <c r="F26" i="41"/>
  <c r="F24" i="41"/>
  <c r="F22" i="41"/>
  <c r="F20" i="41"/>
  <c r="F18" i="41"/>
  <c r="F16" i="41"/>
  <c r="F14" i="41"/>
  <c r="F12" i="41"/>
  <c r="G36" i="41"/>
  <c r="G34" i="41"/>
  <c r="G32" i="41"/>
  <c r="G28" i="41"/>
  <c r="G26" i="41"/>
  <c r="G24" i="41"/>
  <c r="G22" i="41"/>
  <c r="G20" i="41"/>
  <c r="G18" i="41"/>
  <c r="G16" i="41"/>
  <c r="G14" i="41"/>
  <c r="G12" i="41"/>
  <c r="G11" i="41"/>
  <c r="F35" i="41"/>
  <c r="F33" i="41"/>
  <c r="F31" i="41"/>
  <c r="F29" i="41"/>
  <c r="F27" i="41"/>
  <c r="F25" i="41"/>
  <c r="F23" i="41"/>
  <c r="F21" i="41"/>
  <c r="F19" i="41"/>
  <c r="F17" i="41"/>
  <c r="F15" i="41"/>
  <c r="F13" i="41"/>
  <c r="G35" i="41"/>
  <c r="G33" i="41"/>
  <c r="G31" i="41"/>
  <c r="G27" i="41"/>
  <c r="G25" i="41"/>
  <c r="G23" i="41"/>
  <c r="G21" i="41"/>
  <c r="G19" i="41"/>
  <c r="G17" i="41"/>
  <c r="G15" i="41"/>
  <c r="G13" i="41"/>
  <c r="G10" i="41"/>
  <c r="L10" i="43"/>
  <c r="L12" i="43"/>
  <c r="L13" i="43"/>
  <c r="L14" i="43"/>
  <c r="L17" i="43"/>
  <c r="L18" i="43"/>
  <c r="L19" i="43"/>
  <c r="L20" i="43"/>
  <c r="L21" i="43"/>
  <c r="L22" i="43"/>
  <c r="L23" i="43"/>
  <c r="L24" i="43"/>
  <c r="L25" i="43"/>
  <c r="L26" i="43"/>
  <c r="L27" i="43"/>
  <c r="L28" i="43"/>
  <c r="L29" i="43"/>
  <c r="L30" i="43"/>
  <c r="L31" i="43"/>
  <c r="L32" i="43"/>
  <c r="L33" i="43"/>
  <c r="L34" i="43"/>
  <c r="K10" i="43"/>
  <c r="K12" i="43"/>
  <c r="K13" i="43"/>
  <c r="K14" i="43"/>
  <c r="K17" i="43"/>
  <c r="K18" i="43"/>
  <c r="K19" i="43"/>
  <c r="K20" i="43"/>
  <c r="K21" i="43"/>
  <c r="K22" i="43"/>
  <c r="K23" i="43"/>
  <c r="K24" i="43"/>
  <c r="K25" i="43"/>
  <c r="K26" i="43"/>
  <c r="K27" i="43"/>
  <c r="K28" i="43"/>
  <c r="K29" i="43"/>
  <c r="K30" i="43"/>
  <c r="K31" i="43"/>
  <c r="K32" i="43"/>
  <c r="K33" i="43"/>
  <c r="K34" i="43"/>
  <c r="J10" i="43"/>
  <c r="J12" i="43"/>
  <c r="J13" i="43"/>
  <c r="J14" i="43"/>
  <c r="J17" i="43"/>
  <c r="J18" i="43"/>
  <c r="J19" i="43"/>
  <c r="J20" i="43"/>
  <c r="J21" i="43"/>
  <c r="J22" i="43"/>
  <c r="J23" i="43"/>
  <c r="J24" i="43"/>
  <c r="J25" i="43"/>
  <c r="J26" i="43"/>
  <c r="J27" i="43"/>
  <c r="J28" i="43"/>
  <c r="J29" i="43"/>
  <c r="J30" i="43"/>
  <c r="J31" i="43"/>
  <c r="J32" i="43"/>
  <c r="J33" i="43"/>
  <c r="J34" i="43"/>
  <c r="Q11" i="43"/>
  <c r="Q36" i="43" s="1"/>
  <c r="P11" i="43"/>
  <c r="P36" i="43" s="1"/>
  <c r="L37" i="41" l="1"/>
  <c r="Q37" i="41"/>
  <c r="U37" i="41"/>
  <c r="K37" i="41"/>
  <c r="P37" i="41"/>
  <c r="G37" i="41"/>
  <c r="F37" i="41"/>
  <c r="L11" i="43"/>
  <c r="L36" i="43" s="1"/>
  <c r="K11" i="43"/>
  <c r="K36" i="43" s="1"/>
  <c r="E33" i="43"/>
  <c r="E10" i="43"/>
  <c r="E12" i="43"/>
  <c r="E13" i="43"/>
  <c r="E14" i="43"/>
  <c r="E16" i="43"/>
  <c r="E17" i="43"/>
  <c r="E18" i="43"/>
  <c r="E19" i="43"/>
  <c r="E20" i="43"/>
  <c r="E21" i="43"/>
  <c r="E22" i="43"/>
  <c r="E23" i="43"/>
  <c r="E24" i="43"/>
  <c r="E25" i="43"/>
  <c r="E26" i="43"/>
  <c r="E27" i="43"/>
  <c r="E28" i="43"/>
  <c r="E29" i="43"/>
  <c r="E30" i="43"/>
  <c r="E31" i="43"/>
  <c r="E32" i="43"/>
  <c r="E34" i="43"/>
  <c r="E36" i="43"/>
  <c r="G10" i="43"/>
  <c r="G12" i="43"/>
  <c r="G13" i="43"/>
  <c r="G14" i="43"/>
  <c r="G16" i="43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G34" i="43"/>
  <c r="F10" i="43"/>
  <c r="F12" i="43"/>
  <c r="F13" i="43"/>
  <c r="F14" i="43"/>
  <c r="F16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G11" i="43"/>
  <c r="V11" i="43"/>
  <c r="V36" i="43" s="1"/>
  <c r="U11" i="43"/>
  <c r="U36" i="43" s="1"/>
  <c r="T11" i="43"/>
  <c r="O11" i="43"/>
  <c r="J11" i="43"/>
  <c r="F36" i="43" l="1"/>
  <c r="G36" i="43"/>
  <c r="T36" i="43"/>
  <c r="J36" i="43"/>
  <c r="O36" i="43"/>
  <c r="T10" i="42" l="1"/>
  <c r="T12" i="42"/>
  <c r="T13" i="42"/>
  <c r="T14" i="42"/>
  <c r="T15" i="42"/>
  <c r="T16" i="42"/>
  <c r="T17" i="42"/>
  <c r="T18" i="42"/>
  <c r="T19" i="42"/>
  <c r="T20" i="42"/>
  <c r="T21" i="42"/>
  <c r="T22" i="42"/>
  <c r="T23" i="42"/>
  <c r="T24" i="42"/>
  <c r="T25" i="42"/>
  <c r="T26" i="42"/>
  <c r="T27" i="42"/>
  <c r="T28" i="42"/>
  <c r="T29" i="42"/>
  <c r="O10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J10" i="42"/>
  <c r="J12" i="42"/>
  <c r="J13" i="42"/>
  <c r="J14" i="42"/>
  <c r="J15" i="42"/>
  <c r="J16" i="42"/>
  <c r="J17" i="42"/>
  <c r="J18" i="42"/>
  <c r="J19" i="42"/>
  <c r="J20" i="42"/>
  <c r="J21" i="42"/>
  <c r="J22" i="42"/>
  <c r="J23" i="42"/>
  <c r="J24" i="42"/>
  <c r="J25" i="42"/>
  <c r="J26" i="42"/>
  <c r="J27" i="42"/>
  <c r="J28" i="42"/>
  <c r="J29" i="42"/>
  <c r="U11" i="42" l="1"/>
  <c r="I30" i="42"/>
  <c r="L11" i="42" s="1"/>
  <c r="H30" i="42"/>
  <c r="K11" i="42" s="1"/>
  <c r="T11" i="42"/>
  <c r="O11" i="42"/>
  <c r="J11" i="42"/>
  <c r="E10" i="42"/>
  <c r="E12" i="42"/>
  <c r="E13" i="42"/>
  <c r="E14" i="42"/>
  <c r="E15" i="42"/>
  <c r="E16" i="42"/>
  <c r="E17" i="42"/>
  <c r="E18" i="42"/>
  <c r="E19" i="42"/>
  <c r="E20" i="42"/>
  <c r="E21" i="42"/>
  <c r="E22" i="42"/>
  <c r="E23" i="42"/>
  <c r="E24" i="42"/>
  <c r="E25" i="42"/>
  <c r="E26" i="42"/>
  <c r="E27" i="42"/>
  <c r="E28" i="42"/>
  <c r="E29" i="42"/>
  <c r="G12" i="42"/>
  <c r="F10" i="42"/>
  <c r="T30" i="42" l="1"/>
  <c r="U12" i="42"/>
  <c r="U14" i="42"/>
  <c r="U16" i="42"/>
  <c r="U18" i="42"/>
  <c r="U20" i="42"/>
  <c r="U22" i="42"/>
  <c r="U24" i="42"/>
  <c r="U26" i="42"/>
  <c r="U28" i="42"/>
  <c r="U10" i="42"/>
  <c r="U13" i="42"/>
  <c r="U15" i="42"/>
  <c r="U17" i="42"/>
  <c r="U19" i="42"/>
  <c r="U21" i="42"/>
  <c r="U23" i="42"/>
  <c r="U25" i="42"/>
  <c r="U27" i="42"/>
  <c r="U29" i="42"/>
  <c r="V11" i="42"/>
  <c r="V10" i="42"/>
  <c r="V13" i="42"/>
  <c r="V15" i="42"/>
  <c r="V17" i="42"/>
  <c r="V19" i="42"/>
  <c r="V21" i="42"/>
  <c r="V23" i="42"/>
  <c r="V25" i="42"/>
  <c r="V27" i="42"/>
  <c r="V29" i="42"/>
  <c r="V12" i="42"/>
  <c r="V14" i="42"/>
  <c r="V16" i="42"/>
  <c r="V18" i="42"/>
  <c r="V20" i="42"/>
  <c r="V22" i="42"/>
  <c r="V24" i="42"/>
  <c r="V26" i="42"/>
  <c r="V28" i="42"/>
  <c r="K12" i="42"/>
  <c r="K14" i="42"/>
  <c r="K16" i="42"/>
  <c r="K18" i="42"/>
  <c r="K20" i="42"/>
  <c r="K22" i="42"/>
  <c r="K24" i="42"/>
  <c r="K26" i="42"/>
  <c r="K28" i="42"/>
  <c r="K10" i="42"/>
  <c r="K13" i="42"/>
  <c r="K15" i="42"/>
  <c r="K17" i="42"/>
  <c r="K19" i="42"/>
  <c r="K21" i="42"/>
  <c r="K23" i="42"/>
  <c r="K25" i="42"/>
  <c r="K27" i="42"/>
  <c r="K29" i="42"/>
  <c r="J30" i="42"/>
  <c r="L10" i="42"/>
  <c r="L13" i="42"/>
  <c r="L15" i="42"/>
  <c r="L17" i="42"/>
  <c r="L19" i="42"/>
  <c r="L21" i="42"/>
  <c r="L23" i="42"/>
  <c r="L25" i="42"/>
  <c r="L27" i="42"/>
  <c r="L29" i="42"/>
  <c r="L12" i="42"/>
  <c r="L14" i="42"/>
  <c r="L16" i="42"/>
  <c r="L18" i="42"/>
  <c r="L20" i="42"/>
  <c r="L22" i="42"/>
  <c r="L24" i="42"/>
  <c r="L26" i="42"/>
  <c r="L28" i="42"/>
  <c r="Q12" i="42"/>
  <c r="Q14" i="42"/>
  <c r="Q16" i="42"/>
  <c r="Q18" i="42"/>
  <c r="Q20" i="42"/>
  <c r="Q22" i="42"/>
  <c r="Q24" i="42"/>
  <c r="Q26" i="42"/>
  <c r="Q28" i="42"/>
  <c r="Q10" i="42"/>
  <c r="Q13" i="42"/>
  <c r="Q15" i="42"/>
  <c r="Q17" i="42"/>
  <c r="Q19" i="42"/>
  <c r="Q21" i="42"/>
  <c r="Q23" i="42"/>
  <c r="Q25" i="42"/>
  <c r="Q27" i="42"/>
  <c r="Q29" i="42"/>
  <c r="P11" i="42"/>
  <c r="P10" i="42"/>
  <c r="P13" i="42"/>
  <c r="P15" i="42"/>
  <c r="P17" i="42"/>
  <c r="P21" i="42"/>
  <c r="P27" i="42"/>
  <c r="P12" i="42"/>
  <c r="P14" i="42"/>
  <c r="P16" i="42"/>
  <c r="P18" i="42"/>
  <c r="P20" i="42"/>
  <c r="P22" i="42"/>
  <c r="P24" i="42"/>
  <c r="P26" i="42"/>
  <c r="P28" i="42"/>
  <c r="P19" i="42"/>
  <c r="P23" i="42"/>
  <c r="P25" i="42"/>
  <c r="P29" i="42"/>
  <c r="G29" i="42"/>
  <c r="G27" i="42"/>
  <c r="G25" i="42"/>
  <c r="G23" i="42"/>
  <c r="G21" i="42"/>
  <c r="G19" i="42"/>
  <c r="G17" i="42"/>
  <c r="G15" i="42"/>
  <c r="G13" i="42"/>
  <c r="G10" i="42"/>
  <c r="G28" i="42"/>
  <c r="G26" i="42"/>
  <c r="G24" i="42"/>
  <c r="G22" i="42"/>
  <c r="G20" i="42"/>
  <c r="G18" i="42"/>
  <c r="G16" i="42"/>
  <c r="G14" i="42"/>
  <c r="F26" i="42"/>
  <c r="F22" i="42"/>
  <c r="F18" i="42"/>
  <c r="F14" i="42"/>
  <c r="E30" i="42"/>
  <c r="F28" i="42"/>
  <c r="F24" i="42"/>
  <c r="F20" i="42"/>
  <c r="F16" i="42"/>
  <c r="F12" i="42"/>
  <c r="O30" i="42"/>
  <c r="Q11" i="42"/>
  <c r="F29" i="42"/>
  <c r="F27" i="42"/>
  <c r="F25" i="42"/>
  <c r="F23" i="42"/>
  <c r="F21" i="42"/>
  <c r="F19" i="42"/>
  <c r="F17" i="42"/>
  <c r="F15" i="42"/>
  <c r="F13" i="42"/>
  <c r="U30" i="42" l="1"/>
  <c r="V30" i="42"/>
  <c r="K30" i="42"/>
  <c r="L30" i="42"/>
  <c r="Q30" i="42"/>
  <c r="P30" i="42"/>
  <c r="G11" i="42"/>
  <c r="G30" i="42" s="1"/>
  <c r="F11" i="42"/>
  <c r="F30" i="42" s="1"/>
  <c r="E11" i="42"/>
</calcChain>
</file>

<file path=xl/sharedStrings.xml><?xml version="1.0" encoding="utf-8"?>
<sst xmlns="http://schemas.openxmlformats.org/spreadsheetml/2006/main" count="248" uniqueCount="74">
  <si>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</si>
  <si>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</si>
  <si>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</si>
  <si>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</si>
  <si>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</si>
  <si>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</si>
  <si>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</si>
  <si>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</si>
  <si>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</si>
  <si>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</si>
  <si>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</si>
  <si>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</si>
  <si>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</si>
  <si>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</si>
  <si>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</si>
  <si>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</si>
  <si>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</si>
  <si>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</si>
  <si>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</si>
  <si>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</si>
  <si>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</si>
  <si>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</si>
  <si>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</si>
  <si>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</si>
  <si>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</si>
  <si>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</si>
  <si>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</si>
  <si>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</si>
  <si>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</si>
  <si>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</si>
  <si>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</si>
  <si>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</si>
  <si>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</si>
  <si>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</si>
  <si>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</si>
  <si>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</si>
  <si>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</si>
  <si>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</si>
  <si>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</si>
  <si>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</si>
  <si>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</si>
  <si>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</si>
  <si>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</si>
  <si>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</si>
  <si>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</si>
  <si>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</si>
  <si>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</si>
  <si>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</si>
  <si>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</si>
  <si>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</si>
  <si>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</si>
  <si>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</si>
  <si>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</si>
  <si>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</si>
  <si>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</si>
  <si>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>2017.</t>
  </si>
  <si>
    <t xml:space="preserve">Broj isplaćenih šteta </t>
  </si>
  <si>
    <t xml:space="preserve">ŽIVOTNA OSIGURANJA </t>
  </si>
  <si>
    <t>2018.</t>
  </si>
  <si>
    <t xml:space="preserve">Procenat promjene </t>
  </si>
  <si>
    <t>Udio (%)</t>
  </si>
  <si>
    <t>Adriatic osiguranje d.d.</t>
  </si>
  <si>
    <t>I-V-2017</t>
  </si>
  <si>
    <t>I-V-2018</t>
  </si>
  <si>
    <t>Central osgiuranje d.d.</t>
  </si>
  <si>
    <t>Ukupno:</t>
  </si>
  <si>
    <t>Adriatic osiguranje d.d.*</t>
  </si>
  <si>
    <t>Osiguravajuće društvo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</si>
  <si>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</si>
  <si>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</si>
  <si>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</si>
  <si>
    <t>*Osiguravajuća društva iz Federacije Bosne i Hercegovine i podružnice društava iz Republike Srpske</t>
  </si>
  <si>
    <t>*Osiguravajuća društva iz Republike Srpske i podružnice društava iz Federacije Bosne i Hercegovine</t>
  </si>
  <si>
    <t>*Od 1. siječnja 2018. godine Bosna-Sunce osiguranje d.d. je nakon akvizicije Zovko osiguranja d.d. počelo poslovati pod novim imenom Adriatic osiguranje d.d.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</si>
</sst>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b/>
      <sz val="10"/>
      <color rgb="FF000000"/>
      <name val="Cambria"/>
      <family val="1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 style="medium">
        <color indexed="64"/>
      </top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0" tint="-0.499984740745262"/>
      </bottom>
      <diagonal/>
    </border>
    <border>
      <left/>
      <right style="thin">
        <color theme="4" tint="0.79998168889431442"/>
      </right>
      <top style="medium">
        <color indexed="64"/>
      </top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thin">
        <color theme="4" tint="0.79998168889431442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77111117893"/>
      </left>
      <right/>
      <top/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103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164" fontId="4" fillId="2" borderId="12" xfId="6" applyNumberFormat="1" applyFont="1" applyFill="1" applyBorder="1" applyAlignment="1">
      <alignment horizontal="right" vertical="center"/>
    </xf>
    <xf numFmtId="165" fontId="3" fillId="0" borderId="0" xfId="6" applyNumberFormat="1" applyFont="1" applyBorder="1" applyAlignment="1">
      <alignment horizontal="right" vertical="center"/>
    </xf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/>
    </xf>
    <xf numFmtId="168" fontId="4" fillId="2" borderId="12" xfId="6" applyNumberFormat="1" applyFont="1" applyFill="1" applyBorder="1" applyAlignment="1">
      <alignment horizontal="right" vertical="center"/>
    </xf>
    <xf numFmtId="165" fontId="4" fillId="2" borderId="12" xfId="6" applyNumberFormat="1" applyFont="1" applyFill="1" applyBorder="1" applyAlignment="1">
      <alignment horizontal="right" vertical="center"/>
    </xf>
    <xf numFmtId="0" fontId="9" fillId="0" borderId="0" xfId="0" applyFont="1"/>
    <xf numFmtId="164" fontId="3" fillId="0" borderId="15" xfId="6" applyNumberFormat="1" applyFont="1" applyBorder="1" applyAlignment="1">
      <alignment horizontal="left" vertical="center"/>
    </xf>
    <xf numFmtId="4" fontId="3" fillId="0" borderId="0" xfId="6" applyNumberFormat="1" applyFont="1" applyBorder="1" applyAlignment="1">
      <alignment horizontal="right" vertical="center"/>
    </xf>
    <xf numFmtId="164" fontId="10" fillId="0" borderId="15" xfId="6" applyNumberFormat="1" applyFont="1" applyBorder="1" applyAlignment="1">
      <alignment horizontal="left" vertical="center"/>
    </xf>
    <xf numFmtId="164" fontId="10" fillId="0" borderId="16" xfId="6" applyNumberFormat="1" applyFont="1" applyBorder="1" applyAlignment="1">
      <alignment horizontal="left" vertical="center"/>
    </xf>
    <xf numFmtId="4" fontId="10" fillId="0" borderId="0" xfId="6" applyNumberFormat="1" applyFont="1" applyBorder="1" applyAlignment="1">
      <alignment horizontal="right" vertical="center"/>
    </xf>
    <xf numFmtId="165" fontId="10" fillId="0" borderId="0" xfId="6" applyNumberFormat="1" applyFont="1" applyBorder="1" applyAlignment="1">
      <alignment horizontal="right" vertical="center"/>
    </xf>
    <xf numFmtId="164" fontId="10" fillId="0" borderId="0" xfId="6" applyNumberFormat="1" applyFont="1" applyBorder="1" applyAlignment="1">
      <alignment horizontal="right" vertical="center"/>
    </xf>
    <xf numFmtId="165" fontId="11" fillId="2" borderId="12" xfId="6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horizontal="right" vertical="center"/>
    </xf>
    <xf numFmtId="165" fontId="10" fillId="0" borderId="14" xfId="6" applyNumberFormat="1" applyFont="1" applyBorder="1" applyAlignment="1">
      <alignment horizontal="right" vertical="center"/>
    </xf>
    <xf numFmtId="165" fontId="10" fillId="0" borderId="15" xfId="6" applyNumberFormat="1" applyFont="1" applyBorder="1" applyAlignment="1">
      <alignment horizontal="right" vertical="center"/>
    </xf>
    <xf numFmtId="165" fontId="3" fillId="0" borderId="8" xfId="6" applyNumberFormat="1" applyFont="1" applyBorder="1" applyAlignment="1">
      <alignment horizontal="right" vertical="center"/>
    </xf>
    <xf numFmtId="165" fontId="3" fillId="0" borderId="9" xfId="6" applyNumberFormat="1" applyFont="1" applyBorder="1" applyAlignment="1">
      <alignment horizontal="right" vertical="center"/>
    </xf>
    <xf numFmtId="165" fontId="3" fillId="0" borderId="10" xfId="6" applyNumberFormat="1" applyFont="1" applyBorder="1" applyAlignment="1">
      <alignment horizontal="right" vertical="center"/>
    </xf>
    <xf numFmtId="165" fontId="3" fillId="0" borderId="14" xfId="6" applyNumberFormat="1" applyFont="1" applyBorder="1" applyAlignment="1">
      <alignment horizontal="right" vertical="center"/>
    </xf>
    <xf numFmtId="168" fontId="4" fillId="2" borderId="13" xfId="6" applyNumberFormat="1" applyFont="1" applyFill="1" applyBorder="1" applyAlignment="1">
      <alignment horizontal="right" vertical="center"/>
    </xf>
    <xf numFmtId="165" fontId="3" fillId="0" borderId="15" xfId="6" applyNumberFormat="1" applyFont="1" applyBorder="1" applyAlignment="1">
      <alignment horizontal="right" vertical="center"/>
    </xf>
    <xf numFmtId="165" fontId="3" fillId="0" borderId="16" xfId="6" applyNumberFormat="1" applyFont="1" applyBorder="1" applyAlignment="1">
      <alignment horizontal="right" vertical="center"/>
    </xf>
    <xf numFmtId="4" fontId="3" fillId="0" borderId="0" xfId="0" applyNumberFormat="1" applyFont="1" applyBorder="1"/>
    <xf numFmtId="4" fontId="10" fillId="0" borderId="0" xfId="0" applyNumberFormat="1" applyFont="1" applyBorder="1"/>
    <xf numFmtId="4" fontId="0" fillId="0" borderId="0" xfId="0" applyNumberFormat="1"/>
    <xf numFmtId="164" fontId="10" fillId="0" borderId="19" xfId="6" applyNumberFormat="1" applyFont="1" applyBorder="1" applyAlignment="1">
      <alignment horizontal="right" vertical="center"/>
    </xf>
    <xf numFmtId="164" fontId="10" fillId="0" borderId="20" xfId="6" applyNumberFormat="1" applyFont="1" applyBorder="1" applyAlignment="1">
      <alignment horizontal="right" vertical="center"/>
    </xf>
    <xf numFmtId="164" fontId="10" fillId="0" borderId="21" xfId="6" applyNumberFormat="1" applyFont="1" applyBorder="1" applyAlignment="1">
      <alignment horizontal="right" vertical="center"/>
    </xf>
    <xf numFmtId="164" fontId="10" fillId="0" borderId="22" xfId="6" applyNumberFormat="1" applyFont="1" applyBorder="1" applyAlignment="1">
      <alignment horizontal="left" vertical="center"/>
    </xf>
    <xf numFmtId="164" fontId="10" fillId="0" borderId="23" xfId="6" applyNumberFormat="1" applyFont="1" applyBorder="1" applyAlignment="1">
      <alignment horizontal="left" vertical="center"/>
    </xf>
    <xf numFmtId="164" fontId="10" fillId="0" borderId="24" xfId="6" applyNumberFormat="1" applyFont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25" xfId="6" applyNumberFormat="1" applyFont="1" applyFill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right" vertical="center"/>
    </xf>
    <xf numFmtId="4" fontId="14" fillId="0" borderId="0" xfId="0" applyNumberFormat="1" applyFont="1"/>
    <xf numFmtId="3" fontId="13" fillId="0" borderId="0" xfId="0" applyNumberFormat="1" applyFont="1"/>
    <xf numFmtId="4" fontId="4" fillId="2" borderId="12" xfId="6" applyNumberFormat="1" applyFont="1" applyFill="1" applyBorder="1" applyAlignment="1">
      <alignment horizontal="right" vertical="center"/>
    </xf>
    <xf numFmtId="0" fontId="0" fillId="0" borderId="0" xfId="0" applyFill="1" applyBorder="1"/>
    <xf numFmtId="164" fontId="13" fillId="0" borderId="0" xfId="0" applyNumberFormat="1" applyFont="1" applyFill="1" applyBorder="1"/>
    <xf numFmtId="164" fontId="0" fillId="0" borderId="0" xfId="0" applyNumberFormat="1" applyFill="1" applyBorder="1"/>
    <xf numFmtId="4" fontId="13" fillId="0" borderId="0" xfId="0" applyNumberFormat="1" applyFont="1" applyFill="1" applyBorder="1"/>
    <xf numFmtId="4" fontId="14" fillId="0" borderId="0" xfId="0" applyNumberFormat="1" applyFont="1" applyFill="1" applyBorder="1"/>
    <xf numFmtId="4" fontId="0" fillId="0" borderId="0" xfId="0" applyNumberFormat="1" applyFill="1" applyBorder="1"/>
    <xf numFmtId="0" fontId="12" fillId="0" borderId="0" xfId="2" applyFont="1" applyFill="1" applyBorder="1" applyAlignment="1">
      <alignment horizontal="left" vertical="center" indent="1"/>
    </xf>
    <xf numFmtId="3" fontId="12" fillId="0" borderId="0" xfId="3" applyNumberFormat="1" applyFont="1" applyFill="1" applyBorder="1" applyAlignment="1">
      <alignment horizontal="right" vertical="center"/>
    </xf>
    <xf numFmtId="3" fontId="12" fillId="0" borderId="0" xfId="1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Fill="1" applyBorder="1"/>
    <xf numFmtId="165" fontId="10" fillId="0" borderId="8" xfId="6" applyNumberFormat="1" applyFont="1" applyBorder="1" applyAlignment="1">
      <alignment horizontal="right" vertical="center"/>
    </xf>
    <xf numFmtId="165" fontId="10" fillId="0" borderId="9" xfId="6" applyNumberFormat="1" applyFont="1" applyBorder="1" applyAlignment="1">
      <alignment horizontal="right" vertical="center"/>
    </xf>
    <xf numFmtId="168" fontId="11" fillId="2" borderId="12" xfId="6" applyNumberFormat="1" applyFont="1" applyFill="1" applyBorder="1" applyAlignment="1">
      <alignment horizontal="right" vertical="center"/>
    </xf>
    <xf numFmtId="4" fontId="11" fillId="2" borderId="12" xfId="6" applyNumberFormat="1" applyFont="1" applyFill="1" applyBorder="1" applyAlignment="1">
      <alignment horizontal="right" vertical="center"/>
    </xf>
    <xf numFmtId="168" fontId="11" fillId="2" borderId="13" xfId="6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/>
    <xf numFmtId="164" fontId="11" fillId="2" borderId="12" xfId="6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165" fontId="10" fillId="0" borderId="0" xfId="6" applyNumberFormat="1" applyFont="1" applyFill="1" applyBorder="1" applyAlignment="1">
      <alignment horizontal="right" vertical="center"/>
    </xf>
    <xf numFmtId="164" fontId="3" fillId="0" borderId="26" xfId="6" applyNumberFormat="1" applyFont="1" applyFill="1" applyBorder="1" applyAlignment="1">
      <alignment horizontal="right" vertical="center"/>
    </xf>
    <xf numFmtId="165" fontId="3" fillId="0" borderId="0" xfId="6" applyNumberFormat="1" applyFont="1" applyFill="1" applyBorder="1" applyAlignment="1">
      <alignment horizontal="right" vertical="center"/>
    </xf>
    <xf numFmtId="165" fontId="3" fillId="0" borderId="9" xfId="6" applyNumberFormat="1" applyFont="1" applyFill="1" applyBorder="1" applyAlignment="1">
      <alignment horizontal="right" vertical="center"/>
    </xf>
    <xf numFmtId="4" fontId="10" fillId="0" borderId="0" xfId="6" applyNumberFormat="1" applyFont="1" applyFill="1" applyBorder="1" applyAlignment="1">
      <alignment horizontal="right" vertical="center"/>
    </xf>
    <xf numFmtId="165" fontId="3" fillId="0" borderId="15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right" vertical="center"/>
    </xf>
    <xf numFmtId="165" fontId="10" fillId="0" borderId="15" xfId="6" applyNumberFormat="1" applyFont="1" applyFill="1" applyBorder="1" applyAlignment="1">
      <alignment horizontal="right" vertical="center"/>
    </xf>
    <xf numFmtId="0" fontId="0" fillId="0" borderId="0" xfId="0" applyFont="1" applyFill="1"/>
    <xf numFmtId="165" fontId="10" fillId="0" borderId="18" xfId="6" applyNumberFormat="1" applyFont="1" applyFill="1" applyBorder="1" applyAlignment="1">
      <alignment horizontal="right" vertical="center"/>
    </xf>
    <xf numFmtId="165" fontId="3" fillId="0" borderId="10" xfId="6" applyNumberFormat="1" applyFont="1" applyFill="1" applyBorder="1" applyAlignment="1">
      <alignment horizontal="right" vertical="center"/>
    </xf>
    <xf numFmtId="165" fontId="3" fillId="0" borderId="16" xfId="6" applyNumberFormat="1" applyFont="1" applyFill="1" applyBorder="1" applyAlignment="1">
      <alignment horizontal="right" vertical="center"/>
    </xf>
    <xf numFmtId="3" fontId="15" fillId="0" borderId="0" xfId="3" applyNumberFormat="1" applyFont="1" applyFill="1" applyBorder="1" applyAlignment="1">
      <alignment horizontal="right" vertical="center"/>
    </xf>
    <xf numFmtId="164" fontId="3" fillId="0" borderId="17" xfId="6" applyNumberFormat="1" applyFont="1" applyFill="1" applyBorder="1" applyAlignment="1">
      <alignment horizontal="right" vertical="center"/>
    </xf>
    <xf numFmtId="164" fontId="3" fillId="0" borderId="3" xfId="6" applyNumberFormat="1" applyFont="1" applyFill="1" applyBorder="1" applyAlignment="1">
      <alignment horizontal="right" vertical="center"/>
    </xf>
    <xf numFmtId="0" fontId="2" fillId="0" borderId="27" xfId="1" applyFont="1" applyFill="1" applyBorder="1" applyAlignment="1" applyProtection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49" fontId="7" fillId="3" borderId="1" xfId="6" applyNumberFormat="1" applyFont="1" applyFill="1" applyBorder="1" applyAlignment="1">
      <alignment horizontal="center" wrapText="1"/>
    </xf>
    <xf numFmtId="49" fontId="7" fillId="3" borderId="25" xfId="6" applyNumberFormat="1" applyFont="1" applyFill="1" applyBorder="1" applyAlignment="1">
      <alignment horizontal="center" wrapText="1"/>
    </xf>
    <xf numFmtId="164" fontId="3" fillId="0" borderId="28" xfId="6" applyNumberFormat="1" applyFont="1" applyFill="1" applyBorder="1" applyAlignment="1">
      <alignment horizontal="right" vertical="center"/>
    </xf>
    <xf numFmtId="4" fontId="10" fillId="0" borderId="3" xfId="6" applyNumberFormat="1" applyFont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66" fontId="7" fillId="3" borderId="0" xfId="6" applyNumberFormat="1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1" xfId="6" applyNumberFormat="1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wrapText="1"/>
    </xf>
    <xf numFmtId="167" fontId="7" fillId="3" borderId="1" xfId="6" applyNumberFormat="1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47"/>
  <sheetViews>
    <sheetView showGridLines="0" tabSelected="1" showRuler="0" view="pageLayout" zoomScale="60" zoomScaleNormal="70" zoomScalePageLayoutView="60" workbookViewId="0">
      <selection activeCell="B37" sqref="B37"/>
    </sheetView>
  </sheetViews>
  <sheetFormatPr defaultRowHeight="15" x14ac:dyDescent="0.25"/>
  <cols>
    <col min="1" max="1" width="4" customWidth="1"/>
    <col min="2" max="2" width="22.7109375" customWidth="1"/>
    <col min="3" max="4" width="11.85546875" customWidth="1"/>
    <col min="5" max="5" width="11.140625" customWidth="1"/>
    <col min="6" max="6" width="8.28515625" customWidth="1"/>
    <col min="7" max="7" width="8.42578125" customWidth="1"/>
    <col min="8" max="9" width="15.7109375" customWidth="1"/>
    <col min="10" max="10" width="10.28515625" customWidth="1"/>
    <col min="11" max="12" width="8.85546875" customWidth="1"/>
    <col min="13" max="14" width="10.140625" customWidth="1"/>
    <col min="15" max="15" width="11.140625" customWidth="1"/>
    <col min="16" max="17" width="8.7109375" customWidth="1"/>
    <col min="18" max="19" width="16.140625" customWidth="1"/>
    <col min="20" max="20" width="10.140625" customWidth="1"/>
    <col min="21" max="22" width="8.7109375" customWidth="1"/>
  </cols>
  <sheetData>
    <row r="3" spans="1:22" x14ac:dyDescent="0.25">
      <c r="F3" s="2" t="s">
        <v>68</v>
      </c>
    </row>
    <row r="4" spans="1:22" x14ac:dyDescent="0.25">
      <c r="F4" s="1"/>
    </row>
    <row r="6" spans="1:22" ht="15.75" thickBot="1" x14ac:dyDescent="0.3">
      <c r="D6" s="5"/>
      <c r="E6" s="5"/>
      <c r="F6" s="5"/>
      <c r="G6" s="5"/>
      <c r="H6" s="5"/>
      <c r="I6" s="5"/>
      <c r="J6" s="5"/>
      <c r="K6" s="5"/>
      <c r="L6" s="5"/>
    </row>
    <row r="7" spans="1:22" ht="18.75" customHeight="1" x14ac:dyDescent="0.25">
      <c r="A7" s="6"/>
      <c r="B7" s="89" t="s">
        <v>67</v>
      </c>
      <c r="C7" s="92" t="s">
        <v>54</v>
      </c>
      <c r="D7" s="92"/>
      <c r="E7" s="92"/>
      <c r="F7" s="92"/>
      <c r="G7" s="92"/>
      <c r="H7" s="93"/>
      <c r="I7" s="93"/>
      <c r="J7" s="93"/>
      <c r="K7" s="93"/>
      <c r="L7" s="93"/>
      <c r="M7" s="92" t="s">
        <v>57</v>
      </c>
      <c r="N7" s="92"/>
      <c r="O7" s="92"/>
      <c r="P7" s="92"/>
      <c r="Q7" s="92"/>
      <c r="R7" s="93"/>
      <c r="S7" s="93"/>
      <c r="T7" s="93"/>
      <c r="U7" s="93"/>
      <c r="V7" s="94"/>
    </row>
    <row r="8" spans="1:22" ht="18.75" customHeight="1" x14ac:dyDescent="0.25">
      <c r="A8" s="7"/>
      <c r="B8" s="90"/>
      <c r="C8" s="95" t="s">
        <v>56</v>
      </c>
      <c r="D8" s="95"/>
      <c r="E8" s="96" t="s">
        <v>59</v>
      </c>
      <c r="F8" s="96" t="s">
        <v>60</v>
      </c>
      <c r="G8" s="96"/>
      <c r="H8" s="95" t="s">
        <v>25</v>
      </c>
      <c r="I8" s="95"/>
      <c r="J8" s="98" t="s">
        <v>59</v>
      </c>
      <c r="K8" s="90" t="s">
        <v>60</v>
      </c>
      <c r="L8" s="90"/>
      <c r="M8" s="95" t="s">
        <v>56</v>
      </c>
      <c r="N8" s="95"/>
      <c r="O8" s="96" t="s">
        <v>59</v>
      </c>
      <c r="P8" s="96" t="s">
        <v>60</v>
      </c>
      <c r="Q8" s="96"/>
      <c r="R8" s="95" t="s">
        <v>25</v>
      </c>
      <c r="S8" s="95"/>
      <c r="T8" s="98" t="s">
        <v>59</v>
      </c>
      <c r="U8" s="100" t="s">
        <v>60</v>
      </c>
      <c r="V8" s="101"/>
    </row>
    <row r="9" spans="1:22" ht="18.75" customHeight="1" thickBot="1" x14ac:dyDescent="0.3">
      <c r="A9" s="8"/>
      <c r="B9" s="91"/>
      <c r="C9" s="41" t="s">
        <v>62</v>
      </c>
      <c r="D9" s="41" t="s">
        <v>63</v>
      </c>
      <c r="E9" s="97"/>
      <c r="F9" s="9" t="s">
        <v>55</v>
      </c>
      <c r="G9" s="9" t="s">
        <v>58</v>
      </c>
      <c r="H9" s="41" t="s">
        <v>62</v>
      </c>
      <c r="I9" s="41" t="s">
        <v>63</v>
      </c>
      <c r="J9" s="99"/>
      <c r="K9" s="9" t="s">
        <v>55</v>
      </c>
      <c r="L9" s="9" t="s">
        <v>58</v>
      </c>
      <c r="M9" s="41" t="s">
        <v>62</v>
      </c>
      <c r="N9" s="41" t="s">
        <v>63</v>
      </c>
      <c r="O9" s="97"/>
      <c r="P9" s="9" t="s">
        <v>55</v>
      </c>
      <c r="Q9" s="9" t="s">
        <v>58</v>
      </c>
      <c r="R9" s="41" t="s">
        <v>62</v>
      </c>
      <c r="S9" s="41" t="s">
        <v>63</v>
      </c>
      <c r="T9" s="99"/>
      <c r="U9" s="84" t="s">
        <v>55</v>
      </c>
      <c r="V9" s="85" t="s">
        <v>58</v>
      </c>
    </row>
    <row r="10" spans="1:22" x14ac:dyDescent="0.25">
      <c r="A10" s="81" t="s">
        <v>27</v>
      </c>
      <c r="B10" s="14" t="s">
        <v>66</v>
      </c>
      <c r="C10" s="22">
        <f>FBiH!C10+RS!C10</f>
        <v>6059</v>
      </c>
      <c r="D10" s="15">
        <f>FBiH!D10+RS!D10</f>
        <v>6620</v>
      </c>
      <c r="E10" s="4">
        <f t="shared" ref="E10:E36" si="0">IFERROR((D10-C10)/C10*100, "-")</f>
        <v>9.2589536227100186</v>
      </c>
      <c r="F10" s="4">
        <f t="shared" ref="F10:F36" si="1">C10/C$37*100</f>
        <v>14.22300469483568</v>
      </c>
      <c r="G10" s="28">
        <f t="shared" ref="G10:G36" si="2">D10/D$37*100</f>
        <v>14.496879448155042</v>
      </c>
      <c r="H10" s="15">
        <f>FBiH!H10+RS!H10</f>
        <v>7663550.7782000005</v>
      </c>
      <c r="I10" s="15">
        <f>FBiH!I10+RS!I10</f>
        <v>9963064.0907999873</v>
      </c>
      <c r="J10" s="4">
        <f t="shared" ref="J10:J36" si="3">IFERROR((I10-H10)/H10*100, "-")</f>
        <v>30.005846886814673</v>
      </c>
      <c r="K10" s="4">
        <f t="shared" ref="K10:K36" si="4">H10/H$37*100</f>
        <v>9.502556553608418</v>
      </c>
      <c r="L10" s="30">
        <f t="shared" ref="L10:L36" si="5">I10/I$37*100</f>
        <v>11.195203502775772</v>
      </c>
      <c r="M10" s="22">
        <f>FBiH!M10+RS!M10</f>
        <v>134</v>
      </c>
      <c r="N10" s="18">
        <f>FBiH!N10+RS!N10</f>
        <v>281</v>
      </c>
      <c r="O10" s="19">
        <f t="shared" ref="O10:O36" si="6">IFERROR((N10-M10)/M10*100, "-")</f>
        <v>109.70149253731343</v>
      </c>
      <c r="P10" s="19">
        <f t="shared" ref="P10:P36" si="7">M10/M$37*100</f>
        <v>2.719707732900345</v>
      </c>
      <c r="Q10" s="23">
        <f t="shared" ref="Q10:Q36" si="8">N10/N$37*100</f>
        <v>5.2114243323442135</v>
      </c>
      <c r="R10" s="18">
        <f>FBiH!R10+RS!R10</f>
        <v>390215.93</v>
      </c>
      <c r="S10" s="18">
        <f>FBiH!S10+RS!S10</f>
        <v>1279024.2000000002</v>
      </c>
      <c r="T10" s="19">
        <f t="shared" ref="T10:T36" si="9">IFERROR((S10-R10)/R10*100, "-")</f>
        <v>227.7734458457399</v>
      </c>
      <c r="U10" s="4">
        <f t="shared" ref="U10:U36" si="10">R10/R$37*100</f>
        <v>1.648622129974731</v>
      </c>
      <c r="V10" s="25">
        <f t="shared" ref="V10:V36" si="11">S10/S$37*100</f>
        <v>5.1166033355436538</v>
      </c>
    </row>
    <row r="11" spans="1:22" x14ac:dyDescent="0.25">
      <c r="A11" s="81" t="s">
        <v>28</v>
      </c>
      <c r="B11" s="14" t="s">
        <v>0</v>
      </c>
      <c r="C11" s="22">
        <f>FBiH!C11+RS!C11</f>
        <v>1795</v>
      </c>
      <c r="D11" s="15">
        <f>FBiH!D11+RS!D11</f>
        <v>2585</v>
      </c>
      <c r="E11" s="4">
        <f>IFERROR((D11-C11)/C11*100, "-")</f>
        <v>44.01114206128134</v>
      </c>
      <c r="F11" s="4">
        <f>C11/C$37*100</f>
        <v>4.2136150234741789</v>
      </c>
      <c r="G11" s="30">
        <f>D11/D$37*100</f>
        <v>5.6607905398007228</v>
      </c>
      <c r="H11" s="15">
        <f>FBiH!H11+RS!H11</f>
        <v>3326115.32</v>
      </c>
      <c r="I11" s="15">
        <f>FBiH!I11+RS!I11</f>
        <v>4415307.54</v>
      </c>
      <c r="J11" s="4">
        <f>IFERROR((I11-H11)/H11*100, "-")</f>
        <v>32.746676384028689</v>
      </c>
      <c r="K11" s="4">
        <f>H11/H$37*100</f>
        <v>4.1242760499522717</v>
      </c>
      <c r="L11" s="30">
        <f>I11/I$37*100</f>
        <v>4.9613518479003647</v>
      </c>
      <c r="M11" s="22">
        <f>FBiH!M11+RS!M11</f>
        <v>0</v>
      </c>
      <c r="N11" s="18">
        <f>FBiH!N11+RS!N11</f>
        <v>0</v>
      </c>
      <c r="O11" s="19" t="str">
        <f>IFERROR((N11-M11)/M11*100, "-")</f>
        <v>-</v>
      </c>
      <c r="P11" s="19">
        <f>M11/M$37*100</f>
        <v>0</v>
      </c>
      <c r="Q11" s="24">
        <f>N11/N$37*100</f>
        <v>0</v>
      </c>
      <c r="R11" s="18">
        <f>FBiH!R11+RS!R11</f>
        <v>0</v>
      </c>
      <c r="S11" s="18">
        <f>FBiH!S11+RS!S11</f>
        <v>1</v>
      </c>
      <c r="T11" s="19" t="str">
        <f>IFERROR((S11-R11)/R11*100, "-")</f>
        <v>-</v>
      </c>
      <c r="U11" s="4">
        <f>R11/R$37*100</f>
        <v>0</v>
      </c>
      <c r="V11" s="26">
        <f>S11/S$37*100</f>
        <v>4.0003960328066141E-6</v>
      </c>
    </row>
    <row r="12" spans="1:22" ht="13.5" customHeight="1" x14ac:dyDescent="0.25">
      <c r="A12" s="81" t="s">
        <v>29</v>
      </c>
      <c r="B12" s="14" t="s">
        <v>21</v>
      </c>
      <c r="C12" s="22">
        <f>FBiH!C12+RS!C12</f>
        <v>745</v>
      </c>
      <c r="D12" s="15">
        <f>FBiH!D12+RS!D12</f>
        <v>1071</v>
      </c>
      <c r="E12" s="4">
        <f t="shared" si="0"/>
        <v>43.758389261744966</v>
      </c>
      <c r="F12" s="4">
        <f t="shared" si="1"/>
        <v>1.7488262910798122</v>
      </c>
      <c r="G12" s="30">
        <f t="shared" si="2"/>
        <v>2.3453410708420015</v>
      </c>
      <c r="H12" s="15">
        <f>FBiH!H12+RS!H12</f>
        <v>1700310.86</v>
      </c>
      <c r="I12" s="15">
        <f>FBiH!I12+RS!I12</f>
        <v>4402876.37</v>
      </c>
      <c r="J12" s="4">
        <f t="shared" si="3"/>
        <v>158.9453772000256</v>
      </c>
      <c r="K12" s="4">
        <f t="shared" si="4"/>
        <v>2.1083307951486634</v>
      </c>
      <c r="L12" s="30">
        <f t="shared" si="5"/>
        <v>4.9473833060281791</v>
      </c>
      <c r="M12" s="22">
        <f>FBiH!M12+RS!M12</f>
        <v>0</v>
      </c>
      <c r="N12" s="18">
        <f>FBiH!N12+RS!N12</f>
        <v>0</v>
      </c>
      <c r="O12" s="19" t="str">
        <f t="shared" si="6"/>
        <v>-</v>
      </c>
      <c r="P12" s="19">
        <f t="shared" si="7"/>
        <v>0</v>
      </c>
      <c r="Q12" s="24">
        <f t="shared" si="8"/>
        <v>0</v>
      </c>
      <c r="R12" s="18">
        <f>FBiH!R12+RS!R12</f>
        <v>0</v>
      </c>
      <c r="S12" s="18">
        <f>FBiH!S12+RS!S12</f>
        <v>1</v>
      </c>
      <c r="T12" s="19" t="str">
        <f t="shared" si="9"/>
        <v>-</v>
      </c>
      <c r="U12" s="4">
        <f t="shared" si="10"/>
        <v>0</v>
      </c>
      <c r="V12" s="26">
        <f t="shared" si="11"/>
        <v>4.0003960328066141E-6</v>
      </c>
    </row>
    <row r="13" spans="1:22" ht="15" customHeight="1" x14ac:dyDescent="0.25">
      <c r="A13" s="81" t="s">
        <v>30</v>
      </c>
      <c r="B13" s="14" t="s">
        <v>12</v>
      </c>
      <c r="C13" s="22">
        <f>FBiH!C13+RS!C13</f>
        <v>964</v>
      </c>
      <c r="D13" s="15">
        <f>FBiH!D13+RS!D13</f>
        <v>891</v>
      </c>
      <c r="E13" s="4">
        <f t="shared" si="0"/>
        <v>-7.5726141078838172</v>
      </c>
      <c r="F13" s="4">
        <f t="shared" si="1"/>
        <v>2.2629107981220655</v>
      </c>
      <c r="G13" s="30">
        <f t="shared" si="2"/>
        <v>1.9511661009525894</v>
      </c>
      <c r="H13" s="15">
        <f>FBiH!H13+RS!H13</f>
        <v>2403381.94</v>
      </c>
      <c r="I13" s="15">
        <f>FBiH!I13+RS!I13</f>
        <v>2532262.2799999998</v>
      </c>
      <c r="J13" s="4">
        <f t="shared" si="3"/>
        <v>5.3624577040801036</v>
      </c>
      <c r="K13" s="4">
        <f t="shared" si="4"/>
        <v>2.9801163280261216</v>
      </c>
      <c r="L13" s="30">
        <f t="shared" si="5"/>
        <v>2.8454290054382914</v>
      </c>
      <c r="M13" s="22">
        <f>FBiH!M13+RS!M13</f>
        <v>0</v>
      </c>
      <c r="N13" s="18">
        <f>FBiH!N13+RS!N13</f>
        <v>0</v>
      </c>
      <c r="O13" s="19" t="str">
        <f t="shared" si="6"/>
        <v>-</v>
      </c>
      <c r="P13" s="19">
        <f t="shared" si="7"/>
        <v>0</v>
      </c>
      <c r="Q13" s="24">
        <f t="shared" si="8"/>
        <v>0</v>
      </c>
      <c r="R13" s="18">
        <f>FBiH!R13+RS!R13</f>
        <v>0</v>
      </c>
      <c r="S13" s="18">
        <f>FBiH!S13+RS!S13</f>
        <v>0</v>
      </c>
      <c r="T13" s="19" t="str">
        <f t="shared" si="9"/>
        <v>-</v>
      </c>
      <c r="U13" s="4">
        <f t="shared" si="10"/>
        <v>0</v>
      </c>
      <c r="V13" s="26">
        <f t="shared" si="11"/>
        <v>0</v>
      </c>
    </row>
    <row r="14" spans="1:22" x14ac:dyDescent="0.25">
      <c r="A14" s="81" t="s">
        <v>31</v>
      </c>
      <c r="B14" s="14" t="s">
        <v>1</v>
      </c>
      <c r="C14" s="22">
        <f>FBiH!C14+RS!C14</f>
        <v>965</v>
      </c>
      <c r="D14" s="15">
        <f>FBiH!D14+RS!D14</f>
        <v>664</v>
      </c>
      <c r="E14" s="4">
        <f t="shared" si="0"/>
        <v>-31.191709844559583</v>
      </c>
      <c r="F14" s="4">
        <f t="shared" si="1"/>
        <v>2.265258215962441</v>
      </c>
      <c r="G14" s="30">
        <f t="shared" si="2"/>
        <v>1.4540676667031645</v>
      </c>
      <c r="H14" s="15">
        <f>FBiH!H14+RS!H14</f>
        <v>2219804.3200000003</v>
      </c>
      <c r="I14" s="15">
        <f>FBiH!I14+RS!I14</f>
        <v>1602047</v>
      </c>
      <c r="J14" s="4">
        <f t="shared" si="3"/>
        <v>-27.829359301364015</v>
      </c>
      <c r="K14" s="4">
        <f t="shared" si="4"/>
        <v>2.7524859819221756</v>
      </c>
      <c r="L14" s="30">
        <f t="shared" si="5"/>
        <v>1.8001733224393321</v>
      </c>
      <c r="M14" s="22">
        <f>FBiH!M14+RS!M14</f>
        <v>0</v>
      </c>
      <c r="N14" s="18">
        <f>FBiH!N14+RS!N14</f>
        <v>0</v>
      </c>
      <c r="O14" s="19" t="str">
        <f t="shared" si="6"/>
        <v>-</v>
      </c>
      <c r="P14" s="19">
        <f t="shared" si="7"/>
        <v>0</v>
      </c>
      <c r="Q14" s="24">
        <f t="shared" si="8"/>
        <v>0</v>
      </c>
      <c r="R14" s="18">
        <f>FBiH!R14+RS!R14</f>
        <v>0</v>
      </c>
      <c r="S14" s="18">
        <f>FBiH!S14+RS!S14</f>
        <v>0</v>
      </c>
      <c r="T14" s="19" t="str">
        <f t="shared" si="9"/>
        <v>-</v>
      </c>
      <c r="U14" s="4">
        <f t="shared" si="10"/>
        <v>0</v>
      </c>
      <c r="V14" s="26">
        <f t="shared" si="11"/>
        <v>0</v>
      </c>
    </row>
    <row r="15" spans="1:22" x14ac:dyDescent="0.25">
      <c r="A15" s="81" t="s">
        <v>32</v>
      </c>
      <c r="B15" s="14" t="s">
        <v>24</v>
      </c>
      <c r="C15" s="22">
        <f>FBiH!C15</f>
        <v>410</v>
      </c>
      <c r="D15" s="15">
        <f>FBiH!D15+RS!D15</f>
        <v>2258</v>
      </c>
      <c r="E15" s="4">
        <f t="shared" si="0"/>
        <v>450.73170731707313</v>
      </c>
      <c r="F15" s="4">
        <f t="shared" si="1"/>
        <v>0.96244131455399062</v>
      </c>
      <c r="G15" s="30">
        <f t="shared" si="2"/>
        <v>4.9447060111682903</v>
      </c>
      <c r="H15" s="15">
        <f>FBiH!H15</f>
        <v>609127.55000000005</v>
      </c>
      <c r="I15" s="15">
        <f>FBiH!I15+RS!I15</f>
        <v>3316221.2400000021</v>
      </c>
      <c r="J15" s="4">
        <f t="shared" si="3"/>
        <v>444.42148282408215</v>
      </c>
      <c r="K15" s="4">
        <f t="shared" si="4"/>
        <v>0.75529857630766251</v>
      </c>
      <c r="L15" s="30">
        <f t="shared" si="5"/>
        <v>3.726340742534199</v>
      </c>
      <c r="M15" s="22">
        <f>FBiH!M15</f>
        <v>0</v>
      </c>
      <c r="N15" s="18">
        <f>FBiH!N15</f>
        <v>0</v>
      </c>
      <c r="O15" s="19" t="str">
        <f t="shared" si="6"/>
        <v>-</v>
      </c>
      <c r="P15" s="19">
        <f t="shared" si="7"/>
        <v>0</v>
      </c>
      <c r="Q15" s="24">
        <f t="shared" si="8"/>
        <v>0</v>
      </c>
      <c r="R15" s="18">
        <f>FBiH!R15</f>
        <v>0</v>
      </c>
      <c r="S15" s="18">
        <f>FBiH!S15+RS!S15</f>
        <v>0</v>
      </c>
      <c r="T15" s="19" t="str">
        <f t="shared" si="9"/>
        <v>-</v>
      </c>
      <c r="U15" s="4">
        <f t="shared" si="10"/>
        <v>0</v>
      </c>
      <c r="V15" s="26">
        <f t="shared" si="11"/>
        <v>0</v>
      </c>
    </row>
    <row r="16" spans="1:22" x14ac:dyDescent="0.25">
      <c r="A16" s="81" t="s">
        <v>33</v>
      </c>
      <c r="B16" s="14" t="s">
        <v>2</v>
      </c>
      <c r="C16" s="22">
        <f>FBiH!C16+RS!C16</f>
        <v>2515</v>
      </c>
      <c r="D16" s="22">
        <f>FBiH!D16+RS!D16</f>
        <v>2633</v>
      </c>
      <c r="E16" s="4">
        <f t="shared" si="0"/>
        <v>4.6918489065606366</v>
      </c>
      <c r="F16" s="4">
        <f t="shared" si="1"/>
        <v>5.903755868544601</v>
      </c>
      <c r="G16" s="30">
        <f t="shared" si="2"/>
        <v>5.7659038651045655</v>
      </c>
      <c r="H16" s="15">
        <f>FBiH!H16+RS!H16</f>
        <v>4478684.7799999993</v>
      </c>
      <c r="I16" s="15">
        <f>FBiH!I16+RS!I16</f>
        <v>5469703.2299999995</v>
      </c>
      <c r="J16" s="4">
        <f t="shared" si="3"/>
        <v>22.127443628662796</v>
      </c>
      <c r="K16" s="4">
        <f t="shared" si="4"/>
        <v>5.5534251210026468</v>
      </c>
      <c r="L16" s="30">
        <f t="shared" si="5"/>
        <v>6.1461454228909931</v>
      </c>
      <c r="M16" s="18">
        <f>FBiH!M16+RS!M16</f>
        <v>412</v>
      </c>
      <c r="N16" s="18">
        <f>FBiH!N16+RS!N16</f>
        <v>408</v>
      </c>
      <c r="O16" s="19">
        <f t="shared" si="6"/>
        <v>-0.97087378640776689</v>
      </c>
      <c r="P16" s="19">
        <f t="shared" si="7"/>
        <v>8.3620864623503142</v>
      </c>
      <c r="Q16" s="24">
        <f t="shared" si="8"/>
        <v>7.5667655786350156</v>
      </c>
      <c r="R16" s="18">
        <f>FBiH!R16+RS!R16</f>
        <v>4302195.3499999996</v>
      </c>
      <c r="S16" s="18">
        <f>FBiH!S16+RS!S16</f>
        <v>4174131.4099999997</v>
      </c>
      <c r="T16" s="19">
        <f t="shared" si="9"/>
        <v>-2.9767114131625836</v>
      </c>
      <c r="U16" s="4">
        <f t="shared" si="10"/>
        <v>18.176332425701798</v>
      </c>
      <c r="V16" s="26">
        <f t="shared" si="11"/>
        <v>16.698178732977478</v>
      </c>
    </row>
    <row r="17" spans="1:22" ht="15.75" customHeight="1" x14ac:dyDescent="0.25">
      <c r="A17" s="81" t="s">
        <v>34</v>
      </c>
      <c r="B17" s="14" t="s">
        <v>13</v>
      </c>
      <c r="C17" s="22">
        <f>FBiH!C17+RS!C17</f>
        <v>1220</v>
      </c>
      <c r="D17" s="22">
        <f>FBiH!D17+RS!D17</f>
        <v>1301</v>
      </c>
      <c r="E17" s="4">
        <f t="shared" si="0"/>
        <v>6.6393442622950811</v>
      </c>
      <c r="F17" s="4">
        <f t="shared" si="1"/>
        <v>2.863849765258216</v>
      </c>
      <c r="G17" s="30">
        <f t="shared" si="2"/>
        <v>2.8490090879229166</v>
      </c>
      <c r="H17" s="15">
        <f>FBiH!H17+RS!H17</f>
        <v>3118206.9699999997</v>
      </c>
      <c r="I17" s="15">
        <f>FBiH!I17+RS!I17</f>
        <v>3328362.13</v>
      </c>
      <c r="J17" s="4">
        <f t="shared" si="3"/>
        <v>6.7396154912706185</v>
      </c>
      <c r="K17" s="4">
        <f t="shared" si="4"/>
        <v>3.8664763809708327</v>
      </c>
      <c r="L17" s="30">
        <f t="shared" si="5"/>
        <v>3.7399831052667949</v>
      </c>
      <c r="M17" s="18">
        <f>FBiH!M17+RS!M17</f>
        <v>0</v>
      </c>
      <c r="N17" s="18">
        <f>FBiH!N17+RS!N17</f>
        <v>0</v>
      </c>
      <c r="O17" s="19" t="str">
        <f t="shared" si="6"/>
        <v>-</v>
      </c>
      <c r="P17" s="19">
        <f t="shared" si="7"/>
        <v>0</v>
      </c>
      <c r="Q17" s="24">
        <f t="shared" si="8"/>
        <v>0</v>
      </c>
      <c r="R17" s="18">
        <f>FBiH!R17+RS!R17</f>
        <v>0</v>
      </c>
      <c r="S17" s="18">
        <f>FBiH!S17+RS!S17</f>
        <v>0</v>
      </c>
      <c r="T17" s="19" t="str">
        <f t="shared" si="9"/>
        <v>-</v>
      </c>
      <c r="U17" s="4">
        <f t="shared" si="10"/>
        <v>0</v>
      </c>
      <c r="V17" s="26">
        <f t="shared" si="11"/>
        <v>0</v>
      </c>
    </row>
    <row r="18" spans="1:22" x14ac:dyDescent="0.25">
      <c r="A18" s="81" t="s">
        <v>35</v>
      </c>
      <c r="B18" s="14" t="s">
        <v>14</v>
      </c>
      <c r="C18" s="22">
        <f>FBiH!C18+RS!C18</f>
        <v>1603</v>
      </c>
      <c r="D18" s="22">
        <f>FBiH!D18+RS!D18</f>
        <v>1982</v>
      </c>
      <c r="E18" s="4">
        <f t="shared" si="0"/>
        <v>23.64316905801622</v>
      </c>
      <c r="F18" s="4">
        <f t="shared" si="1"/>
        <v>3.7629107981220655</v>
      </c>
      <c r="G18" s="30">
        <f t="shared" si="2"/>
        <v>4.340304390671192</v>
      </c>
      <c r="H18" s="15">
        <f>FBiH!H18+RS!H18</f>
        <v>3130327.6</v>
      </c>
      <c r="I18" s="15">
        <f>FBiH!I18+RS!I18</f>
        <v>4138544.14</v>
      </c>
      <c r="J18" s="4">
        <f t="shared" si="3"/>
        <v>32.208020016818686</v>
      </c>
      <c r="K18" s="4">
        <f t="shared" si="4"/>
        <v>3.8815055724479741</v>
      </c>
      <c r="L18" s="30">
        <f t="shared" si="5"/>
        <v>4.6503609161064743</v>
      </c>
      <c r="M18" s="18">
        <f>FBiH!M18+RS!M18</f>
        <v>130</v>
      </c>
      <c r="N18" s="18">
        <f>FBiH!N18+RS!N18</f>
        <v>147</v>
      </c>
      <c r="O18" s="19">
        <f t="shared" si="6"/>
        <v>13.076923076923078</v>
      </c>
      <c r="P18" s="19">
        <f t="shared" si="7"/>
        <v>2.6385224274406331</v>
      </c>
      <c r="Q18" s="24">
        <f t="shared" si="8"/>
        <v>2.7262611275964392</v>
      </c>
      <c r="R18" s="18">
        <f>FBiH!R18+RS!R18</f>
        <v>156146.04999999999</v>
      </c>
      <c r="S18" s="18">
        <f>FBiH!S18+RS!S18</f>
        <v>188612.03</v>
      </c>
      <c r="T18" s="19">
        <f t="shared" si="9"/>
        <v>20.792059741504836</v>
      </c>
      <c r="U18" s="4">
        <f t="shared" si="10"/>
        <v>0.65970098539580602</v>
      </c>
      <c r="V18" s="26">
        <f t="shared" si="11"/>
        <v>0.75452281655160214</v>
      </c>
    </row>
    <row r="19" spans="1:22" x14ac:dyDescent="0.25">
      <c r="A19" s="81" t="s">
        <v>36</v>
      </c>
      <c r="B19" s="14" t="s">
        <v>3</v>
      </c>
      <c r="C19" s="22">
        <f>FBiH!C19+RS!C19</f>
        <v>4985</v>
      </c>
      <c r="D19" s="22">
        <f>FBiH!D19+RS!D19</f>
        <v>4727</v>
      </c>
      <c r="E19" s="4">
        <f t="shared" si="0"/>
        <v>-5.1755265797392171</v>
      </c>
      <c r="F19" s="4">
        <f t="shared" si="1"/>
        <v>11.7018779342723</v>
      </c>
      <c r="G19" s="30">
        <f t="shared" si="2"/>
        <v>10.351472681484726</v>
      </c>
      <c r="H19" s="15">
        <f>FBiH!H19+RS!H19</f>
        <v>9192740.9765999969</v>
      </c>
      <c r="I19" s="15">
        <f>FBiH!I19+RS!I19</f>
        <v>9604380.7422999982</v>
      </c>
      <c r="J19" s="4">
        <f t="shared" si="3"/>
        <v>4.4778784341669686</v>
      </c>
      <c r="K19" s="4">
        <f t="shared" si="4"/>
        <v>11.398703230532076</v>
      </c>
      <c r="L19" s="30">
        <f t="shared" si="5"/>
        <v>10.792161522626071</v>
      </c>
      <c r="M19" s="18">
        <f>FBiH!M19+RS!M19</f>
        <v>0</v>
      </c>
      <c r="N19" s="18">
        <f>FBiH!N19+RS!N19</f>
        <v>0</v>
      </c>
      <c r="O19" s="19" t="str">
        <f t="shared" si="6"/>
        <v>-</v>
      </c>
      <c r="P19" s="19">
        <f t="shared" si="7"/>
        <v>0</v>
      </c>
      <c r="Q19" s="24">
        <f t="shared" si="8"/>
        <v>0</v>
      </c>
      <c r="R19" s="18">
        <f>FBiH!R19+RS!R19</f>
        <v>0</v>
      </c>
      <c r="S19" s="18">
        <f>FBiH!S19+RS!S19</f>
        <v>0</v>
      </c>
      <c r="T19" s="19" t="str">
        <f t="shared" si="9"/>
        <v>-</v>
      </c>
      <c r="U19" s="4">
        <f t="shared" si="10"/>
        <v>0</v>
      </c>
      <c r="V19" s="26">
        <f t="shared" si="11"/>
        <v>0</v>
      </c>
    </row>
    <row r="20" spans="1:22" x14ac:dyDescent="0.25">
      <c r="A20" s="81" t="s">
        <v>37</v>
      </c>
      <c r="B20" s="14" t="s">
        <v>23</v>
      </c>
      <c r="C20" s="22">
        <f>RS!C20</f>
        <v>170</v>
      </c>
      <c r="D20" s="22">
        <f>RS!D20</f>
        <v>284</v>
      </c>
      <c r="E20" s="4">
        <f t="shared" si="0"/>
        <v>67.058823529411754</v>
      </c>
      <c r="F20" s="4">
        <f t="shared" si="1"/>
        <v>0.39906103286384981</v>
      </c>
      <c r="G20" s="30">
        <f t="shared" si="2"/>
        <v>0.62192050804773902</v>
      </c>
      <c r="H20" s="15">
        <f>RS!H20</f>
        <v>339561.85</v>
      </c>
      <c r="I20" s="15">
        <f>RS!I20</f>
        <v>617693.14</v>
      </c>
      <c r="J20" s="4">
        <f t="shared" si="3"/>
        <v>81.908874627700385</v>
      </c>
      <c r="K20" s="4">
        <f t="shared" si="4"/>
        <v>0.42104577583692615</v>
      </c>
      <c r="L20" s="30">
        <f t="shared" si="5"/>
        <v>0.69408370171523293</v>
      </c>
      <c r="M20" s="18">
        <f>RS!M20</f>
        <v>0</v>
      </c>
      <c r="N20" s="18">
        <f>RS!N20</f>
        <v>0</v>
      </c>
      <c r="O20" s="19" t="str">
        <f t="shared" si="6"/>
        <v>-</v>
      </c>
      <c r="P20" s="19">
        <f t="shared" si="7"/>
        <v>0</v>
      </c>
      <c r="Q20" s="24">
        <f t="shared" si="8"/>
        <v>0</v>
      </c>
      <c r="R20" s="18">
        <f>RS!R20</f>
        <v>0</v>
      </c>
      <c r="S20" s="18">
        <f>RS!S20</f>
        <v>0</v>
      </c>
      <c r="T20" s="19" t="str">
        <f t="shared" si="9"/>
        <v>-</v>
      </c>
      <c r="U20" s="4">
        <f t="shared" si="10"/>
        <v>0</v>
      </c>
      <c r="V20" s="26">
        <f t="shared" si="11"/>
        <v>0</v>
      </c>
    </row>
    <row r="21" spans="1:22" x14ac:dyDescent="0.25">
      <c r="A21" s="81" t="s">
        <v>38</v>
      </c>
      <c r="B21" s="14" t="s">
        <v>16</v>
      </c>
      <c r="C21" s="22">
        <f>RS!C21</f>
        <v>1</v>
      </c>
      <c r="D21" s="22">
        <f>RS!D21</f>
        <v>3</v>
      </c>
      <c r="E21" s="4">
        <f t="shared" si="0"/>
        <v>200</v>
      </c>
      <c r="F21" s="4">
        <f t="shared" si="1"/>
        <v>2.3474178403755869E-3</v>
      </c>
      <c r="G21" s="30">
        <f t="shared" si="2"/>
        <v>6.5695828314902005E-3</v>
      </c>
      <c r="H21" s="15">
        <f>RS!H21</f>
        <v>3274.57</v>
      </c>
      <c r="I21" s="15">
        <f>RS!I21</f>
        <v>14009.83</v>
      </c>
      <c r="J21" s="4">
        <f t="shared" si="3"/>
        <v>327.83724275248352</v>
      </c>
      <c r="K21" s="4">
        <f t="shared" si="4"/>
        <v>4.0603615105239991E-3</v>
      </c>
      <c r="L21" s="30">
        <f t="shared" si="5"/>
        <v>1.5742435907255051E-2</v>
      </c>
      <c r="M21" s="18">
        <f>RS!M21</f>
        <v>427</v>
      </c>
      <c r="N21" s="18">
        <f>RS!N21</f>
        <v>486</v>
      </c>
      <c r="O21" s="19">
        <f t="shared" si="6"/>
        <v>13.817330210772832</v>
      </c>
      <c r="P21" s="19">
        <f t="shared" si="7"/>
        <v>8.6665313578242333</v>
      </c>
      <c r="Q21" s="24">
        <f t="shared" si="8"/>
        <v>9.0133531157270035</v>
      </c>
      <c r="R21" s="18">
        <f>RS!R21</f>
        <v>2947231.66</v>
      </c>
      <c r="S21" s="18">
        <f>RS!S21</f>
        <v>2615659.4300000002</v>
      </c>
      <c r="T21" s="19">
        <f t="shared" si="9"/>
        <v>-11.250294114986534</v>
      </c>
      <c r="U21" s="4">
        <f t="shared" si="10"/>
        <v>12.451750334329411</v>
      </c>
      <c r="V21" s="26">
        <f t="shared" si="11"/>
        <v>10.463673606945211</v>
      </c>
    </row>
    <row r="22" spans="1:22" x14ac:dyDescent="0.25">
      <c r="A22" s="81" t="s">
        <v>39</v>
      </c>
      <c r="B22" s="14" t="s">
        <v>4</v>
      </c>
      <c r="C22" s="22">
        <f>FBiH!C20</f>
        <v>671</v>
      </c>
      <c r="D22" s="22">
        <f>FBiH!D20</f>
        <v>1512</v>
      </c>
      <c r="E22" s="4">
        <f t="shared" si="0"/>
        <v>125.33532041728763</v>
      </c>
      <c r="F22" s="4">
        <f t="shared" si="1"/>
        <v>1.5751173708920188</v>
      </c>
      <c r="G22" s="30">
        <f t="shared" si="2"/>
        <v>3.3110697470710613</v>
      </c>
      <c r="H22" s="15">
        <f>FBiH!H20</f>
        <v>1296046.4800000004</v>
      </c>
      <c r="I22" s="15">
        <f>FBiH!I20</f>
        <v>3963694.7000000011</v>
      </c>
      <c r="J22" s="4">
        <f t="shared" si="3"/>
        <v>205.82967209632787</v>
      </c>
      <c r="K22" s="4">
        <f t="shared" si="4"/>
        <v>1.6070559625361844</v>
      </c>
      <c r="L22" s="30">
        <f t="shared" si="5"/>
        <v>4.4538877181719227</v>
      </c>
      <c r="M22" s="18">
        <f>FBiH!M20</f>
        <v>701</v>
      </c>
      <c r="N22" s="18">
        <f>FBiH!N20</f>
        <v>833</v>
      </c>
      <c r="O22" s="19">
        <f t="shared" si="6"/>
        <v>18.830242510699001</v>
      </c>
      <c r="P22" s="19">
        <f t="shared" si="7"/>
        <v>14.227724781814491</v>
      </c>
      <c r="Q22" s="24">
        <f t="shared" si="8"/>
        <v>15.448813056379823</v>
      </c>
      <c r="R22" s="18">
        <f>FBiH!R20</f>
        <v>5590788.5900000017</v>
      </c>
      <c r="S22" s="18">
        <f>FBiH!S20</f>
        <v>6070868.4899999993</v>
      </c>
      <c r="T22" s="19">
        <f t="shared" si="9"/>
        <v>8.586980034600046</v>
      </c>
      <c r="U22" s="4">
        <f t="shared" si="10"/>
        <v>23.620506198924851</v>
      </c>
      <c r="V22" s="26">
        <f t="shared" si="11"/>
        <v>24.28587822308668</v>
      </c>
    </row>
    <row r="23" spans="1:22" x14ac:dyDescent="0.25">
      <c r="A23" s="81" t="s">
        <v>40</v>
      </c>
      <c r="B23" s="14" t="s">
        <v>17</v>
      </c>
      <c r="C23" s="22">
        <f>RS!C22</f>
        <v>188</v>
      </c>
      <c r="D23" s="22">
        <f>RS!D22</f>
        <v>276</v>
      </c>
      <c r="E23" s="4">
        <f t="shared" si="0"/>
        <v>46.808510638297875</v>
      </c>
      <c r="F23" s="4">
        <f t="shared" si="1"/>
        <v>0.44131455399061037</v>
      </c>
      <c r="G23" s="30">
        <f t="shared" si="2"/>
        <v>0.60440162049709845</v>
      </c>
      <c r="H23" s="15">
        <f>RS!H22</f>
        <v>956498.43</v>
      </c>
      <c r="I23" s="15">
        <f>RS!I22</f>
        <v>1372308.9900000002</v>
      </c>
      <c r="J23" s="4">
        <f t="shared" si="3"/>
        <v>43.472163357340811</v>
      </c>
      <c r="K23" s="4">
        <f t="shared" si="4"/>
        <v>1.1860272982555369</v>
      </c>
      <c r="L23" s="30">
        <f t="shared" si="5"/>
        <v>1.5420234449686339</v>
      </c>
      <c r="M23" s="18">
        <f>RS!M22</f>
        <v>0</v>
      </c>
      <c r="N23" s="18">
        <f>RS!N22</f>
        <v>0</v>
      </c>
      <c r="O23" s="19" t="str">
        <f t="shared" si="6"/>
        <v>-</v>
      </c>
      <c r="P23" s="19">
        <f t="shared" si="7"/>
        <v>0</v>
      </c>
      <c r="Q23" s="24">
        <f t="shared" si="8"/>
        <v>0</v>
      </c>
      <c r="R23" s="18">
        <f>RS!R22</f>
        <v>0</v>
      </c>
      <c r="S23" s="18">
        <f>RS!S22</f>
        <v>0</v>
      </c>
      <c r="T23" s="19" t="str">
        <f t="shared" si="9"/>
        <v>-</v>
      </c>
      <c r="U23" s="4">
        <f t="shared" si="10"/>
        <v>0</v>
      </c>
      <c r="V23" s="26">
        <f t="shared" si="11"/>
        <v>0</v>
      </c>
    </row>
    <row r="24" spans="1:22" x14ac:dyDescent="0.25">
      <c r="A24" s="81" t="s">
        <v>41</v>
      </c>
      <c r="B24" s="14" t="s">
        <v>5</v>
      </c>
      <c r="C24" s="22">
        <f>FBiH!C21+RS!C23</f>
        <v>108</v>
      </c>
      <c r="D24" s="15">
        <f>FBiH!D21+RS!D23</f>
        <v>128</v>
      </c>
      <c r="E24" s="4">
        <f t="shared" si="0"/>
        <v>18.518518518518519</v>
      </c>
      <c r="F24" s="4">
        <f t="shared" si="1"/>
        <v>0.25352112676056338</v>
      </c>
      <c r="G24" s="30">
        <f t="shared" si="2"/>
        <v>0.28030220081024854</v>
      </c>
      <c r="H24" s="15">
        <f>FBiH!H21+RS!H23</f>
        <v>102465.04999999999</v>
      </c>
      <c r="I24" s="15">
        <f>FBiH!I21+RS!I23</f>
        <v>68818</v>
      </c>
      <c r="J24" s="4">
        <f t="shared" si="3"/>
        <v>-32.837587060173199</v>
      </c>
      <c r="K24" s="4">
        <f t="shared" si="4"/>
        <v>0.12705336737156847</v>
      </c>
      <c r="L24" s="30">
        <f t="shared" si="5"/>
        <v>7.732877231668607E-2</v>
      </c>
      <c r="M24" s="15">
        <f>FBiH!M21+RS!M23</f>
        <v>402</v>
      </c>
      <c r="N24" s="15">
        <f>FBiH!N21+RS!N23</f>
        <v>447</v>
      </c>
      <c r="O24" s="19">
        <f t="shared" si="6"/>
        <v>11.194029850746269</v>
      </c>
      <c r="P24" s="19">
        <f t="shared" si="7"/>
        <v>8.1591231987010353</v>
      </c>
      <c r="Q24" s="24">
        <f t="shared" si="8"/>
        <v>8.2900593471810087</v>
      </c>
      <c r="R24" s="15">
        <f>FBiH!R21+RS!R23</f>
        <v>2443513.9100000015</v>
      </c>
      <c r="S24" s="15">
        <f>FBiH!S21+RS!S23</f>
        <v>2546383</v>
      </c>
      <c r="T24" s="19">
        <f t="shared" si="9"/>
        <v>4.2098835443092852</v>
      </c>
      <c r="U24" s="4">
        <f t="shared" si="10"/>
        <v>10.32359470031653</v>
      </c>
      <c r="V24" s="26">
        <f t="shared" si="11"/>
        <v>10.186540451206206</v>
      </c>
    </row>
    <row r="25" spans="1:22" x14ac:dyDescent="0.25">
      <c r="A25" s="81" t="s">
        <v>42</v>
      </c>
      <c r="B25" s="14" t="s">
        <v>18</v>
      </c>
      <c r="C25" s="22">
        <f>FBiH!C22+RS!C24</f>
        <v>491</v>
      </c>
      <c r="D25" s="15">
        <f>FBiH!D22+RS!D24</f>
        <v>594</v>
      </c>
      <c r="E25" s="4">
        <f t="shared" si="0"/>
        <v>20.977596741344197</v>
      </c>
      <c r="F25" s="4">
        <f t="shared" si="1"/>
        <v>1.152582159624413</v>
      </c>
      <c r="G25" s="30">
        <f t="shared" si="2"/>
        <v>1.3007774006350596</v>
      </c>
      <c r="H25" s="15">
        <f>FBiH!H22+RS!H24</f>
        <v>1140631.43</v>
      </c>
      <c r="I25" s="15">
        <f>FBiH!I22+RS!I24</f>
        <v>1102138.45</v>
      </c>
      <c r="J25" s="4">
        <f t="shared" si="3"/>
        <v>-3.3747079895913425</v>
      </c>
      <c r="K25" s="4">
        <f t="shared" si="4"/>
        <v>1.4143462977019725</v>
      </c>
      <c r="L25" s="30">
        <f t="shared" si="5"/>
        <v>1.238440716985604</v>
      </c>
      <c r="M25" s="15">
        <f>FBiH!M22+RS!M24</f>
        <v>0</v>
      </c>
      <c r="N25" s="15">
        <f>FBiH!N22+RS!N24</f>
        <v>0</v>
      </c>
      <c r="O25" s="19" t="str">
        <f t="shared" si="6"/>
        <v>-</v>
      </c>
      <c r="P25" s="19">
        <f t="shared" si="7"/>
        <v>0</v>
      </c>
      <c r="Q25" s="24">
        <f t="shared" si="8"/>
        <v>0</v>
      </c>
      <c r="R25" s="15">
        <f>FBiH!R22+RS!R24</f>
        <v>0</v>
      </c>
      <c r="S25" s="15">
        <f>FBiH!S22+RS!S24</f>
        <v>0</v>
      </c>
      <c r="T25" s="19" t="str">
        <f t="shared" si="9"/>
        <v>-</v>
      </c>
      <c r="U25" s="4">
        <f t="shared" si="10"/>
        <v>0</v>
      </c>
      <c r="V25" s="26">
        <f t="shared" si="11"/>
        <v>0</v>
      </c>
    </row>
    <row r="26" spans="1:22" x14ac:dyDescent="0.25">
      <c r="A26" s="81" t="s">
        <v>43</v>
      </c>
      <c r="B26" s="14" t="s">
        <v>19</v>
      </c>
      <c r="C26" s="22">
        <f>RS!C25</f>
        <v>469</v>
      </c>
      <c r="D26" s="22">
        <f>RS!D25</f>
        <v>595</v>
      </c>
      <c r="E26" s="4">
        <f t="shared" si="0"/>
        <v>26.865671641791046</v>
      </c>
      <c r="F26" s="4">
        <f t="shared" si="1"/>
        <v>1.1009389671361502</v>
      </c>
      <c r="G26" s="30">
        <f t="shared" si="2"/>
        <v>1.3029672615788899</v>
      </c>
      <c r="H26" s="15">
        <f>RS!H25</f>
        <v>1288761.03</v>
      </c>
      <c r="I26" s="15">
        <f>RS!I25</f>
        <v>1879985.9000000001</v>
      </c>
      <c r="J26" s="4">
        <f t="shared" si="3"/>
        <v>45.875445969994928</v>
      </c>
      <c r="K26" s="4">
        <f t="shared" si="4"/>
        <v>1.5980222387902119</v>
      </c>
      <c r="L26" s="30">
        <f t="shared" si="5"/>
        <v>2.1124851291766711</v>
      </c>
      <c r="M26" s="15">
        <f>RS!M25</f>
        <v>0</v>
      </c>
      <c r="N26" s="15">
        <f>RS!N25</f>
        <v>0</v>
      </c>
      <c r="O26" s="19" t="str">
        <f t="shared" si="6"/>
        <v>-</v>
      </c>
      <c r="P26" s="19">
        <f t="shared" si="7"/>
        <v>0</v>
      </c>
      <c r="Q26" s="24">
        <f t="shared" si="8"/>
        <v>0</v>
      </c>
      <c r="R26" s="15">
        <f>RS!R25</f>
        <v>0</v>
      </c>
      <c r="S26" s="15">
        <f>RS!S25</f>
        <v>0</v>
      </c>
      <c r="T26" s="19" t="str">
        <f t="shared" si="9"/>
        <v>-</v>
      </c>
      <c r="U26" s="4">
        <f t="shared" si="10"/>
        <v>0</v>
      </c>
      <c r="V26" s="26">
        <f t="shared" si="11"/>
        <v>0</v>
      </c>
    </row>
    <row r="27" spans="1:22" x14ac:dyDescent="0.25">
      <c r="A27" s="81" t="s">
        <v>44</v>
      </c>
      <c r="B27" s="14" t="s">
        <v>11</v>
      </c>
      <c r="C27" s="22">
        <f>FBiH!C23+RS!C26</f>
        <v>573</v>
      </c>
      <c r="D27" s="22">
        <f>FBiH!D23+RS!D26</f>
        <v>717</v>
      </c>
      <c r="E27" s="4">
        <f t="shared" si="0"/>
        <v>25.130890052356019</v>
      </c>
      <c r="F27" s="4">
        <f t="shared" si="1"/>
        <v>1.3450704225352113</v>
      </c>
      <c r="G27" s="30">
        <f t="shared" si="2"/>
        <v>1.5701302967261581</v>
      </c>
      <c r="H27" s="15">
        <f>FBiH!H23+RS!H26</f>
        <v>1420678.65</v>
      </c>
      <c r="I27" s="15">
        <f>FBiH!I23+RS!I26</f>
        <v>1605574.72</v>
      </c>
      <c r="J27" s="4">
        <f t="shared" si="3"/>
        <v>13.014630015028386</v>
      </c>
      <c r="K27" s="4">
        <f t="shared" si="4"/>
        <v>1.7615958459532683</v>
      </c>
      <c r="L27" s="30">
        <f t="shared" si="5"/>
        <v>1.8041373181479698</v>
      </c>
      <c r="M27" s="15">
        <f>FBiH!M23+RS!M26</f>
        <v>0</v>
      </c>
      <c r="N27" s="15">
        <f>FBiH!N23+RS!N26</f>
        <v>0</v>
      </c>
      <c r="O27" s="19" t="str">
        <f t="shared" si="6"/>
        <v>-</v>
      </c>
      <c r="P27" s="19">
        <f t="shared" si="7"/>
        <v>0</v>
      </c>
      <c r="Q27" s="24">
        <f t="shared" si="8"/>
        <v>0</v>
      </c>
      <c r="R27" s="15">
        <f>FBiH!R23+RS!R26</f>
        <v>0</v>
      </c>
      <c r="S27" s="15">
        <f>FBiH!S23+RS!S26</f>
        <v>0</v>
      </c>
      <c r="T27" s="19" t="str">
        <f t="shared" si="9"/>
        <v>-</v>
      </c>
      <c r="U27" s="4">
        <f t="shared" si="10"/>
        <v>0</v>
      </c>
      <c r="V27" s="26">
        <f t="shared" si="11"/>
        <v>0</v>
      </c>
    </row>
    <row r="28" spans="1:22" x14ac:dyDescent="0.25">
      <c r="A28" s="81" t="s">
        <v>45</v>
      </c>
      <c r="B28" s="14" t="s">
        <v>15</v>
      </c>
      <c r="C28" s="22">
        <f>RS!C27</f>
        <v>255</v>
      </c>
      <c r="D28" s="22">
        <f>RS!D27</f>
        <v>282</v>
      </c>
      <c r="E28" s="4">
        <f t="shared" si="0"/>
        <v>10.588235294117647</v>
      </c>
      <c r="F28" s="4">
        <f t="shared" si="1"/>
        <v>0.59859154929577463</v>
      </c>
      <c r="G28" s="30">
        <f t="shared" si="2"/>
        <v>0.61754078616007879</v>
      </c>
      <c r="H28" s="15">
        <f>RS!H27</f>
        <v>524982.27</v>
      </c>
      <c r="I28" s="15">
        <f>RS!I27</f>
        <v>840301.72</v>
      </c>
      <c r="J28" s="4">
        <f t="shared" si="3"/>
        <v>60.062876028175182</v>
      </c>
      <c r="K28" s="4">
        <f t="shared" si="4"/>
        <v>0.65096113468807126</v>
      </c>
      <c r="L28" s="30">
        <f t="shared" si="5"/>
        <v>0.94422244737132277</v>
      </c>
      <c r="M28" s="15">
        <f>RS!M27</f>
        <v>0</v>
      </c>
      <c r="N28" s="15">
        <f>RS!N27</f>
        <v>0</v>
      </c>
      <c r="O28" s="19" t="str">
        <f t="shared" si="6"/>
        <v>-</v>
      </c>
      <c r="P28" s="19">
        <f t="shared" si="7"/>
        <v>0</v>
      </c>
      <c r="Q28" s="24">
        <f t="shared" si="8"/>
        <v>0</v>
      </c>
      <c r="R28" s="15">
        <f>RS!R27</f>
        <v>0</v>
      </c>
      <c r="S28" s="15">
        <f>RS!S27</f>
        <v>0</v>
      </c>
      <c r="T28" s="19" t="str">
        <f t="shared" si="9"/>
        <v>-</v>
      </c>
      <c r="U28" s="4">
        <f t="shared" si="10"/>
        <v>0</v>
      </c>
      <c r="V28" s="26">
        <f t="shared" si="11"/>
        <v>0</v>
      </c>
    </row>
    <row r="29" spans="1:22" x14ac:dyDescent="0.25">
      <c r="A29" s="81" t="s">
        <v>46</v>
      </c>
      <c r="B29" s="14" t="s">
        <v>6</v>
      </c>
      <c r="C29" s="22">
        <f>FBiH!C24+RS!C28</f>
        <v>4867</v>
      </c>
      <c r="D29" s="22">
        <f>FBiH!D24+RS!D28</f>
        <v>4995</v>
      </c>
      <c r="E29" s="4">
        <f t="shared" si="0"/>
        <v>2.6299568522703924</v>
      </c>
      <c r="F29" s="4">
        <f t="shared" si="1"/>
        <v>11.424882629107982</v>
      </c>
      <c r="G29" s="30">
        <f t="shared" si="2"/>
        <v>10.938355414431184</v>
      </c>
      <c r="H29" s="15">
        <f>FBiH!H24+RS!H28</f>
        <v>10012922.699999999</v>
      </c>
      <c r="I29" s="15">
        <f>FBiH!I24+RS!I28</f>
        <v>10694078.989999998</v>
      </c>
      <c r="J29" s="4">
        <f t="shared" si="3"/>
        <v>6.8027718819800649</v>
      </c>
      <c r="K29" s="4">
        <f t="shared" si="4"/>
        <v>12.415702195687381</v>
      </c>
      <c r="L29" s="30">
        <f t="shared" si="5"/>
        <v>12.016623548408353</v>
      </c>
      <c r="M29" s="15">
        <f>FBiH!M24+RS!M28</f>
        <v>418</v>
      </c>
      <c r="N29" s="15">
        <f>FBiH!N24+RS!N28</f>
        <v>470</v>
      </c>
      <c r="O29" s="19">
        <f t="shared" si="6"/>
        <v>12.440191387559809</v>
      </c>
      <c r="P29" s="19">
        <f t="shared" si="7"/>
        <v>8.4838644205398825</v>
      </c>
      <c r="Q29" s="24">
        <f t="shared" si="8"/>
        <v>8.7166172106824931</v>
      </c>
      <c r="R29" s="15">
        <f>FBiH!R24+RS!R28</f>
        <v>1438101.19</v>
      </c>
      <c r="S29" s="15">
        <f>FBiH!S24+RS!S28</f>
        <v>1619724.2100000002</v>
      </c>
      <c r="T29" s="19">
        <f t="shared" si="9"/>
        <v>12.629363028341578</v>
      </c>
      <c r="U29" s="4">
        <f t="shared" si="10"/>
        <v>6.075829469537533</v>
      </c>
      <c r="V29" s="26">
        <f t="shared" si="11"/>
        <v>6.4795383039248282</v>
      </c>
    </row>
    <row r="30" spans="1:22" x14ac:dyDescent="0.25">
      <c r="A30" s="81" t="s">
        <v>47</v>
      </c>
      <c r="B30" s="14" t="s">
        <v>22</v>
      </c>
      <c r="C30" s="22">
        <f>RS!C29</f>
        <v>41</v>
      </c>
      <c r="D30" s="22">
        <f>RS!D29</f>
        <v>117</v>
      </c>
      <c r="E30" s="4">
        <f t="shared" si="0"/>
        <v>185.36585365853659</v>
      </c>
      <c r="F30" s="4">
        <f t="shared" si="1"/>
        <v>9.6244131455399062E-2</v>
      </c>
      <c r="G30" s="30">
        <f t="shared" si="2"/>
        <v>0.25621373042811785</v>
      </c>
      <c r="H30" s="15">
        <f>RS!H29</f>
        <v>80852.759999999995</v>
      </c>
      <c r="I30" s="15">
        <f>RS!I29</f>
        <v>731747.74</v>
      </c>
      <c r="J30" s="4">
        <f t="shared" si="3"/>
        <v>805.03742853057838</v>
      </c>
      <c r="K30" s="4">
        <f t="shared" si="4"/>
        <v>0.10025482268622575</v>
      </c>
      <c r="L30" s="30">
        <f t="shared" si="5"/>
        <v>0.82224351738948531</v>
      </c>
      <c r="M30" s="15">
        <f>RS!M29</f>
        <v>0</v>
      </c>
      <c r="N30" s="15">
        <f>RS!N29</f>
        <v>0</v>
      </c>
      <c r="O30" s="19" t="str">
        <f t="shared" si="6"/>
        <v>-</v>
      </c>
      <c r="P30" s="19">
        <f t="shared" si="7"/>
        <v>0</v>
      </c>
      <c r="Q30" s="24">
        <f t="shared" si="8"/>
        <v>0</v>
      </c>
      <c r="R30" s="15">
        <f>RS!R29</f>
        <v>0</v>
      </c>
      <c r="S30" s="15">
        <f>RS!S29</f>
        <v>0</v>
      </c>
      <c r="T30" s="19" t="str">
        <f t="shared" si="9"/>
        <v>-</v>
      </c>
      <c r="U30" s="4">
        <f t="shared" si="10"/>
        <v>0</v>
      </c>
      <c r="V30" s="26">
        <f t="shared" si="11"/>
        <v>0</v>
      </c>
    </row>
    <row r="31" spans="1:22" x14ac:dyDescent="0.25">
      <c r="A31" s="81" t="s">
        <v>48</v>
      </c>
      <c r="B31" s="14" t="s">
        <v>20</v>
      </c>
      <c r="C31" s="22">
        <f>RS!C30</f>
        <v>621</v>
      </c>
      <c r="D31" s="22">
        <f>RS!D30</f>
        <v>761</v>
      </c>
      <c r="E31" s="4">
        <f t="shared" si="0"/>
        <v>22.544283413848632</v>
      </c>
      <c r="F31" s="4">
        <f t="shared" si="1"/>
        <v>1.4577464788732393</v>
      </c>
      <c r="G31" s="30">
        <f t="shared" si="2"/>
        <v>1.6664841782546809</v>
      </c>
      <c r="H31" s="15">
        <f>RS!H30</f>
        <v>1242461.6100000001</v>
      </c>
      <c r="I31" s="15">
        <f>RS!I30</f>
        <v>1797810.4699999993</v>
      </c>
      <c r="J31" s="4">
        <f t="shared" si="3"/>
        <v>44.697466346666367</v>
      </c>
      <c r="K31" s="4">
        <f t="shared" si="4"/>
        <v>1.540612446686948</v>
      </c>
      <c r="L31" s="30">
        <f t="shared" si="5"/>
        <v>2.0201470037371663</v>
      </c>
      <c r="M31" s="15">
        <f>RS!M30</f>
        <v>0</v>
      </c>
      <c r="N31" s="15">
        <f>RS!N30</f>
        <v>0</v>
      </c>
      <c r="O31" s="19" t="str">
        <f t="shared" si="6"/>
        <v>-</v>
      </c>
      <c r="P31" s="19">
        <f t="shared" si="7"/>
        <v>0</v>
      </c>
      <c r="Q31" s="24">
        <f t="shared" si="8"/>
        <v>0</v>
      </c>
      <c r="R31" s="15">
        <f>RS!R30</f>
        <v>0</v>
      </c>
      <c r="S31" s="15">
        <f>RS!S30</f>
        <v>0</v>
      </c>
      <c r="T31" s="19" t="str">
        <f t="shared" si="9"/>
        <v>-</v>
      </c>
      <c r="U31" s="4">
        <f t="shared" si="10"/>
        <v>0</v>
      </c>
      <c r="V31" s="26">
        <f t="shared" si="11"/>
        <v>0</v>
      </c>
    </row>
    <row r="32" spans="1:22" x14ac:dyDescent="0.25">
      <c r="A32" s="81" t="s">
        <v>49</v>
      </c>
      <c r="B32" s="14" t="s">
        <v>7</v>
      </c>
      <c r="C32" s="22">
        <f>FBiH!C25+RS!C31</f>
        <v>2955</v>
      </c>
      <c r="D32" s="22">
        <f>FBiH!D25+RS!D31</f>
        <v>2775</v>
      </c>
      <c r="E32" s="4">
        <f t="shared" si="0"/>
        <v>-6.091370558375635</v>
      </c>
      <c r="F32" s="4">
        <f t="shared" si="1"/>
        <v>6.9366197183098599</v>
      </c>
      <c r="G32" s="30">
        <f t="shared" si="2"/>
        <v>6.0768641191284356</v>
      </c>
      <c r="H32" s="15">
        <f>FBiH!H25+RS!H31</f>
        <v>5200873.33</v>
      </c>
      <c r="I32" s="15">
        <f>FBiH!I25+RS!I31</f>
        <v>6085729.129999999</v>
      </c>
      <c r="J32" s="4">
        <f t="shared" si="3"/>
        <v>17.013600290857283</v>
      </c>
      <c r="K32" s="4">
        <f t="shared" si="4"/>
        <v>6.4489157019830934</v>
      </c>
      <c r="L32" s="30">
        <f t="shared" si="5"/>
        <v>6.8383556958178655</v>
      </c>
      <c r="M32" s="15">
        <f>FBiH!M25+RS!M31</f>
        <v>1367</v>
      </c>
      <c r="N32" s="15">
        <f>FBiH!N25+RS!N31</f>
        <v>1513</v>
      </c>
      <c r="O32" s="19">
        <f t="shared" si="6"/>
        <v>10.680321872713973</v>
      </c>
      <c r="P32" s="19">
        <f t="shared" si="7"/>
        <v>27.745078140856506</v>
      </c>
      <c r="Q32" s="24">
        <f t="shared" si="8"/>
        <v>28.06008902077151</v>
      </c>
      <c r="R32" s="15">
        <f>FBiH!R25+RS!R31</f>
        <v>1603327.7399999995</v>
      </c>
      <c r="S32" s="15">
        <f>FBiH!S25+RS!S31</f>
        <v>1677198.3600000006</v>
      </c>
      <c r="T32" s="19">
        <f t="shared" si="9"/>
        <v>4.6073312496920353</v>
      </c>
      <c r="U32" s="4">
        <f t="shared" si="10"/>
        <v>6.7738946325599025</v>
      </c>
      <c r="V32" s="26">
        <f t="shared" si="11"/>
        <v>6.7094576655737619</v>
      </c>
    </row>
    <row r="33" spans="1:22" x14ac:dyDescent="0.25">
      <c r="A33" s="81" t="s">
        <v>50</v>
      </c>
      <c r="B33" s="14" t="s">
        <v>8</v>
      </c>
      <c r="C33" s="22">
        <f>FBiH!C26+RS!C32</f>
        <v>4667</v>
      </c>
      <c r="D33" s="22">
        <f>FBiH!D26+RS!D32</f>
        <v>5333</v>
      </c>
      <c r="E33" s="4">
        <f t="shared" si="0"/>
        <v>14.270409256481681</v>
      </c>
      <c r="F33" s="4">
        <f t="shared" si="1"/>
        <v>10.955399061032864</v>
      </c>
      <c r="G33" s="30">
        <f t="shared" si="2"/>
        <v>11.678528413445747</v>
      </c>
      <c r="H33" s="15">
        <f>FBiH!H26+RS!H32</f>
        <v>5108162.6399999969</v>
      </c>
      <c r="I33" s="15">
        <f>FBiH!I26+RS!I32</f>
        <v>4478744.0600000024</v>
      </c>
      <c r="J33" s="4">
        <f t="shared" si="3"/>
        <v>-12.321819494768375</v>
      </c>
      <c r="K33" s="4">
        <f t="shared" si="4"/>
        <v>6.3339574273729511</v>
      </c>
      <c r="L33" s="30">
        <f t="shared" si="5"/>
        <v>5.032633608655444</v>
      </c>
      <c r="M33" s="15">
        <f>FBiH!M26+RS!M32</f>
        <v>826</v>
      </c>
      <c r="N33" s="15">
        <f>FBiH!N26+RS!N32</f>
        <v>681</v>
      </c>
      <c r="O33" s="19">
        <f t="shared" si="6"/>
        <v>-17.554479418886199</v>
      </c>
      <c r="P33" s="19">
        <f t="shared" si="7"/>
        <v>16.764765577430484</v>
      </c>
      <c r="Q33" s="24">
        <f t="shared" si="8"/>
        <v>12.629821958456974</v>
      </c>
      <c r="R33" s="15">
        <f>FBiH!R26+RS!R32</f>
        <v>4623086.25</v>
      </c>
      <c r="S33" s="15">
        <f>FBiH!S26+RS!S32</f>
        <v>4635585.8</v>
      </c>
      <c r="T33" s="19">
        <f t="shared" si="9"/>
        <v>0.27037241626196812</v>
      </c>
      <c r="U33" s="4">
        <f t="shared" si="10"/>
        <v>19.532063441212898</v>
      </c>
      <c r="V33" s="26">
        <f t="shared" si="11"/>
        <v>18.544179044054676</v>
      </c>
    </row>
    <row r="34" spans="1:22" ht="16.5" customHeight="1" x14ac:dyDescent="0.25">
      <c r="A34" s="81" t="s">
        <v>51</v>
      </c>
      <c r="B34" s="14" t="s">
        <v>9</v>
      </c>
      <c r="C34" s="22">
        <f>FBiH!C27+RS!C33</f>
        <v>2069</v>
      </c>
      <c r="D34" s="22">
        <f>FBiH!D27+RS!D33</f>
        <v>731</v>
      </c>
      <c r="E34" s="4">
        <f t="shared" si="0"/>
        <v>-64.668922184630247</v>
      </c>
      <c r="F34" s="4">
        <f t="shared" si="1"/>
        <v>4.856807511737089</v>
      </c>
      <c r="G34" s="30">
        <f t="shared" si="2"/>
        <v>1.6007883499397788</v>
      </c>
      <c r="H34" s="15">
        <f>FBiH!H27+RS!H33</f>
        <v>4284439.7600000007</v>
      </c>
      <c r="I34" s="15">
        <f>FBiH!I27+RS!I33</f>
        <v>2031655.8000000003</v>
      </c>
      <c r="J34" s="4">
        <f t="shared" si="3"/>
        <v>-52.58059597504996</v>
      </c>
      <c r="K34" s="4">
        <f t="shared" si="4"/>
        <v>5.3125675418948681</v>
      </c>
      <c r="L34" s="30">
        <f t="shared" si="5"/>
        <v>2.2829121564717765</v>
      </c>
      <c r="M34" s="15">
        <f>FBiH!M27+RS!M33</f>
        <v>0</v>
      </c>
      <c r="N34" s="15">
        <f>FBiH!N27+RS!N33</f>
        <v>0</v>
      </c>
      <c r="O34" s="19" t="str">
        <f t="shared" si="6"/>
        <v>-</v>
      </c>
      <c r="P34" s="19">
        <f t="shared" si="7"/>
        <v>0</v>
      </c>
      <c r="Q34" s="24">
        <f t="shared" si="8"/>
        <v>0</v>
      </c>
      <c r="R34" s="15">
        <f>FBiH!R27+RS!R33</f>
        <v>0</v>
      </c>
      <c r="S34" s="15">
        <f>FBiH!S27+RS!S33</f>
        <v>0</v>
      </c>
      <c r="T34" s="19" t="str">
        <f t="shared" si="9"/>
        <v>-</v>
      </c>
      <c r="U34" s="4">
        <f t="shared" si="10"/>
        <v>0</v>
      </c>
      <c r="V34" s="26">
        <f t="shared" si="11"/>
        <v>0</v>
      </c>
    </row>
    <row r="35" spans="1:22" x14ac:dyDescent="0.25">
      <c r="A35" s="81" t="s">
        <v>52</v>
      </c>
      <c r="B35" s="14" t="s">
        <v>26</v>
      </c>
      <c r="C35" s="22">
        <f>FBiH!C28+RS!C34</f>
        <v>2184</v>
      </c>
      <c r="D35" s="22">
        <f>FBiH!D28+RS!D34</f>
        <v>1830</v>
      </c>
      <c r="E35" s="4">
        <f t="shared" si="0"/>
        <v>-16.208791208791208</v>
      </c>
      <c r="F35" s="4">
        <f t="shared" si="1"/>
        <v>5.126760563380282</v>
      </c>
      <c r="G35" s="30">
        <f t="shared" si="2"/>
        <v>4.0074455272090219</v>
      </c>
      <c r="H35" s="15">
        <f>FBiH!H28+RS!H34</f>
        <v>7176169.25</v>
      </c>
      <c r="I35" s="15">
        <f>FBiH!I28+RS!I34</f>
        <v>2936981.4499999997</v>
      </c>
      <c r="J35" s="4">
        <f t="shared" si="3"/>
        <v>-59.073130138339494</v>
      </c>
      <c r="K35" s="4">
        <f t="shared" si="4"/>
        <v>8.8982191297501245</v>
      </c>
      <c r="L35" s="30">
        <f t="shared" si="5"/>
        <v>3.3002000907521358</v>
      </c>
      <c r="M35" s="15">
        <f>FBiH!M28+RS!M34</f>
        <v>110</v>
      </c>
      <c r="N35" s="15">
        <f>FBiH!N28+RS!N34</f>
        <v>126</v>
      </c>
      <c r="O35" s="19">
        <f t="shared" si="6"/>
        <v>14.545454545454545</v>
      </c>
      <c r="P35" s="19">
        <f t="shared" si="7"/>
        <v>2.2325959001420741</v>
      </c>
      <c r="Q35" s="24">
        <f t="shared" si="8"/>
        <v>2.3367952522255191</v>
      </c>
      <c r="R35" s="15">
        <f>FBiH!R28+RS!R34</f>
        <v>174609.15</v>
      </c>
      <c r="S35" s="15">
        <f>FBiH!S28+RS!S34</f>
        <v>190336.11</v>
      </c>
      <c r="T35" s="19">
        <f t="shared" si="9"/>
        <v>9.0069506666746797</v>
      </c>
      <c r="U35" s="4">
        <f t="shared" si="10"/>
        <v>0.73770568204654607</v>
      </c>
      <c r="V35" s="26">
        <f t="shared" si="11"/>
        <v>0.76141981934384328</v>
      </c>
    </row>
    <row r="36" spans="1:22" x14ac:dyDescent="0.25">
      <c r="A36" s="81" t="s">
        <v>53</v>
      </c>
      <c r="B36" s="14" t="s">
        <v>10</v>
      </c>
      <c r="C36" s="22">
        <f>FBiH!C29+RS!C35</f>
        <v>1009</v>
      </c>
      <c r="D36" s="22">
        <f>FBiH!D29+RS!D35</f>
        <v>0</v>
      </c>
      <c r="E36" s="4">
        <f t="shared" si="0"/>
        <v>-100</v>
      </c>
      <c r="F36" s="4">
        <f t="shared" si="1"/>
        <v>2.368544600938967</v>
      </c>
      <c r="G36" s="31">
        <f t="shared" si="2"/>
        <v>0</v>
      </c>
      <c r="H36" s="15">
        <f>FBiH!H29+RS!H35</f>
        <v>2626219.6</v>
      </c>
      <c r="I36" s="15">
        <f>FBiH!I29+RS!I35</f>
        <v>0</v>
      </c>
      <c r="J36" s="4">
        <f t="shared" si="3"/>
        <v>-100</v>
      </c>
      <c r="K36" s="4">
        <f t="shared" si="4"/>
        <v>3.2564278613753044</v>
      </c>
      <c r="L36" s="30">
        <f t="shared" si="5"/>
        <v>0</v>
      </c>
      <c r="M36" s="32">
        <f>FBiH!M29+RS!M35</f>
        <v>0</v>
      </c>
      <c r="N36" s="32">
        <f>FBiH!N29+RS!N35</f>
        <v>0</v>
      </c>
      <c r="O36" s="19" t="str">
        <f t="shared" si="6"/>
        <v>-</v>
      </c>
      <c r="P36" s="19">
        <f t="shared" si="7"/>
        <v>0</v>
      </c>
      <c r="Q36" s="24">
        <f t="shared" si="8"/>
        <v>0</v>
      </c>
      <c r="R36" s="32">
        <f>FBiH!R29+RS!R35</f>
        <v>0</v>
      </c>
      <c r="S36" s="32">
        <f>FBiH!S29+RS!S35</f>
        <v>0</v>
      </c>
      <c r="T36" s="19" t="str">
        <f t="shared" si="9"/>
        <v>-</v>
      </c>
      <c r="U36" s="4">
        <f t="shared" si="10"/>
        <v>0</v>
      </c>
      <c r="V36" s="27">
        <f t="shared" si="11"/>
        <v>0</v>
      </c>
    </row>
    <row r="37" spans="1:22" x14ac:dyDescent="0.25">
      <c r="A37" s="10"/>
      <c r="B37" s="83" t="s">
        <v>65</v>
      </c>
      <c r="C37" s="46">
        <f>SUM(C10:C36)</f>
        <v>42600</v>
      </c>
      <c r="D37" s="46">
        <f>SUM(D10:D36)</f>
        <v>45665</v>
      </c>
      <c r="E37" s="12">
        <f>(D37-C37)/C37*100</f>
        <v>7.194835680751174</v>
      </c>
      <c r="F37" s="11">
        <f>SUM(F10:F36)</f>
        <v>99.999999999999972</v>
      </c>
      <c r="G37" s="11">
        <f>SUM(G10:G36)</f>
        <v>99.999999999999972</v>
      </c>
      <c r="H37" s="46">
        <f>SUM(H10:H36)</f>
        <v>80647252.504799992</v>
      </c>
      <c r="I37" s="46">
        <f>SUM(I10:I36)</f>
        <v>88994041.853099987</v>
      </c>
      <c r="J37" s="12">
        <f>(I37-H37)/H37*100</f>
        <v>10.349750411898047</v>
      </c>
      <c r="K37" s="11">
        <f>SUM(K10:K36)</f>
        <v>100</v>
      </c>
      <c r="L37" s="11">
        <f>SUM(L10:L36)</f>
        <v>99.999999999999986</v>
      </c>
      <c r="M37" s="46">
        <f>SUM(M10:M36)</f>
        <v>4927</v>
      </c>
      <c r="N37" s="46">
        <f>SUM(N10:N36)</f>
        <v>5392</v>
      </c>
      <c r="O37" s="12">
        <f>(N37-M37)/M37*100</f>
        <v>9.4377917596914962</v>
      </c>
      <c r="P37" s="11">
        <f>SUM(P10:P36)</f>
        <v>100</v>
      </c>
      <c r="Q37" s="11">
        <f>SUM(Q10:Q36)</f>
        <v>100</v>
      </c>
      <c r="R37" s="46">
        <f>SUM(R10:R36)</f>
        <v>23669215.82</v>
      </c>
      <c r="S37" s="46">
        <f>SUM(S10:S36)</f>
        <v>24997525.039999999</v>
      </c>
      <c r="T37" s="12">
        <f>(S37-R37)/R37*100</f>
        <v>5.6119696998056217</v>
      </c>
      <c r="U37" s="11">
        <f>SUM(U10:U36)</f>
        <v>100.00000000000001</v>
      </c>
      <c r="V37" s="29">
        <f>SUM(V10:V36)</f>
        <v>100.00000000000001</v>
      </c>
    </row>
    <row r="40" spans="1:22" x14ac:dyDescent="0.25">
      <c r="B40" s="88" t="s">
        <v>73</v>
      </c>
    </row>
    <row r="41" spans="1:22" x14ac:dyDescent="0.25">
      <c r="C41" s="44"/>
      <c r="D41" s="44"/>
      <c r="H41" s="45"/>
      <c r="I41" s="45"/>
    </row>
    <row r="46" spans="1:22" x14ac:dyDescent="0.25">
      <c r="C46" s="34"/>
      <c r="I46" s="34"/>
    </row>
    <row r="47" spans="1:22" x14ac:dyDescent="0.25">
      <c r="C47" s="34"/>
      <c r="I47" s="34"/>
    </row>
  </sheetData>
  <mergeCells count="15"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R16:S21 M16:N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56" orientation="landscape" horizontalDpi="4294967293" verticalDpi="0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56"/>
  <sheetViews>
    <sheetView showGridLines="0" showRuler="0" view="pageLayout" zoomScale="61" zoomScaleNormal="65" zoomScalePageLayoutView="61" workbookViewId="0">
      <selection activeCell="B30" sqref="B30"/>
    </sheetView>
  </sheetViews>
  <sheetFormatPr defaultRowHeight="15" x14ac:dyDescent="0.25"/>
  <cols>
    <col min="1" max="1" width="4" customWidth="1"/>
    <col min="2" max="2" width="21.85546875" customWidth="1"/>
    <col min="3" max="3" width="12.140625" customWidth="1"/>
    <col min="4" max="4" width="11.42578125" customWidth="1"/>
    <col min="5" max="5" width="10.5703125" customWidth="1"/>
    <col min="6" max="6" width="8.28515625" customWidth="1"/>
    <col min="7" max="7" width="8.42578125" customWidth="1"/>
    <col min="8" max="9" width="15.85546875" customWidth="1"/>
    <col min="10" max="10" width="10.140625" customWidth="1"/>
    <col min="11" max="12" width="8.7109375" customWidth="1"/>
    <col min="13" max="14" width="10.140625" customWidth="1"/>
    <col min="15" max="15" width="10.5703125" customWidth="1"/>
    <col min="16" max="17" width="8.7109375" customWidth="1"/>
    <col min="18" max="19" width="15.85546875" customWidth="1"/>
    <col min="20" max="20" width="10.140625" customWidth="1"/>
    <col min="21" max="22" width="8.7109375" customWidth="1"/>
  </cols>
  <sheetData>
    <row r="3" spans="1:22" x14ac:dyDescent="0.25">
      <c r="F3" s="13" t="s">
        <v>69</v>
      </c>
    </row>
    <row r="4" spans="1:22" x14ac:dyDescent="0.25">
      <c r="F4" s="1"/>
    </row>
    <row r="6" spans="1:22" ht="15.75" thickBot="1" x14ac:dyDescent="0.3">
      <c r="D6" s="5"/>
      <c r="E6" s="5"/>
      <c r="F6" s="5"/>
      <c r="G6" s="5"/>
      <c r="H6" s="5"/>
      <c r="I6" s="5"/>
      <c r="J6" s="5"/>
      <c r="K6" s="5"/>
      <c r="L6" s="5"/>
    </row>
    <row r="7" spans="1:22" ht="19.5" customHeight="1" x14ac:dyDescent="0.25">
      <c r="A7" s="6"/>
      <c r="B7" s="89" t="s">
        <v>67</v>
      </c>
      <c r="C7" s="92" t="s">
        <v>54</v>
      </c>
      <c r="D7" s="92"/>
      <c r="E7" s="92"/>
      <c r="F7" s="92"/>
      <c r="G7" s="92"/>
      <c r="H7" s="93"/>
      <c r="I7" s="93"/>
      <c r="J7" s="93"/>
      <c r="K7" s="93"/>
      <c r="L7" s="93"/>
      <c r="M7" s="92" t="s">
        <v>57</v>
      </c>
      <c r="N7" s="92"/>
      <c r="O7" s="92"/>
      <c r="P7" s="92"/>
      <c r="Q7" s="92"/>
      <c r="R7" s="93"/>
      <c r="S7" s="93"/>
      <c r="T7" s="93"/>
      <c r="U7" s="93"/>
      <c r="V7" s="94"/>
    </row>
    <row r="8" spans="1:22" ht="19.5" customHeight="1" x14ac:dyDescent="0.25">
      <c r="A8" s="7"/>
      <c r="B8" s="90"/>
      <c r="C8" s="95" t="s">
        <v>56</v>
      </c>
      <c r="D8" s="95"/>
      <c r="E8" s="96" t="s">
        <v>59</v>
      </c>
      <c r="F8" s="96" t="s">
        <v>60</v>
      </c>
      <c r="G8" s="96"/>
      <c r="H8" s="95" t="s">
        <v>25</v>
      </c>
      <c r="I8" s="95"/>
      <c r="J8" s="96" t="s">
        <v>59</v>
      </c>
      <c r="K8" s="90" t="s">
        <v>60</v>
      </c>
      <c r="L8" s="90"/>
      <c r="M8" s="95" t="s">
        <v>56</v>
      </c>
      <c r="N8" s="95"/>
      <c r="O8" s="96" t="s">
        <v>59</v>
      </c>
      <c r="P8" s="96" t="s">
        <v>60</v>
      </c>
      <c r="Q8" s="96"/>
      <c r="R8" s="95" t="s">
        <v>25</v>
      </c>
      <c r="S8" s="95"/>
      <c r="T8" s="96" t="s">
        <v>59</v>
      </c>
      <c r="U8" s="90" t="s">
        <v>60</v>
      </c>
      <c r="V8" s="102"/>
    </row>
    <row r="9" spans="1:22" ht="18.75" customHeight="1" thickBot="1" x14ac:dyDescent="0.3">
      <c r="A9" s="8"/>
      <c r="B9" s="91"/>
      <c r="C9" s="41" t="s">
        <v>62</v>
      </c>
      <c r="D9" s="41" t="s">
        <v>63</v>
      </c>
      <c r="E9" s="97"/>
      <c r="F9" s="9" t="s">
        <v>55</v>
      </c>
      <c r="G9" s="9" t="s">
        <v>58</v>
      </c>
      <c r="H9" s="41" t="s">
        <v>62</v>
      </c>
      <c r="I9" s="41" t="s">
        <v>63</v>
      </c>
      <c r="J9" s="97"/>
      <c r="K9" s="9" t="s">
        <v>55</v>
      </c>
      <c r="L9" s="9" t="s">
        <v>58</v>
      </c>
      <c r="M9" s="41" t="s">
        <v>62</v>
      </c>
      <c r="N9" s="41" t="s">
        <v>63</v>
      </c>
      <c r="O9" s="97"/>
      <c r="P9" s="9" t="s">
        <v>55</v>
      </c>
      <c r="Q9" s="9" t="s">
        <v>58</v>
      </c>
      <c r="R9" s="41" t="s">
        <v>62</v>
      </c>
      <c r="S9" s="41" t="s">
        <v>63</v>
      </c>
      <c r="T9" s="97"/>
      <c r="U9" s="9" t="s">
        <v>55</v>
      </c>
      <c r="V9" s="42" t="s">
        <v>58</v>
      </c>
    </row>
    <row r="10" spans="1:22" x14ac:dyDescent="0.25">
      <c r="A10" s="81" t="s">
        <v>27</v>
      </c>
      <c r="B10" s="16" t="s">
        <v>61</v>
      </c>
      <c r="C10" s="70">
        <v>5886</v>
      </c>
      <c r="D10" s="70">
        <v>6290</v>
      </c>
      <c r="E10" s="66">
        <f t="shared" ref="E10:E29" si="0">IFERROR((D10-C10)/C10*100, "-")</f>
        <v>6.8637444784233779</v>
      </c>
      <c r="F10" s="66">
        <f t="shared" ref="F10:F29" si="1">C10/C$30*100</f>
        <v>17.516293188108204</v>
      </c>
      <c r="G10" s="73">
        <f t="shared" ref="G10:G29" si="2">D10/D$30*100</f>
        <v>18.061737257717155</v>
      </c>
      <c r="H10" s="67">
        <v>7428453.0405000001</v>
      </c>
      <c r="I10" s="80">
        <v>9174201.0088999867</v>
      </c>
      <c r="J10" s="68">
        <f t="shared" ref="J10:J29" si="3">IFERROR((I10-H10)/H10*100, "-")</f>
        <v>23.500827950074548</v>
      </c>
      <c r="K10" s="68">
        <f t="shared" ref="K10:K29" si="4">H10/H$30*100</f>
        <v>12.213585741325772</v>
      </c>
      <c r="L10" s="69">
        <f t="shared" ref="L10:L29" si="5">I10/I$30*100</f>
        <v>14.691968861060456</v>
      </c>
      <c r="M10" s="70">
        <v>134</v>
      </c>
      <c r="N10" s="70">
        <v>281</v>
      </c>
      <c r="O10" s="68">
        <f t="shared" ref="O10:O29" si="6">IFERROR((N10-M10)/M10*100, "-")</f>
        <v>109.70149253731343</v>
      </c>
      <c r="P10" s="68">
        <f t="shared" ref="P10:P29" si="7">M10/M$30*100</f>
        <v>3.3541927409261576</v>
      </c>
      <c r="Q10" s="71">
        <f t="shared" ref="Q10:Q29" si="8">N10/N$30*100</f>
        <v>6.3632246376811601</v>
      </c>
      <c r="R10" s="72">
        <v>390215.93</v>
      </c>
      <c r="S10" s="72">
        <v>1267690.0900000001</v>
      </c>
      <c r="T10" s="68">
        <f t="shared" ref="T10:T29" si="9">IFERROR((S10-R10)/R10*100, "-")</f>
        <v>224.8688719601991</v>
      </c>
      <c r="U10" s="68">
        <f t="shared" ref="U10:U29" si="10">R10/R$30*100</f>
        <v>1.9938714867954059</v>
      </c>
      <c r="V10" s="69">
        <f t="shared" ref="V10:V29" si="11">S10/S$30*100</f>
        <v>5.9687653943835457</v>
      </c>
    </row>
    <row r="11" spans="1:22" x14ac:dyDescent="0.25">
      <c r="A11" s="81" t="s">
        <v>28</v>
      </c>
      <c r="B11" s="16" t="s">
        <v>0</v>
      </c>
      <c r="C11" s="65">
        <v>1550</v>
      </c>
      <c r="D11" s="65">
        <v>2241</v>
      </c>
      <c r="E11" s="66">
        <f>IFERROR((D11-C11)/C11*100, "-")</f>
        <v>44.58064516129032</v>
      </c>
      <c r="F11" s="66">
        <f>C11/C$30*100</f>
        <v>4.6126833913638663</v>
      </c>
      <c r="G11" s="66">
        <f>D11/D$30*100</f>
        <v>6.4350323043790372</v>
      </c>
      <c r="H11" s="86">
        <v>2939113.61</v>
      </c>
      <c r="I11" s="72">
        <v>3613907.09</v>
      </c>
      <c r="J11" s="68">
        <f>IFERROR((I11-H11)/H11*100, "-")</f>
        <v>22.959081190468169</v>
      </c>
      <c r="K11" s="68">
        <f>H11/H$30*100</f>
        <v>4.8323811005496138</v>
      </c>
      <c r="L11" s="69">
        <f>I11/I$30*100</f>
        <v>5.7874697078837931</v>
      </c>
      <c r="M11" s="70">
        <v>0</v>
      </c>
      <c r="N11" s="70">
        <v>0</v>
      </c>
      <c r="O11" s="68" t="str">
        <f>IFERROR((N11-M11)/M11*100, "-")</f>
        <v>-</v>
      </c>
      <c r="P11" s="68">
        <f>M11/M$30*100</f>
        <v>0</v>
      </c>
      <c r="Q11" s="71">
        <f>N11/N$30*100</f>
        <v>0</v>
      </c>
      <c r="R11" s="72">
        <v>0</v>
      </c>
      <c r="S11" s="72">
        <v>0</v>
      </c>
      <c r="T11" s="68" t="str">
        <f>IFERROR((S11-R11)/R11*100, "-")</f>
        <v>-</v>
      </c>
      <c r="U11" s="68">
        <f>R11/R$30*100</f>
        <v>0</v>
      </c>
      <c r="V11" s="69">
        <f>S11/S$30*100</f>
        <v>0</v>
      </c>
    </row>
    <row r="12" spans="1:22" x14ac:dyDescent="0.25">
      <c r="A12" s="81" t="s">
        <v>29</v>
      </c>
      <c r="B12" s="16" t="s">
        <v>21</v>
      </c>
      <c r="C12" s="65">
        <v>77</v>
      </c>
      <c r="D12" s="65">
        <v>174</v>
      </c>
      <c r="E12" s="66">
        <f t="shared" si="0"/>
        <v>125.97402597402598</v>
      </c>
      <c r="F12" s="66">
        <f t="shared" si="1"/>
        <v>0.22914620718388237</v>
      </c>
      <c r="G12" s="73">
        <f t="shared" si="2"/>
        <v>0.49964106245513279</v>
      </c>
      <c r="H12" s="72">
        <v>156530.35</v>
      </c>
      <c r="I12" s="72">
        <v>406977.05000000005</v>
      </c>
      <c r="J12" s="68">
        <f t="shared" si="3"/>
        <v>159.99881173203795</v>
      </c>
      <c r="K12" s="68">
        <f t="shared" si="4"/>
        <v>0.25736136991397768</v>
      </c>
      <c r="L12" s="69">
        <f t="shared" si="5"/>
        <v>0.65175094157689262</v>
      </c>
      <c r="M12" s="70">
        <v>0</v>
      </c>
      <c r="N12" s="70">
        <v>0</v>
      </c>
      <c r="O12" s="68" t="str">
        <f t="shared" si="6"/>
        <v>-</v>
      </c>
      <c r="P12" s="68">
        <f t="shared" si="7"/>
        <v>0</v>
      </c>
      <c r="Q12" s="71">
        <f t="shared" si="8"/>
        <v>0</v>
      </c>
      <c r="R12" s="72">
        <v>0</v>
      </c>
      <c r="S12" s="72">
        <v>0</v>
      </c>
      <c r="T12" s="68" t="str">
        <f t="shared" si="9"/>
        <v>-</v>
      </c>
      <c r="U12" s="68">
        <f t="shared" si="10"/>
        <v>0</v>
      </c>
      <c r="V12" s="69">
        <f t="shared" si="11"/>
        <v>0</v>
      </c>
    </row>
    <row r="13" spans="1:22" x14ac:dyDescent="0.25">
      <c r="A13" s="81" t="s">
        <v>30</v>
      </c>
      <c r="B13" s="16" t="s">
        <v>12</v>
      </c>
      <c r="C13" s="70">
        <v>332</v>
      </c>
      <c r="D13" s="70">
        <v>341</v>
      </c>
      <c r="E13" s="66">
        <f t="shared" si="0"/>
        <v>2.7108433734939759</v>
      </c>
      <c r="F13" s="66">
        <f t="shared" si="1"/>
        <v>0.98800702318245404</v>
      </c>
      <c r="G13" s="73">
        <f t="shared" si="2"/>
        <v>0.97918162239770279</v>
      </c>
      <c r="H13" s="72">
        <v>953792.14999999991</v>
      </c>
      <c r="I13" s="72">
        <v>1179201.17</v>
      </c>
      <c r="J13" s="68">
        <f t="shared" si="3"/>
        <v>23.632928830458503</v>
      </c>
      <c r="K13" s="68">
        <f t="shared" si="4"/>
        <v>1.5681895193947888</v>
      </c>
      <c r="L13" s="69">
        <f t="shared" si="5"/>
        <v>1.8884246000015807</v>
      </c>
      <c r="M13" s="70">
        <v>0</v>
      </c>
      <c r="N13" s="70">
        <v>0</v>
      </c>
      <c r="O13" s="68" t="str">
        <f t="shared" si="6"/>
        <v>-</v>
      </c>
      <c r="P13" s="68">
        <f t="shared" si="7"/>
        <v>0</v>
      </c>
      <c r="Q13" s="71">
        <f t="shared" si="8"/>
        <v>0</v>
      </c>
      <c r="R13" s="72">
        <v>0</v>
      </c>
      <c r="S13" s="72">
        <v>0</v>
      </c>
      <c r="T13" s="68" t="str">
        <f t="shared" si="9"/>
        <v>-</v>
      </c>
      <c r="U13" s="68">
        <f t="shared" si="10"/>
        <v>0</v>
      </c>
      <c r="V13" s="69">
        <f t="shared" si="11"/>
        <v>0</v>
      </c>
    </row>
    <row r="14" spans="1:22" x14ac:dyDescent="0.25">
      <c r="A14" s="81" t="s">
        <v>31</v>
      </c>
      <c r="B14" s="16" t="s">
        <v>1</v>
      </c>
      <c r="C14" s="70">
        <v>936</v>
      </c>
      <c r="D14" s="70">
        <v>628</v>
      </c>
      <c r="E14" s="66">
        <f t="shared" si="0"/>
        <v>-32.905982905982903</v>
      </c>
      <c r="F14" s="66">
        <f t="shared" si="1"/>
        <v>2.7854655834300508</v>
      </c>
      <c r="G14" s="73">
        <f t="shared" si="2"/>
        <v>1.803302225412778</v>
      </c>
      <c r="H14" s="72">
        <v>2136199.8000000003</v>
      </c>
      <c r="I14" s="72">
        <v>1514794</v>
      </c>
      <c r="J14" s="68">
        <f t="shared" si="3"/>
        <v>-29.089310840680739</v>
      </c>
      <c r="K14" s="68">
        <f t="shared" si="4"/>
        <v>3.51226012679308</v>
      </c>
      <c r="L14" s="69">
        <f t="shared" si="5"/>
        <v>2.4258577130947003</v>
      </c>
      <c r="M14" s="70">
        <v>0</v>
      </c>
      <c r="N14" s="70">
        <v>0</v>
      </c>
      <c r="O14" s="68" t="str">
        <f t="shared" si="6"/>
        <v>-</v>
      </c>
      <c r="P14" s="68">
        <f t="shared" si="7"/>
        <v>0</v>
      </c>
      <c r="Q14" s="71">
        <f t="shared" si="8"/>
        <v>0</v>
      </c>
      <c r="R14" s="72">
        <v>0</v>
      </c>
      <c r="S14" s="72">
        <v>0</v>
      </c>
      <c r="T14" s="68" t="str">
        <f t="shared" si="9"/>
        <v>-</v>
      </c>
      <c r="U14" s="68">
        <f t="shared" si="10"/>
        <v>0</v>
      </c>
      <c r="V14" s="69">
        <f t="shared" si="11"/>
        <v>0</v>
      </c>
    </row>
    <row r="15" spans="1:22" x14ac:dyDescent="0.25">
      <c r="A15" s="81" t="s">
        <v>32</v>
      </c>
      <c r="B15" s="16" t="s">
        <v>24</v>
      </c>
      <c r="C15" s="70">
        <v>410</v>
      </c>
      <c r="D15" s="70">
        <v>2254</v>
      </c>
      <c r="E15" s="66">
        <f t="shared" si="0"/>
        <v>449.75609756097566</v>
      </c>
      <c r="F15" s="66">
        <f t="shared" si="1"/>
        <v>1.2201291551349582</v>
      </c>
      <c r="G15" s="73">
        <f t="shared" si="2"/>
        <v>6.4723618090452266</v>
      </c>
      <c r="H15" s="72">
        <v>609127.55000000005</v>
      </c>
      <c r="I15" s="72">
        <v>3313667.9800000023</v>
      </c>
      <c r="J15" s="68">
        <f t="shared" si="3"/>
        <v>444.00231609947741</v>
      </c>
      <c r="K15" s="68">
        <f t="shared" si="4"/>
        <v>1.0015048245937286</v>
      </c>
      <c r="L15" s="69">
        <f t="shared" si="5"/>
        <v>5.3066535964084487</v>
      </c>
      <c r="M15" s="70">
        <v>0</v>
      </c>
      <c r="N15" s="70">
        <v>0</v>
      </c>
      <c r="O15" s="68" t="str">
        <f t="shared" si="6"/>
        <v>-</v>
      </c>
      <c r="P15" s="68">
        <f t="shared" si="7"/>
        <v>0</v>
      </c>
      <c r="Q15" s="71">
        <f t="shared" si="8"/>
        <v>0</v>
      </c>
      <c r="R15" s="72">
        <v>0</v>
      </c>
      <c r="S15" s="72">
        <v>0</v>
      </c>
      <c r="T15" s="68" t="str">
        <f t="shared" si="9"/>
        <v>-</v>
      </c>
      <c r="U15" s="68">
        <f t="shared" si="10"/>
        <v>0</v>
      </c>
      <c r="V15" s="69">
        <f t="shared" si="11"/>
        <v>0</v>
      </c>
    </row>
    <row r="16" spans="1:22" x14ac:dyDescent="0.25">
      <c r="A16" s="81" t="s">
        <v>33</v>
      </c>
      <c r="B16" s="16" t="s">
        <v>2</v>
      </c>
      <c r="C16" s="70">
        <v>2385</v>
      </c>
      <c r="D16" s="70">
        <v>2441</v>
      </c>
      <c r="E16" s="66">
        <f t="shared" si="0"/>
        <v>2.3480083857442349</v>
      </c>
      <c r="F16" s="66">
        <f t="shared" si="1"/>
        <v>7.0975805731631105</v>
      </c>
      <c r="G16" s="73">
        <f t="shared" si="2"/>
        <v>7.0093323761665465</v>
      </c>
      <c r="H16" s="72">
        <v>4235298.5199999996</v>
      </c>
      <c r="I16" s="72">
        <v>5087611.9399999995</v>
      </c>
      <c r="J16" s="68">
        <f t="shared" si="3"/>
        <v>20.124045943283356</v>
      </c>
      <c r="K16" s="68">
        <f t="shared" si="4"/>
        <v>6.96352004005512</v>
      </c>
      <c r="L16" s="69">
        <f t="shared" si="5"/>
        <v>8.1475254495869986</v>
      </c>
      <c r="M16" s="70">
        <v>405</v>
      </c>
      <c r="N16" s="70">
        <v>403</v>
      </c>
      <c r="O16" s="68">
        <f t="shared" si="6"/>
        <v>-0.49382716049382713</v>
      </c>
      <c r="P16" s="68">
        <f t="shared" si="7"/>
        <v>10.137672090112641</v>
      </c>
      <c r="Q16" s="71">
        <f t="shared" si="8"/>
        <v>9.1259057971014492</v>
      </c>
      <c r="R16" s="72">
        <v>4279970.21</v>
      </c>
      <c r="S16" s="72">
        <v>4174131.4099999997</v>
      </c>
      <c r="T16" s="68">
        <f t="shared" si="9"/>
        <v>-2.472886370860985</v>
      </c>
      <c r="U16" s="68">
        <f t="shared" si="10"/>
        <v>21.869200896162145</v>
      </c>
      <c r="V16" s="69">
        <f t="shared" si="11"/>
        <v>19.653392661306825</v>
      </c>
    </row>
    <row r="17" spans="1:22" x14ac:dyDescent="0.25">
      <c r="A17" s="81" t="s">
        <v>34</v>
      </c>
      <c r="B17" s="16" t="s">
        <v>13</v>
      </c>
      <c r="C17" s="70">
        <v>295</v>
      </c>
      <c r="D17" s="70">
        <v>227</v>
      </c>
      <c r="E17" s="66">
        <f t="shared" si="0"/>
        <v>-23.050847457627118</v>
      </c>
      <c r="F17" s="66">
        <f t="shared" si="1"/>
        <v>0.87789780674344553</v>
      </c>
      <c r="G17" s="73">
        <f t="shared" si="2"/>
        <v>0.65183058147882267</v>
      </c>
      <c r="H17" s="72">
        <v>596687.61999999988</v>
      </c>
      <c r="I17" s="72">
        <v>556457.62</v>
      </c>
      <c r="J17" s="68">
        <f t="shared" si="3"/>
        <v>-6.7422213318251671</v>
      </c>
      <c r="K17" s="68">
        <f t="shared" si="4"/>
        <v>0.98105155513873776</v>
      </c>
      <c r="L17" s="69">
        <f t="shared" si="5"/>
        <v>0.89113569864108233</v>
      </c>
      <c r="M17" s="70">
        <v>0</v>
      </c>
      <c r="N17" s="70">
        <v>0</v>
      </c>
      <c r="O17" s="68" t="str">
        <f t="shared" si="6"/>
        <v>-</v>
      </c>
      <c r="P17" s="68">
        <f t="shared" si="7"/>
        <v>0</v>
      </c>
      <c r="Q17" s="71">
        <f t="shared" si="8"/>
        <v>0</v>
      </c>
      <c r="R17" s="72">
        <v>0</v>
      </c>
      <c r="S17" s="72">
        <v>0</v>
      </c>
      <c r="T17" s="68" t="str">
        <f t="shared" si="9"/>
        <v>-</v>
      </c>
      <c r="U17" s="68">
        <f t="shared" si="10"/>
        <v>0</v>
      </c>
      <c r="V17" s="69">
        <f t="shared" si="11"/>
        <v>0</v>
      </c>
    </row>
    <row r="18" spans="1:22" x14ac:dyDescent="0.25">
      <c r="A18" s="81" t="s">
        <v>35</v>
      </c>
      <c r="B18" s="16" t="s">
        <v>14</v>
      </c>
      <c r="C18" s="70">
        <v>307</v>
      </c>
      <c r="D18" s="70">
        <v>435</v>
      </c>
      <c r="E18" s="66">
        <f t="shared" si="0"/>
        <v>41.693811074918571</v>
      </c>
      <c r="F18" s="66">
        <f t="shared" si="1"/>
        <v>0.91360890396690775</v>
      </c>
      <c r="G18" s="73">
        <f t="shared" si="2"/>
        <v>1.249102656137832</v>
      </c>
      <c r="H18" s="72">
        <v>562448.94000000006</v>
      </c>
      <c r="I18" s="72">
        <v>1007060.85</v>
      </c>
      <c r="J18" s="68">
        <f t="shared" si="3"/>
        <v>79.049292901147595</v>
      </c>
      <c r="K18" s="68">
        <f t="shared" si="4"/>
        <v>0.92475759304866212</v>
      </c>
      <c r="L18" s="69">
        <f t="shared" si="5"/>
        <v>1.6127515229979819</v>
      </c>
      <c r="M18" s="70">
        <v>0</v>
      </c>
      <c r="N18" s="70">
        <v>0</v>
      </c>
      <c r="O18" s="68" t="str">
        <f t="shared" si="6"/>
        <v>-</v>
      </c>
      <c r="P18" s="68">
        <f t="shared" si="7"/>
        <v>0</v>
      </c>
      <c r="Q18" s="71">
        <f t="shared" si="8"/>
        <v>0</v>
      </c>
      <c r="R18" s="72">
        <v>0</v>
      </c>
      <c r="S18" s="72">
        <v>0</v>
      </c>
      <c r="T18" s="68" t="str">
        <f t="shared" si="9"/>
        <v>-</v>
      </c>
      <c r="U18" s="68">
        <f t="shared" si="10"/>
        <v>0</v>
      </c>
      <c r="V18" s="69">
        <f t="shared" si="11"/>
        <v>0</v>
      </c>
    </row>
    <row r="19" spans="1:22" x14ac:dyDescent="0.25">
      <c r="A19" s="81" t="s">
        <v>36</v>
      </c>
      <c r="B19" s="16" t="s">
        <v>3</v>
      </c>
      <c r="C19" s="70">
        <v>4591</v>
      </c>
      <c r="D19" s="70">
        <v>4300</v>
      </c>
      <c r="E19" s="66">
        <f t="shared" si="0"/>
        <v>-6.3384883467654101</v>
      </c>
      <c r="F19" s="66">
        <f t="shared" si="1"/>
        <v>13.662470612742911</v>
      </c>
      <c r="G19" s="73">
        <f t="shared" si="2"/>
        <v>12.347451543431443</v>
      </c>
      <c r="H19" s="72">
        <v>8341267.0371999973</v>
      </c>
      <c r="I19" s="72">
        <v>8719897.4244999979</v>
      </c>
      <c r="J19" s="68">
        <f t="shared" si="3"/>
        <v>4.5392430863488995</v>
      </c>
      <c r="K19" s="68">
        <f t="shared" si="4"/>
        <v>13.714400507710467</v>
      </c>
      <c r="L19" s="69">
        <f t="shared" si="5"/>
        <v>13.964427126472598</v>
      </c>
      <c r="M19" s="70">
        <v>0</v>
      </c>
      <c r="N19" s="70">
        <v>0</v>
      </c>
      <c r="O19" s="68" t="str">
        <f t="shared" si="6"/>
        <v>-</v>
      </c>
      <c r="P19" s="68">
        <f t="shared" si="7"/>
        <v>0</v>
      </c>
      <c r="Q19" s="71">
        <f t="shared" si="8"/>
        <v>0</v>
      </c>
      <c r="R19" s="72">
        <v>0</v>
      </c>
      <c r="S19" s="72">
        <v>0</v>
      </c>
      <c r="T19" s="68" t="str">
        <f t="shared" si="9"/>
        <v>-</v>
      </c>
      <c r="U19" s="68">
        <f t="shared" si="10"/>
        <v>0</v>
      </c>
      <c r="V19" s="69">
        <f t="shared" si="11"/>
        <v>0</v>
      </c>
    </row>
    <row r="20" spans="1:22" x14ac:dyDescent="0.25">
      <c r="A20" s="81" t="s">
        <v>37</v>
      </c>
      <c r="B20" s="16" t="s">
        <v>4</v>
      </c>
      <c r="C20" s="70">
        <v>671</v>
      </c>
      <c r="D20" s="70">
        <v>1512</v>
      </c>
      <c r="E20" s="66">
        <f t="shared" si="0"/>
        <v>125.33532041728763</v>
      </c>
      <c r="F20" s="66">
        <f t="shared" si="1"/>
        <v>1.996845519745261</v>
      </c>
      <c r="G20" s="73">
        <f t="shared" si="2"/>
        <v>4.3417085427135671</v>
      </c>
      <c r="H20" s="72">
        <v>1296046.4800000004</v>
      </c>
      <c r="I20" s="72">
        <v>3963694.7000000011</v>
      </c>
      <c r="J20" s="68">
        <f t="shared" si="3"/>
        <v>205.82967209632787</v>
      </c>
      <c r="K20" s="68">
        <f t="shared" si="4"/>
        <v>2.1309113380567331</v>
      </c>
      <c r="L20" s="69">
        <f t="shared" si="5"/>
        <v>6.3476349657759323</v>
      </c>
      <c r="M20" s="70">
        <v>701</v>
      </c>
      <c r="N20" s="70">
        <v>833</v>
      </c>
      <c r="O20" s="68">
        <f t="shared" si="6"/>
        <v>18.830242510699001</v>
      </c>
      <c r="P20" s="68">
        <f t="shared" si="7"/>
        <v>17.546933667083856</v>
      </c>
      <c r="Q20" s="71">
        <f t="shared" si="8"/>
        <v>18.86322463768116</v>
      </c>
      <c r="R20" s="72">
        <v>5590788.5900000017</v>
      </c>
      <c r="S20" s="72">
        <v>6070868.4899999993</v>
      </c>
      <c r="T20" s="68">
        <f t="shared" si="9"/>
        <v>8.586980034600046</v>
      </c>
      <c r="U20" s="68">
        <f t="shared" si="10"/>
        <v>28.567039685699385</v>
      </c>
      <c r="V20" s="69">
        <f t="shared" si="11"/>
        <v>28.583949691493988</v>
      </c>
    </row>
    <row r="21" spans="1:22" x14ac:dyDescent="0.25">
      <c r="A21" s="81" t="s">
        <v>38</v>
      </c>
      <c r="B21" s="16" t="s">
        <v>5</v>
      </c>
      <c r="C21" s="70">
        <v>90</v>
      </c>
      <c r="D21" s="70">
        <v>86</v>
      </c>
      <c r="E21" s="66">
        <f t="shared" si="0"/>
        <v>-4.4444444444444446</v>
      </c>
      <c r="F21" s="66">
        <f t="shared" si="1"/>
        <v>0.26783322917596647</v>
      </c>
      <c r="G21" s="73">
        <f t="shared" si="2"/>
        <v>0.24694903086862888</v>
      </c>
      <c r="H21" s="72">
        <v>70779.48</v>
      </c>
      <c r="I21" s="72">
        <v>41241</v>
      </c>
      <c r="J21" s="68">
        <f t="shared" si="3"/>
        <v>-41.733112478362372</v>
      </c>
      <c r="K21" s="68">
        <f t="shared" si="4"/>
        <v>0.11637298411840888</v>
      </c>
      <c r="L21" s="69">
        <f t="shared" si="5"/>
        <v>6.6045150657936688E-2</v>
      </c>
      <c r="M21" s="70">
        <v>283</v>
      </c>
      <c r="N21" s="70">
        <v>310</v>
      </c>
      <c r="O21" s="68">
        <f t="shared" si="6"/>
        <v>9.5406360424028271</v>
      </c>
      <c r="P21" s="68">
        <f t="shared" si="7"/>
        <v>7.0838548185231538</v>
      </c>
      <c r="Q21" s="71">
        <f t="shared" si="8"/>
        <v>7.0199275362318847</v>
      </c>
      <c r="R21" s="72">
        <v>2058199.5200000005</v>
      </c>
      <c r="S21" s="72">
        <v>2143146</v>
      </c>
      <c r="T21" s="68">
        <f t="shared" si="9"/>
        <v>4.1272228068539976</v>
      </c>
      <c r="U21" s="68">
        <f t="shared" si="10"/>
        <v>10.516703756978838</v>
      </c>
      <c r="V21" s="69">
        <f t="shared" si="11"/>
        <v>10.090743613773551</v>
      </c>
    </row>
    <row r="22" spans="1:22" x14ac:dyDescent="0.25">
      <c r="A22" s="81" t="s">
        <v>39</v>
      </c>
      <c r="B22" s="16" t="s">
        <v>18</v>
      </c>
      <c r="C22" s="70">
        <v>122</v>
      </c>
      <c r="D22" s="70">
        <v>154</v>
      </c>
      <c r="E22" s="66">
        <f t="shared" si="0"/>
        <v>26.229508196721312</v>
      </c>
      <c r="F22" s="66">
        <f t="shared" si="1"/>
        <v>0.36306282177186561</v>
      </c>
      <c r="G22" s="73">
        <f t="shared" si="2"/>
        <v>0.44221105527638188</v>
      </c>
      <c r="H22" s="72">
        <v>223095.69</v>
      </c>
      <c r="I22" s="72">
        <v>289886</v>
      </c>
      <c r="J22" s="68">
        <f t="shared" si="3"/>
        <v>29.937965184356543</v>
      </c>
      <c r="K22" s="68">
        <f t="shared" si="4"/>
        <v>0.36680562204265238</v>
      </c>
      <c r="L22" s="69">
        <f t="shared" si="5"/>
        <v>0.46423618592242266</v>
      </c>
      <c r="M22" s="70">
        <v>0</v>
      </c>
      <c r="N22" s="70">
        <v>0</v>
      </c>
      <c r="O22" s="68" t="str">
        <f t="shared" si="6"/>
        <v>-</v>
      </c>
      <c r="P22" s="68">
        <f t="shared" si="7"/>
        <v>0</v>
      </c>
      <c r="Q22" s="71">
        <f t="shared" si="8"/>
        <v>0</v>
      </c>
      <c r="R22" s="72">
        <v>0</v>
      </c>
      <c r="S22" s="72">
        <v>0</v>
      </c>
      <c r="T22" s="68" t="str">
        <f t="shared" si="9"/>
        <v>-</v>
      </c>
      <c r="U22" s="68">
        <f t="shared" si="10"/>
        <v>0</v>
      </c>
      <c r="V22" s="69">
        <f t="shared" si="11"/>
        <v>0</v>
      </c>
    </row>
    <row r="23" spans="1:22" x14ac:dyDescent="0.25">
      <c r="A23" s="81" t="s">
        <v>40</v>
      </c>
      <c r="B23" s="16" t="s">
        <v>11</v>
      </c>
      <c r="C23" s="70">
        <v>261</v>
      </c>
      <c r="D23" s="70">
        <v>303</v>
      </c>
      <c r="E23" s="66">
        <f t="shared" si="0"/>
        <v>16.091954022988507</v>
      </c>
      <c r="F23" s="66">
        <f t="shared" si="1"/>
        <v>0.77671636461030269</v>
      </c>
      <c r="G23" s="73">
        <f t="shared" si="2"/>
        <v>0.87006460875807612</v>
      </c>
      <c r="H23" s="72">
        <v>694497.57000000007</v>
      </c>
      <c r="I23" s="72">
        <v>459338.27</v>
      </c>
      <c r="J23" s="68">
        <f t="shared" si="3"/>
        <v>-33.860348856224221</v>
      </c>
      <c r="K23" s="68">
        <f t="shared" si="4"/>
        <v>1.1418670310079073</v>
      </c>
      <c r="L23" s="69">
        <f t="shared" si="5"/>
        <v>0.73560450146955692</v>
      </c>
      <c r="M23" s="70">
        <v>0</v>
      </c>
      <c r="N23" s="70">
        <v>0</v>
      </c>
      <c r="O23" s="68" t="str">
        <f t="shared" si="6"/>
        <v>-</v>
      </c>
      <c r="P23" s="68">
        <f t="shared" si="7"/>
        <v>0</v>
      </c>
      <c r="Q23" s="71">
        <f t="shared" si="8"/>
        <v>0</v>
      </c>
      <c r="R23" s="72">
        <v>0</v>
      </c>
      <c r="S23" s="72">
        <v>0</v>
      </c>
      <c r="T23" s="68" t="str">
        <f t="shared" si="9"/>
        <v>-</v>
      </c>
      <c r="U23" s="68">
        <f t="shared" si="10"/>
        <v>0</v>
      </c>
      <c r="V23" s="69">
        <f t="shared" si="11"/>
        <v>0</v>
      </c>
    </row>
    <row r="24" spans="1:22" x14ac:dyDescent="0.25">
      <c r="A24" s="81" t="s">
        <v>41</v>
      </c>
      <c r="B24" s="16" t="s">
        <v>6</v>
      </c>
      <c r="C24" s="70">
        <v>4590</v>
      </c>
      <c r="D24" s="70">
        <v>4675</v>
      </c>
      <c r="E24" s="66">
        <f t="shared" si="0"/>
        <v>1.8518518518518516</v>
      </c>
      <c r="F24" s="66">
        <f t="shared" si="1"/>
        <v>13.659494687974288</v>
      </c>
      <c r="G24" s="73">
        <f t="shared" si="2"/>
        <v>13.424264178033022</v>
      </c>
      <c r="H24" s="72">
        <v>9641580.0800000001</v>
      </c>
      <c r="I24" s="72">
        <v>10017866.799999999</v>
      </c>
      <c r="J24" s="68">
        <f t="shared" si="3"/>
        <v>3.902749516965053</v>
      </c>
      <c r="K24" s="68">
        <f t="shared" si="4"/>
        <v>15.852326769371681</v>
      </c>
      <c r="L24" s="69">
        <f t="shared" si="5"/>
        <v>16.043052352686452</v>
      </c>
      <c r="M24" s="70">
        <v>418</v>
      </c>
      <c r="N24" s="70">
        <v>470</v>
      </c>
      <c r="O24" s="68">
        <f t="shared" si="6"/>
        <v>12.440191387559809</v>
      </c>
      <c r="P24" s="68">
        <f t="shared" si="7"/>
        <v>10.463078848560702</v>
      </c>
      <c r="Q24" s="71">
        <f t="shared" si="8"/>
        <v>10.643115942028986</v>
      </c>
      <c r="R24" s="72">
        <v>1438101.19</v>
      </c>
      <c r="S24" s="72">
        <v>1619724.2100000002</v>
      </c>
      <c r="T24" s="68">
        <f t="shared" si="9"/>
        <v>12.629363028341578</v>
      </c>
      <c r="U24" s="68">
        <f t="shared" si="10"/>
        <v>7.3482109197016694</v>
      </c>
      <c r="V24" s="69">
        <f t="shared" si="11"/>
        <v>7.6262754511974036</v>
      </c>
    </row>
    <row r="25" spans="1:22" x14ac:dyDescent="0.25">
      <c r="A25" s="81" t="s">
        <v>42</v>
      </c>
      <c r="B25" s="16" t="s">
        <v>7</v>
      </c>
      <c r="C25" s="70">
        <v>2955</v>
      </c>
      <c r="D25" s="70">
        <v>2775</v>
      </c>
      <c r="E25" s="66">
        <f t="shared" si="0"/>
        <v>-6.091370558375635</v>
      </c>
      <c r="F25" s="66">
        <f t="shared" si="1"/>
        <v>8.7938576912775659</v>
      </c>
      <c r="G25" s="73">
        <f t="shared" si="2"/>
        <v>7.9684134960516868</v>
      </c>
      <c r="H25" s="72">
        <v>5200873.33</v>
      </c>
      <c r="I25" s="72">
        <v>6085729.129999999</v>
      </c>
      <c r="J25" s="68">
        <f t="shared" si="3"/>
        <v>17.013600290857283</v>
      </c>
      <c r="K25" s="68">
        <f t="shared" si="4"/>
        <v>8.551082170057569</v>
      </c>
      <c r="L25" s="69">
        <f t="shared" si="5"/>
        <v>9.7459542022318537</v>
      </c>
      <c r="M25" s="70">
        <v>1345</v>
      </c>
      <c r="N25" s="70">
        <v>1480</v>
      </c>
      <c r="O25" s="68">
        <f t="shared" si="6"/>
        <v>10.037174721189592</v>
      </c>
      <c r="P25" s="68">
        <f t="shared" si="7"/>
        <v>33.667083854818522</v>
      </c>
      <c r="Q25" s="71">
        <f t="shared" si="8"/>
        <v>33.514492753623188</v>
      </c>
      <c r="R25" s="72">
        <v>1586566.7399999995</v>
      </c>
      <c r="S25" s="72">
        <v>1648275.0500000005</v>
      </c>
      <c r="T25" s="68">
        <f t="shared" si="9"/>
        <v>3.8894241536918268</v>
      </c>
      <c r="U25" s="68">
        <f t="shared" si="10"/>
        <v>8.1068196902774812</v>
      </c>
      <c r="V25" s="69">
        <f t="shared" si="11"/>
        <v>7.7607036265983673</v>
      </c>
    </row>
    <row r="26" spans="1:22" x14ac:dyDescent="0.25">
      <c r="A26" s="81" t="s">
        <v>43</v>
      </c>
      <c r="B26" s="16" t="s">
        <v>8</v>
      </c>
      <c r="C26" s="70">
        <v>4073</v>
      </c>
      <c r="D26" s="70">
        <v>4554</v>
      </c>
      <c r="E26" s="66">
        <f t="shared" si="0"/>
        <v>11.80947704394795</v>
      </c>
      <c r="F26" s="66">
        <f t="shared" si="1"/>
        <v>12.120941582596792</v>
      </c>
      <c r="G26" s="73">
        <f t="shared" si="2"/>
        <v>13.076812634601579</v>
      </c>
      <c r="H26" s="72">
        <v>4295063.0199999968</v>
      </c>
      <c r="I26" s="72">
        <v>3640650.8300000019</v>
      </c>
      <c r="J26" s="68">
        <f t="shared" si="3"/>
        <v>-15.236381560706306</v>
      </c>
      <c r="K26" s="68">
        <f t="shared" si="4"/>
        <v>7.0617826044218592</v>
      </c>
      <c r="L26" s="69">
        <f t="shared" si="5"/>
        <v>5.8302983089714688</v>
      </c>
      <c r="M26" s="70">
        <v>686</v>
      </c>
      <c r="N26" s="70">
        <v>589</v>
      </c>
      <c r="O26" s="68">
        <f t="shared" si="6"/>
        <v>-14.139941690962099</v>
      </c>
      <c r="P26" s="68">
        <f t="shared" si="7"/>
        <v>17.171464330413016</v>
      </c>
      <c r="Q26" s="71">
        <f t="shared" si="8"/>
        <v>13.33786231884058</v>
      </c>
      <c r="R26" s="74">
        <v>4193496.48</v>
      </c>
      <c r="S26" s="78">
        <v>4245553.55</v>
      </c>
      <c r="T26" s="68">
        <f t="shared" si="9"/>
        <v>1.2413762655644303</v>
      </c>
      <c r="U26" s="68">
        <f t="shared" si="10"/>
        <v>21.427349368973484</v>
      </c>
      <c r="V26" s="69">
        <f t="shared" si="11"/>
        <v>19.989675165199255</v>
      </c>
    </row>
    <row r="27" spans="1:22" x14ac:dyDescent="0.25">
      <c r="A27" s="81" t="s">
        <v>44</v>
      </c>
      <c r="B27" s="16" t="s">
        <v>9</v>
      </c>
      <c r="C27" s="70">
        <v>2022</v>
      </c>
      <c r="D27" s="70">
        <v>718</v>
      </c>
      <c r="E27" s="66">
        <f t="shared" si="0"/>
        <v>-64.490603363006926</v>
      </c>
      <c r="F27" s="66">
        <f t="shared" si="1"/>
        <v>6.0173198821533793</v>
      </c>
      <c r="G27" s="73">
        <f t="shared" si="2"/>
        <v>2.0617372577171573</v>
      </c>
      <c r="H27" s="72">
        <v>4208499.78</v>
      </c>
      <c r="I27" s="72">
        <v>2010574.1200000003</v>
      </c>
      <c r="J27" s="68">
        <f t="shared" si="3"/>
        <v>-52.225870854150315</v>
      </c>
      <c r="K27" s="68">
        <f t="shared" si="4"/>
        <v>6.9194585501372332</v>
      </c>
      <c r="L27" s="69">
        <f t="shared" si="5"/>
        <v>3.2198217954062338</v>
      </c>
      <c r="M27" s="70">
        <v>0</v>
      </c>
      <c r="N27" s="70">
        <v>0</v>
      </c>
      <c r="O27" s="68" t="str">
        <f t="shared" si="6"/>
        <v>-</v>
      </c>
      <c r="P27" s="68">
        <f t="shared" si="7"/>
        <v>0</v>
      </c>
      <c r="Q27" s="71">
        <f t="shared" si="8"/>
        <v>0</v>
      </c>
      <c r="R27" s="72">
        <v>0</v>
      </c>
      <c r="S27" s="72">
        <v>0</v>
      </c>
      <c r="T27" s="68" t="str">
        <f t="shared" si="9"/>
        <v>-</v>
      </c>
      <c r="U27" s="68">
        <f t="shared" si="10"/>
        <v>0</v>
      </c>
      <c r="V27" s="69">
        <f t="shared" si="11"/>
        <v>0</v>
      </c>
    </row>
    <row r="28" spans="1:22" x14ac:dyDescent="0.25">
      <c r="A28" s="81" t="s">
        <v>45</v>
      </c>
      <c r="B28" s="16" t="s">
        <v>26</v>
      </c>
      <c r="C28" s="70">
        <v>1208</v>
      </c>
      <c r="D28" s="70">
        <v>717</v>
      </c>
      <c r="E28" s="66">
        <f t="shared" si="0"/>
        <v>-40.645695364238406</v>
      </c>
      <c r="F28" s="66">
        <f t="shared" si="1"/>
        <v>3.594917120495194</v>
      </c>
      <c r="G28" s="73">
        <f t="shared" si="2"/>
        <v>2.0588657573582196</v>
      </c>
      <c r="H28" s="72">
        <v>5090430.1500000004</v>
      </c>
      <c r="I28" s="72">
        <v>1360888.9</v>
      </c>
      <c r="J28" s="68">
        <f t="shared" si="3"/>
        <v>-73.265738652754138</v>
      </c>
      <c r="K28" s="68">
        <f t="shared" si="4"/>
        <v>8.3694956080748231</v>
      </c>
      <c r="L28" s="69">
        <f t="shared" si="5"/>
        <v>2.1793873191536024</v>
      </c>
      <c r="M28" s="70">
        <v>23</v>
      </c>
      <c r="N28" s="70">
        <v>50</v>
      </c>
      <c r="O28" s="68">
        <f t="shared" si="6"/>
        <v>117.39130434782609</v>
      </c>
      <c r="P28" s="68">
        <f t="shared" si="7"/>
        <v>0.57571964956195243</v>
      </c>
      <c r="Q28" s="71">
        <f t="shared" si="8"/>
        <v>1.1322463768115942</v>
      </c>
      <c r="R28" s="72">
        <v>33427.69</v>
      </c>
      <c r="S28" s="72">
        <v>69343.26999999999</v>
      </c>
      <c r="T28" s="68">
        <f t="shared" si="9"/>
        <v>107.44260222587916</v>
      </c>
      <c r="U28" s="68">
        <f t="shared" si="10"/>
        <v>0.17080419541159153</v>
      </c>
      <c r="V28" s="69">
        <f t="shared" si="11"/>
        <v>0.32649439604706115</v>
      </c>
    </row>
    <row r="29" spans="1:22" x14ac:dyDescent="0.25">
      <c r="A29" s="81" t="s">
        <v>46</v>
      </c>
      <c r="B29" s="17" t="s">
        <v>10</v>
      </c>
      <c r="C29" s="70">
        <v>842</v>
      </c>
      <c r="D29" s="70">
        <v>0</v>
      </c>
      <c r="E29" s="66">
        <f t="shared" si="0"/>
        <v>-100</v>
      </c>
      <c r="F29" s="75">
        <f t="shared" si="1"/>
        <v>2.5057286551795972</v>
      </c>
      <c r="G29" s="73">
        <f t="shared" si="2"/>
        <v>0</v>
      </c>
      <c r="H29" s="72">
        <v>2141445.52</v>
      </c>
      <c r="I29" s="79">
        <v>0</v>
      </c>
      <c r="J29" s="68">
        <f t="shared" si="3"/>
        <v>-100</v>
      </c>
      <c r="K29" s="68">
        <f t="shared" si="4"/>
        <v>3.5208849441871832</v>
      </c>
      <c r="L29" s="76">
        <f t="shared" si="5"/>
        <v>0</v>
      </c>
      <c r="M29" s="70">
        <v>0</v>
      </c>
      <c r="N29" s="70">
        <v>0</v>
      </c>
      <c r="O29" s="68" t="str">
        <f t="shared" si="6"/>
        <v>-</v>
      </c>
      <c r="P29" s="68">
        <f t="shared" si="7"/>
        <v>0</v>
      </c>
      <c r="Q29" s="77">
        <f t="shared" si="8"/>
        <v>0</v>
      </c>
      <c r="R29" s="72">
        <v>0</v>
      </c>
      <c r="S29" s="72">
        <v>0</v>
      </c>
      <c r="T29" s="68" t="str">
        <f t="shared" si="9"/>
        <v>-</v>
      </c>
      <c r="U29" s="68">
        <f t="shared" si="10"/>
        <v>0</v>
      </c>
      <c r="V29" s="76">
        <f t="shared" si="11"/>
        <v>0</v>
      </c>
    </row>
    <row r="30" spans="1:22" x14ac:dyDescent="0.25">
      <c r="A30" s="10"/>
      <c r="B30" s="82" t="s">
        <v>65</v>
      </c>
      <c r="C30" s="64">
        <f>SUM(C10:C29)</f>
        <v>33603</v>
      </c>
      <c r="D30" s="64">
        <f>SUM(D10:D29)</f>
        <v>34825</v>
      </c>
      <c r="E30" s="21">
        <f>(D30-C30)/C30*100</f>
        <v>3.6365800672558999</v>
      </c>
      <c r="F30" s="11">
        <f>SUM(F10:F29)</f>
        <v>100</v>
      </c>
      <c r="G30" s="11">
        <f>SUM(G10:G29)</f>
        <v>99.999999999999986</v>
      </c>
      <c r="H30" s="3">
        <f>SUM(H10:H29)</f>
        <v>60821229.717699997</v>
      </c>
      <c r="I30" s="3">
        <f>SUM(I10:I29)</f>
        <v>62443645.883399993</v>
      </c>
      <c r="J30" s="12">
        <f>(I30-H30)/H30*100</f>
        <v>2.6675162163448429</v>
      </c>
      <c r="K30" s="11">
        <f>SUM(K10:K29)</f>
        <v>100.00000000000001</v>
      </c>
      <c r="L30" s="11">
        <f>SUM(L10:L29)</f>
        <v>100</v>
      </c>
      <c r="M30" s="3">
        <f>SUM(M10:M29)</f>
        <v>3995</v>
      </c>
      <c r="N30" s="3">
        <f>SUM(N10:N29)</f>
        <v>4416</v>
      </c>
      <c r="O30" s="12">
        <f>(N30-M30)/M30*100</f>
        <v>10.538172715894868</v>
      </c>
      <c r="P30" s="11">
        <f>SUM(P10:P29)</f>
        <v>99.999999999999986</v>
      </c>
      <c r="Q30" s="11">
        <f>SUM(Q10:Q29)</f>
        <v>99.999999999999986</v>
      </c>
      <c r="R30" s="3">
        <f>SUM(R10:R29)</f>
        <v>19570766.350000001</v>
      </c>
      <c r="S30" s="3">
        <f>SUM(S10:S29)</f>
        <v>21238732.07</v>
      </c>
      <c r="T30" s="12">
        <f>(S30-R30)/R30*100</f>
        <v>8.5227409605245157</v>
      </c>
      <c r="U30" s="11">
        <f>SUM(U10:U29)</f>
        <v>100</v>
      </c>
      <c r="V30" s="29">
        <f>SUM(V10:V29)</f>
        <v>100.00000000000001</v>
      </c>
    </row>
    <row r="31" spans="1:22" x14ac:dyDescent="0.25">
      <c r="M31" s="34"/>
    </row>
    <row r="33" spans="2:13" x14ac:dyDescent="0.25">
      <c r="B33" t="s">
        <v>71</v>
      </c>
      <c r="C33" s="49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2:13" x14ac:dyDescent="0.25">
      <c r="B34" s="47"/>
      <c r="C34" s="47"/>
      <c r="D34" s="47"/>
      <c r="E34" s="62"/>
      <c r="F34" s="47"/>
      <c r="G34" s="47"/>
      <c r="H34" s="47"/>
      <c r="I34" s="62"/>
      <c r="J34" s="62"/>
      <c r="K34" s="47"/>
      <c r="L34" s="47"/>
      <c r="M34" s="47"/>
    </row>
    <row r="35" spans="2:13" x14ac:dyDescent="0.25">
      <c r="B35" s="47"/>
      <c r="C35" s="47"/>
      <c r="D35" s="47"/>
      <c r="E35" s="47"/>
      <c r="F35" s="47"/>
      <c r="G35" s="47"/>
      <c r="H35" s="47"/>
      <c r="I35" s="54"/>
      <c r="J35" s="47"/>
      <c r="K35" s="63"/>
      <c r="L35" s="55"/>
      <c r="M35" s="47"/>
    </row>
    <row r="36" spans="2:13" x14ac:dyDescent="0.25">
      <c r="B36" s="47"/>
      <c r="C36" s="47"/>
      <c r="D36" s="47"/>
      <c r="E36" s="47"/>
      <c r="F36" s="47"/>
      <c r="G36" s="47"/>
      <c r="H36" s="47"/>
      <c r="I36" s="54"/>
      <c r="J36" s="47"/>
      <c r="K36" s="63"/>
      <c r="L36" s="55"/>
      <c r="M36" s="47"/>
    </row>
    <row r="37" spans="2:13" x14ac:dyDescent="0.25">
      <c r="B37" s="47"/>
      <c r="C37" s="47"/>
      <c r="D37" s="47"/>
      <c r="E37" s="47"/>
      <c r="F37" s="47"/>
      <c r="G37" s="47"/>
      <c r="H37" s="47"/>
      <c r="I37" s="54"/>
      <c r="J37" s="47"/>
      <c r="K37" s="63"/>
      <c r="L37" s="55"/>
      <c r="M37" s="47"/>
    </row>
    <row r="38" spans="2:13" x14ac:dyDescent="0.25">
      <c r="B38" s="47"/>
      <c r="C38" s="47"/>
      <c r="D38" s="47"/>
      <c r="E38" s="47"/>
      <c r="F38" s="47"/>
      <c r="G38" s="47"/>
      <c r="H38" s="47"/>
      <c r="I38" s="54"/>
      <c r="J38" s="47"/>
      <c r="K38" s="63"/>
      <c r="L38" s="55"/>
      <c r="M38" s="47"/>
    </row>
    <row r="39" spans="2:13" x14ac:dyDescent="0.25">
      <c r="B39" s="47"/>
      <c r="C39" s="47"/>
      <c r="D39" s="47"/>
      <c r="E39" s="47"/>
      <c r="F39" s="47"/>
      <c r="G39" s="47"/>
      <c r="H39" s="47"/>
      <c r="I39" s="54"/>
      <c r="J39" s="47"/>
      <c r="K39" s="63"/>
      <c r="L39" s="55"/>
      <c r="M39" s="47"/>
    </row>
    <row r="40" spans="2:13" x14ac:dyDescent="0.25">
      <c r="B40" s="47"/>
      <c r="C40" s="47"/>
      <c r="D40" s="47"/>
      <c r="E40" s="47"/>
      <c r="F40" s="47"/>
      <c r="G40" s="47"/>
      <c r="H40" s="47"/>
      <c r="I40" s="54"/>
      <c r="J40" s="47"/>
      <c r="K40" s="63"/>
      <c r="L40" s="55"/>
      <c r="M40" s="47"/>
    </row>
    <row r="41" spans="2:13" x14ac:dyDescent="0.25">
      <c r="B41" s="47"/>
      <c r="C41" s="47"/>
      <c r="D41" s="47"/>
      <c r="E41" s="47"/>
      <c r="F41" s="47"/>
      <c r="G41" s="47"/>
      <c r="H41" s="47"/>
      <c r="I41" s="54"/>
      <c r="J41" s="47"/>
      <c r="K41" s="63"/>
      <c r="L41" s="55"/>
      <c r="M41" s="47"/>
    </row>
    <row r="42" spans="2:13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</row>
    <row r="43" spans="2:13" x14ac:dyDescent="0.25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</row>
    <row r="44" spans="2:13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</row>
    <row r="45" spans="2:13" x14ac:dyDescent="0.25">
      <c r="B45" s="47"/>
      <c r="C45" s="47"/>
      <c r="D45" s="47"/>
      <c r="E45" s="47"/>
      <c r="F45" s="47"/>
      <c r="G45" s="47"/>
      <c r="H45" s="53"/>
      <c r="I45" s="54"/>
      <c r="J45" s="47"/>
      <c r="K45" s="47"/>
      <c r="L45" s="47"/>
      <c r="M45" s="47"/>
    </row>
    <row r="46" spans="2:13" x14ac:dyDescent="0.25">
      <c r="B46" s="47"/>
      <c r="C46" s="47"/>
      <c r="D46" s="47"/>
      <c r="E46" s="47"/>
      <c r="F46" s="47"/>
      <c r="G46" s="47"/>
      <c r="H46" s="53"/>
      <c r="I46" s="54"/>
      <c r="J46" s="47"/>
      <c r="K46" s="47"/>
      <c r="L46" s="47"/>
      <c r="M46" s="47"/>
    </row>
    <row r="47" spans="2:13" x14ac:dyDescent="0.25">
      <c r="B47" s="47"/>
      <c r="C47" s="47"/>
      <c r="D47" s="47"/>
      <c r="E47" s="47"/>
      <c r="F47" s="47"/>
      <c r="G47" s="47"/>
      <c r="H47" s="53"/>
      <c r="I47" s="54"/>
      <c r="J47" s="47"/>
      <c r="K47" s="47"/>
      <c r="L47" s="47"/>
      <c r="M47" s="47"/>
    </row>
    <row r="48" spans="2:13" x14ac:dyDescent="0.25">
      <c r="B48" s="47"/>
      <c r="C48" s="47"/>
      <c r="D48" s="47"/>
      <c r="E48" s="62"/>
      <c r="F48" s="47"/>
      <c r="G48" s="47"/>
      <c r="H48" s="53"/>
      <c r="I48" s="54"/>
      <c r="J48" s="47"/>
      <c r="K48" s="47"/>
      <c r="L48" s="47"/>
      <c r="M48" s="47"/>
    </row>
    <row r="49" spans="2:13" x14ac:dyDescent="0.25">
      <c r="B49" s="53"/>
      <c r="C49" s="47"/>
      <c r="D49" s="47"/>
      <c r="E49" s="54"/>
      <c r="F49" s="47"/>
      <c r="G49" s="47"/>
      <c r="H49" s="53"/>
      <c r="I49" s="54"/>
      <c r="J49" s="47"/>
      <c r="K49" s="47"/>
      <c r="L49" s="47"/>
      <c r="M49" s="47"/>
    </row>
    <row r="50" spans="2:13" x14ac:dyDescent="0.25">
      <c r="B50" s="53"/>
      <c r="C50" s="47"/>
      <c r="D50" s="47"/>
      <c r="E50" s="54"/>
      <c r="F50" s="47"/>
      <c r="G50" s="47"/>
      <c r="H50" s="53"/>
      <c r="I50" s="54"/>
      <c r="J50" s="47"/>
      <c r="K50" s="47"/>
      <c r="L50" s="47"/>
      <c r="M50" s="47"/>
    </row>
    <row r="51" spans="2:13" x14ac:dyDescent="0.25">
      <c r="B51" s="53"/>
      <c r="C51" s="47"/>
      <c r="D51" s="47"/>
      <c r="E51" s="54"/>
      <c r="F51" s="47"/>
      <c r="G51" s="47"/>
      <c r="H51" s="53"/>
      <c r="I51" s="54"/>
      <c r="J51" s="47"/>
      <c r="K51" s="47"/>
      <c r="L51" s="47"/>
      <c r="M51" s="47"/>
    </row>
    <row r="52" spans="2:13" x14ac:dyDescent="0.25">
      <c r="B52" s="53"/>
      <c r="C52" s="47"/>
      <c r="D52" s="47"/>
      <c r="E52" s="54"/>
      <c r="F52" s="47"/>
      <c r="G52" s="47"/>
      <c r="H52" s="47"/>
      <c r="I52" s="47"/>
      <c r="J52" s="47"/>
      <c r="K52" s="47"/>
      <c r="L52" s="47"/>
      <c r="M52" s="47"/>
    </row>
    <row r="53" spans="2:13" x14ac:dyDescent="0.25">
      <c r="B53" s="53"/>
      <c r="C53" s="47"/>
      <c r="D53" s="47"/>
      <c r="E53" s="54"/>
      <c r="F53" s="47"/>
      <c r="G53" s="47"/>
      <c r="H53" s="47"/>
      <c r="I53" s="47"/>
      <c r="J53" s="47"/>
      <c r="K53" s="47"/>
      <c r="L53" s="47"/>
      <c r="M53" s="47"/>
    </row>
    <row r="54" spans="2:13" x14ac:dyDescent="0.25">
      <c r="B54" s="53"/>
      <c r="C54" s="47"/>
      <c r="D54" s="47"/>
      <c r="E54" s="54"/>
      <c r="F54" s="47"/>
      <c r="G54" s="47"/>
      <c r="H54" s="47"/>
      <c r="I54" s="47"/>
      <c r="J54" s="47"/>
      <c r="K54" s="47"/>
      <c r="L54" s="47"/>
      <c r="M54" s="47"/>
    </row>
    <row r="55" spans="2:13" x14ac:dyDescent="0.25">
      <c r="B55" s="53"/>
      <c r="C55" s="47"/>
      <c r="D55" s="47"/>
      <c r="E55" s="54"/>
      <c r="F55" s="47"/>
      <c r="G55" s="47"/>
      <c r="H55" s="47"/>
      <c r="I55" s="47"/>
      <c r="J55" s="47"/>
      <c r="K55" s="47"/>
      <c r="L55" s="47"/>
      <c r="M55" s="47"/>
    </row>
    <row r="56" spans="2:13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</row>
  </sheetData>
  <mergeCells count="15"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H15:H16 L35:L41 C15:D20 N20 N16 I15:I20 R16:S20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57" orientation="landscape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V57"/>
  <sheetViews>
    <sheetView showGridLines="0" showRuler="0" view="pageLayout" zoomScale="61" zoomScaleNormal="70" zoomScalePageLayoutView="61" workbookViewId="0">
      <selection activeCell="B36" sqref="B36"/>
    </sheetView>
  </sheetViews>
  <sheetFormatPr defaultRowHeight="15" x14ac:dyDescent="0.25"/>
  <cols>
    <col min="1" max="1" width="4.140625" customWidth="1"/>
    <col min="2" max="2" width="23.85546875" customWidth="1"/>
    <col min="3" max="3" width="11" customWidth="1"/>
    <col min="4" max="4" width="11.5703125" customWidth="1"/>
    <col min="5" max="5" width="11.140625" customWidth="1"/>
    <col min="6" max="7" width="8.28515625" customWidth="1"/>
    <col min="8" max="8" width="15.5703125" customWidth="1"/>
    <col min="9" max="9" width="16.28515625" customWidth="1"/>
    <col min="10" max="10" width="10.140625" customWidth="1"/>
    <col min="11" max="12" width="8.7109375" customWidth="1"/>
    <col min="13" max="14" width="10.140625" customWidth="1"/>
    <col min="15" max="15" width="11.28515625" customWidth="1"/>
    <col min="16" max="17" width="8.7109375" customWidth="1"/>
    <col min="18" max="18" width="14" customWidth="1"/>
    <col min="19" max="19" width="14.140625" customWidth="1"/>
    <col min="20" max="20" width="10.140625" customWidth="1"/>
    <col min="21" max="22" width="8.7109375" customWidth="1"/>
  </cols>
  <sheetData>
    <row r="3" spans="1:22" x14ac:dyDescent="0.25">
      <c r="F3" s="13" t="s">
        <v>70</v>
      </c>
    </row>
    <row r="4" spans="1:22" x14ac:dyDescent="0.25">
      <c r="F4" s="1"/>
    </row>
    <row r="6" spans="1:22" ht="15.75" thickBot="1" x14ac:dyDescent="0.3">
      <c r="D6" s="5"/>
      <c r="E6" s="5"/>
      <c r="F6" s="5"/>
      <c r="G6" s="5"/>
      <c r="H6" s="5"/>
      <c r="I6" s="5"/>
      <c r="J6" s="5"/>
      <c r="K6" s="5"/>
      <c r="L6" s="5"/>
    </row>
    <row r="7" spans="1:22" ht="19.5" customHeight="1" x14ac:dyDescent="0.25">
      <c r="A7" s="6"/>
      <c r="B7" s="89" t="s">
        <v>67</v>
      </c>
      <c r="C7" s="92" t="s">
        <v>54</v>
      </c>
      <c r="D7" s="92"/>
      <c r="E7" s="92"/>
      <c r="F7" s="92"/>
      <c r="G7" s="92"/>
      <c r="H7" s="93"/>
      <c r="I7" s="93"/>
      <c r="J7" s="93"/>
      <c r="K7" s="93"/>
      <c r="L7" s="93"/>
      <c r="M7" s="92" t="s">
        <v>57</v>
      </c>
      <c r="N7" s="92"/>
      <c r="O7" s="92"/>
      <c r="P7" s="92"/>
      <c r="Q7" s="92"/>
      <c r="R7" s="93"/>
      <c r="S7" s="93"/>
      <c r="T7" s="93"/>
      <c r="U7" s="93"/>
      <c r="V7" s="94"/>
    </row>
    <row r="8" spans="1:22" ht="19.5" customHeight="1" x14ac:dyDescent="0.25">
      <c r="A8" s="7"/>
      <c r="B8" s="90"/>
      <c r="C8" s="95" t="s">
        <v>56</v>
      </c>
      <c r="D8" s="95"/>
      <c r="E8" s="96" t="s">
        <v>59</v>
      </c>
      <c r="F8" s="96" t="s">
        <v>60</v>
      </c>
      <c r="G8" s="96"/>
      <c r="H8" s="95" t="s">
        <v>25</v>
      </c>
      <c r="I8" s="95"/>
      <c r="J8" s="96" t="s">
        <v>59</v>
      </c>
      <c r="K8" s="90" t="s">
        <v>60</v>
      </c>
      <c r="L8" s="90"/>
      <c r="M8" s="95" t="s">
        <v>56</v>
      </c>
      <c r="N8" s="95"/>
      <c r="O8" s="96" t="s">
        <v>59</v>
      </c>
      <c r="P8" s="96" t="s">
        <v>60</v>
      </c>
      <c r="Q8" s="96"/>
      <c r="R8" s="95" t="s">
        <v>25</v>
      </c>
      <c r="S8" s="95"/>
      <c r="T8" s="96" t="s">
        <v>59</v>
      </c>
      <c r="U8" s="90" t="s">
        <v>60</v>
      </c>
      <c r="V8" s="102"/>
    </row>
    <row r="9" spans="1:22" ht="18.75" customHeight="1" thickBot="1" x14ac:dyDescent="0.3">
      <c r="A9" s="8"/>
      <c r="B9" s="91"/>
      <c r="C9" s="41" t="s">
        <v>62</v>
      </c>
      <c r="D9" s="41" t="s">
        <v>63</v>
      </c>
      <c r="E9" s="97"/>
      <c r="F9" s="9" t="s">
        <v>55</v>
      </c>
      <c r="G9" s="9" t="s">
        <v>58</v>
      </c>
      <c r="H9" s="41" t="s">
        <v>62</v>
      </c>
      <c r="I9" s="41" t="s">
        <v>63</v>
      </c>
      <c r="J9" s="97"/>
      <c r="K9" s="9" t="s">
        <v>55</v>
      </c>
      <c r="L9" s="9" t="s">
        <v>58</v>
      </c>
      <c r="M9" s="41" t="s">
        <v>62</v>
      </c>
      <c r="N9" s="41" t="s">
        <v>63</v>
      </c>
      <c r="O9" s="97"/>
      <c r="P9" s="9" t="s">
        <v>55</v>
      </c>
      <c r="Q9" s="9" t="s">
        <v>58</v>
      </c>
      <c r="R9" s="41" t="s">
        <v>62</v>
      </c>
      <c r="S9" s="41" t="s">
        <v>63</v>
      </c>
      <c r="T9" s="97"/>
      <c r="U9" s="9" t="s">
        <v>55</v>
      </c>
      <c r="V9" s="42" t="s">
        <v>58</v>
      </c>
    </row>
    <row r="10" spans="1:22" ht="15" customHeight="1" x14ac:dyDescent="0.25">
      <c r="A10" s="81" t="s">
        <v>27</v>
      </c>
      <c r="B10" s="38" t="s">
        <v>61</v>
      </c>
      <c r="C10" s="22">
        <v>173</v>
      </c>
      <c r="D10" s="22">
        <v>330</v>
      </c>
      <c r="E10" s="19">
        <f t="shared" ref="E10:E35" si="0">IFERROR((D10-C10)/C10*100, "-")</f>
        <v>90.751445086705203</v>
      </c>
      <c r="F10" s="19">
        <f t="shared" ref="F10:F35" si="1">C10/C$36*100</f>
        <v>1.9228631766144269</v>
      </c>
      <c r="G10" s="23">
        <f t="shared" ref="G10:G35" si="2">D10/D$36*100</f>
        <v>3.0442804428044279</v>
      </c>
      <c r="H10" s="18">
        <v>235097.7377</v>
      </c>
      <c r="I10" s="18">
        <v>788863.08190000011</v>
      </c>
      <c r="J10" s="19">
        <f t="shared" ref="J10:J35" si="3">IFERROR((I10-H10)/H10*100, "-")</f>
        <v>235.54686217637735</v>
      </c>
      <c r="K10" s="20">
        <f t="shared" ref="K10:L14" si="4">H10/H$36*100</f>
        <v>1.1858038307762295</v>
      </c>
      <c r="L10" s="35">
        <f t="shared" si="4"/>
        <v>2.9711914006867213</v>
      </c>
      <c r="M10" s="22">
        <v>0</v>
      </c>
      <c r="N10" s="18">
        <v>0</v>
      </c>
      <c r="O10" s="19" t="str">
        <f t="shared" ref="O10:O35" si="5">IFERROR((N10-M10)/M10*100, "-")</f>
        <v>-</v>
      </c>
      <c r="P10" s="19">
        <f t="shared" ref="P10:Q14" si="6">M10/M$36*100</f>
        <v>0</v>
      </c>
      <c r="Q10" s="23">
        <f t="shared" si="6"/>
        <v>0</v>
      </c>
      <c r="R10" s="87">
        <v>0</v>
      </c>
      <c r="S10" s="18">
        <v>11334.11</v>
      </c>
      <c r="T10" s="19" t="str">
        <f t="shared" ref="T10:T35" si="7">IFERROR((S10-R10)/R10*100, "-")</f>
        <v>-</v>
      </c>
      <c r="U10" s="19">
        <f t="shared" ref="U10:V14" si="8">R10/R$36*100</f>
        <v>0</v>
      </c>
      <c r="V10" s="57">
        <f t="shared" si="8"/>
        <v>0.30153589438047712</v>
      </c>
    </row>
    <row r="11" spans="1:22" x14ac:dyDescent="0.25">
      <c r="A11" s="81" t="s">
        <v>28</v>
      </c>
      <c r="B11" s="39" t="s">
        <v>0</v>
      </c>
      <c r="C11" s="22">
        <v>245</v>
      </c>
      <c r="D11" s="22">
        <v>344</v>
      </c>
      <c r="E11" s="19">
        <f>IFERROR((D11-C11)/C11*100, "-")</f>
        <v>40.408163265306122</v>
      </c>
      <c r="F11" s="19">
        <f>C11/C$36*100</f>
        <v>2.7231299321996221</v>
      </c>
      <c r="G11" s="24">
        <f>D11/D$36*100</f>
        <v>3.1734317343173433</v>
      </c>
      <c r="H11" s="18">
        <v>387001.71</v>
      </c>
      <c r="I11" s="18">
        <v>801400.45000000007</v>
      </c>
      <c r="J11" s="19">
        <f>IFERROR((I11-H11)/H11*100, "-")</f>
        <v>107.07930463666426</v>
      </c>
      <c r="K11" s="20">
        <f>H11/H$36*100</f>
        <v>1.9519886270473095</v>
      </c>
      <c r="L11" s="36">
        <f>I11/I$36*100</f>
        <v>3.0184124218508046</v>
      </c>
      <c r="M11" s="22">
        <v>0</v>
      </c>
      <c r="N11" s="18">
        <v>0</v>
      </c>
      <c r="O11" s="19" t="str">
        <f>IFERROR((N11-M11)/M11*100, "-")</f>
        <v>-</v>
      </c>
      <c r="P11" s="19">
        <f>M11/M$36*100</f>
        <v>0</v>
      </c>
      <c r="Q11" s="24">
        <f>N11/N$36*100</f>
        <v>0</v>
      </c>
      <c r="R11" s="18">
        <v>0</v>
      </c>
      <c r="S11" s="18">
        <v>1</v>
      </c>
      <c r="T11" s="19" t="str">
        <f>IFERROR((S11-R11)/R11*100, "-")</f>
        <v>-</v>
      </c>
      <c r="U11" s="19">
        <f>R11/R$36*100</f>
        <v>0</v>
      </c>
      <c r="V11" s="58">
        <f>S11/S$36*100</f>
        <v>2.6604285151677293E-5</v>
      </c>
    </row>
    <row r="12" spans="1:22" x14ac:dyDescent="0.25">
      <c r="A12" s="81" t="s">
        <v>29</v>
      </c>
      <c r="B12" s="39" t="s">
        <v>21</v>
      </c>
      <c r="C12" s="22">
        <v>668</v>
      </c>
      <c r="D12" s="22">
        <v>897</v>
      </c>
      <c r="E12" s="19">
        <f t="shared" si="0"/>
        <v>34.281437125748504</v>
      </c>
      <c r="F12" s="19">
        <f t="shared" si="1"/>
        <v>7.4246971212626427</v>
      </c>
      <c r="G12" s="24">
        <f t="shared" si="2"/>
        <v>8.2749077490774905</v>
      </c>
      <c r="H12" s="18">
        <v>1543780.51</v>
      </c>
      <c r="I12" s="18">
        <v>3995899.3200000003</v>
      </c>
      <c r="J12" s="19">
        <f t="shared" si="3"/>
        <v>158.83856507554955</v>
      </c>
      <c r="K12" s="20">
        <f t="shared" si="4"/>
        <v>7.7866374238431542</v>
      </c>
      <c r="L12" s="36">
        <f t="shared" si="4"/>
        <v>15.050243787551135</v>
      </c>
      <c r="M12" s="22">
        <v>0</v>
      </c>
      <c r="N12" s="18">
        <v>0</v>
      </c>
      <c r="O12" s="19" t="str">
        <f t="shared" si="5"/>
        <v>-</v>
      </c>
      <c r="P12" s="19">
        <f t="shared" si="6"/>
        <v>0</v>
      </c>
      <c r="Q12" s="24">
        <f t="shared" si="6"/>
        <v>0</v>
      </c>
      <c r="R12" s="18">
        <v>0</v>
      </c>
      <c r="S12" s="18">
        <v>1</v>
      </c>
      <c r="T12" s="19" t="str">
        <f t="shared" si="7"/>
        <v>-</v>
      </c>
      <c r="U12" s="19">
        <f t="shared" si="8"/>
        <v>0</v>
      </c>
      <c r="V12" s="58">
        <f t="shared" si="8"/>
        <v>2.6604285151677293E-5</v>
      </c>
    </row>
    <row r="13" spans="1:22" x14ac:dyDescent="0.25">
      <c r="A13" s="81" t="s">
        <v>30</v>
      </c>
      <c r="B13" s="39" t="s">
        <v>12</v>
      </c>
      <c r="C13" s="18">
        <v>632</v>
      </c>
      <c r="D13" s="18">
        <v>550</v>
      </c>
      <c r="E13" s="19">
        <f t="shared" si="0"/>
        <v>-12.974683544303797</v>
      </c>
      <c r="F13" s="19">
        <f t="shared" si="1"/>
        <v>7.0245637434700452</v>
      </c>
      <c r="G13" s="24">
        <f t="shared" si="2"/>
        <v>5.07380073800738</v>
      </c>
      <c r="H13" s="18">
        <v>1449589.79</v>
      </c>
      <c r="I13" s="18">
        <v>1353061.1099999999</v>
      </c>
      <c r="J13" s="19">
        <f t="shared" si="3"/>
        <v>-6.6590342085673884</v>
      </c>
      <c r="K13" s="20">
        <f t="shared" si="4"/>
        <v>7.3115511142415821</v>
      </c>
      <c r="L13" s="36">
        <f t="shared" si="4"/>
        <v>5.0961993619385133</v>
      </c>
      <c r="M13" s="22">
        <v>0</v>
      </c>
      <c r="N13" s="18">
        <v>0</v>
      </c>
      <c r="O13" s="19" t="str">
        <f t="shared" si="5"/>
        <v>-</v>
      </c>
      <c r="P13" s="19">
        <f t="shared" si="6"/>
        <v>0</v>
      </c>
      <c r="Q13" s="24">
        <f t="shared" si="6"/>
        <v>0</v>
      </c>
      <c r="R13" s="18">
        <v>0</v>
      </c>
      <c r="S13" s="18">
        <v>0</v>
      </c>
      <c r="T13" s="19" t="str">
        <f t="shared" si="7"/>
        <v>-</v>
      </c>
      <c r="U13" s="19">
        <f t="shared" si="8"/>
        <v>0</v>
      </c>
      <c r="V13" s="58">
        <f t="shared" si="8"/>
        <v>0</v>
      </c>
    </row>
    <row r="14" spans="1:22" x14ac:dyDescent="0.25">
      <c r="A14" s="81" t="s">
        <v>31</v>
      </c>
      <c r="B14" s="39" t="s">
        <v>1</v>
      </c>
      <c r="C14" s="22">
        <v>29</v>
      </c>
      <c r="D14" s="22">
        <v>36</v>
      </c>
      <c r="E14" s="19">
        <f t="shared" si="0"/>
        <v>24.137931034482758</v>
      </c>
      <c r="F14" s="19">
        <f t="shared" si="1"/>
        <v>0.32232966544403691</v>
      </c>
      <c r="G14" s="24">
        <f t="shared" si="2"/>
        <v>0.33210332103321033</v>
      </c>
      <c r="H14" s="18">
        <v>83604.52</v>
      </c>
      <c r="I14" s="18">
        <v>87253</v>
      </c>
      <c r="J14" s="19">
        <f t="shared" si="3"/>
        <v>4.3639745793648421</v>
      </c>
      <c r="K14" s="20">
        <f t="shared" si="4"/>
        <v>0.42169082976338612</v>
      </c>
      <c r="L14" s="36">
        <f t="shared" si="4"/>
        <v>0.32863163359060787</v>
      </c>
      <c r="M14" s="22">
        <v>0</v>
      </c>
      <c r="N14" s="18">
        <v>0</v>
      </c>
      <c r="O14" s="19" t="str">
        <f t="shared" si="5"/>
        <v>-</v>
      </c>
      <c r="P14" s="19">
        <f t="shared" si="6"/>
        <v>0</v>
      </c>
      <c r="Q14" s="24">
        <f t="shared" si="6"/>
        <v>0</v>
      </c>
      <c r="R14" s="18">
        <v>0</v>
      </c>
      <c r="S14" s="18">
        <v>0</v>
      </c>
      <c r="T14" s="19" t="str">
        <f t="shared" si="7"/>
        <v>-</v>
      </c>
      <c r="U14" s="19">
        <f t="shared" si="8"/>
        <v>0</v>
      </c>
      <c r="V14" s="58">
        <f t="shared" si="8"/>
        <v>0</v>
      </c>
    </row>
    <row r="15" spans="1:22" x14ac:dyDescent="0.25">
      <c r="A15" s="81" t="s">
        <v>32</v>
      </c>
      <c r="B15" s="39" t="s">
        <v>64</v>
      </c>
      <c r="C15" s="22">
        <v>0</v>
      </c>
      <c r="D15" s="22">
        <v>4</v>
      </c>
      <c r="E15" s="19" t="str">
        <f t="shared" ref="E15" si="9">IFERROR((D15-C15)/C15*100, "-")</f>
        <v>-</v>
      </c>
      <c r="F15" s="19">
        <f t="shared" si="1"/>
        <v>0</v>
      </c>
      <c r="G15" s="24">
        <f t="shared" si="2"/>
        <v>3.6900369003690037E-2</v>
      </c>
      <c r="H15" s="18">
        <v>0</v>
      </c>
      <c r="I15" s="18">
        <v>2553.2600000000002</v>
      </c>
      <c r="J15" s="19" t="str">
        <f t="shared" ref="J15:J16" si="10">IFERROR((I15-H15)/H15*100, "-")</f>
        <v>-</v>
      </c>
      <c r="K15" s="20">
        <f t="shared" ref="K15:K16" si="11">H15/H$36*100</f>
        <v>0</v>
      </c>
      <c r="L15" s="36">
        <f t="shared" ref="L15:L16" si="12">I15/I$36*100</f>
        <v>9.616655069528331E-3</v>
      </c>
      <c r="M15" s="22">
        <v>0</v>
      </c>
      <c r="N15" s="18">
        <v>0</v>
      </c>
      <c r="O15" s="19" t="str">
        <f t="shared" ref="O15:O16" si="13">IFERROR((N15-M15)/M15*100, "-")</f>
        <v>-</v>
      </c>
      <c r="P15" s="19">
        <f t="shared" ref="P15:P16" si="14">M15/M$36*100</f>
        <v>0</v>
      </c>
      <c r="Q15" s="24">
        <f t="shared" ref="Q15:Q16" si="15">N15/N$36*100</f>
        <v>0</v>
      </c>
      <c r="R15" s="18">
        <v>0</v>
      </c>
      <c r="S15" s="18">
        <v>0</v>
      </c>
      <c r="T15" s="19" t="str">
        <f t="shared" ref="T15:T16" si="16">IFERROR((S15-R15)/R15*100, "-")</f>
        <v>-</v>
      </c>
      <c r="U15" s="19">
        <f t="shared" ref="U15:U16" si="17">R15/R$36*100</f>
        <v>0</v>
      </c>
      <c r="V15" s="58">
        <f t="shared" ref="V15:V16" si="18">S15/S$36*100</f>
        <v>0</v>
      </c>
    </row>
    <row r="16" spans="1:22" x14ac:dyDescent="0.25">
      <c r="A16" s="81" t="s">
        <v>33</v>
      </c>
      <c r="B16" s="39" t="s">
        <v>2</v>
      </c>
      <c r="C16" s="22">
        <v>130</v>
      </c>
      <c r="D16" s="22">
        <v>192</v>
      </c>
      <c r="E16" s="19">
        <f t="shared" si="0"/>
        <v>47.692307692307693</v>
      </c>
      <c r="F16" s="19">
        <f t="shared" si="1"/>
        <v>1.4449260864732689</v>
      </c>
      <c r="G16" s="24">
        <f t="shared" si="2"/>
        <v>1.7712177121771218</v>
      </c>
      <c r="H16" s="18">
        <v>243386.26</v>
      </c>
      <c r="I16" s="18">
        <v>382091.29000000004</v>
      </c>
      <c r="J16" s="19">
        <f t="shared" si="10"/>
        <v>56.989671479400691</v>
      </c>
      <c r="K16" s="20">
        <f t="shared" si="11"/>
        <v>1.2276101092669061</v>
      </c>
      <c r="L16" s="36">
        <f t="shared" si="12"/>
        <v>1.4391171055831053</v>
      </c>
      <c r="M16" s="22">
        <v>7</v>
      </c>
      <c r="N16" s="18">
        <v>5</v>
      </c>
      <c r="O16" s="19">
        <f t="shared" si="13"/>
        <v>-28.571428571428569</v>
      </c>
      <c r="P16" s="19">
        <f t="shared" si="14"/>
        <v>0.75107296137339052</v>
      </c>
      <c r="Q16" s="24">
        <f t="shared" si="15"/>
        <v>0.51229508196721307</v>
      </c>
      <c r="R16" s="18">
        <v>22225.14</v>
      </c>
      <c r="S16" s="18">
        <v>0</v>
      </c>
      <c r="T16" s="19">
        <f t="shared" si="16"/>
        <v>-100</v>
      </c>
      <c r="U16" s="19">
        <f t="shared" si="17"/>
        <v>0.54228166438758096</v>
      </c>
      <c r="V16" s="58">
        <f t="shared" si="18"/>
        <v>0</v>
      </c>
    </row>
    <row r="17" spans="1:22" x14ac:dyDescent="0.25">
      <c r="A17" s="81" t="s">
        <v>34</v>
      </c>
      <c r="B17" s="39" t="s">
        <v>13</v>
      </c>
      <c r="C17" s="18">
        <v>925</v>
      </c>
      <c r="D17" s="18">
        <v>1074</v>
      </c>
      <c r="E17" s="19">
        <f t="shared" si="0"/>
        <v>16.108108108108109</v>
      </c>
      <c r="F17" s="19">
        <f t="shared" si="1"/>
        <v>10.281204846059797</v>
      </c>
      <c r="G17" s="24">
        <f t="shared" si="2"/>
        <v>9.9077490774907755</v>
      </c>
      <c r="H17" s="18">
        <v>2521519.35</v>
      </c>
      <c r="I17" s="18">
        <v>2771904.51</v>
      </c>
      <c r="J17" s="19">
        <f t="shared" si="3"/>
        <v>9.9299321260413755</v>
      </c>
      <c r="K17" s="20">
        <f t="shared" ref="K17:K35" si="19">H17/H$36*100</f>
        <v>12.718230867971423</v>
      </c>
      <c r="L17" s="36">
        <f t="shared" ref="L17:L35" si="20">I17/I$36*100</f>
        <v>10.440162599320061</v>
      </c>
      <c r="M17" s="22">
        <v>0</v>
      </c>
      <c r="N17" s="18">
        <v>0</v>
      </c>
      <c r="O17" s="19" t="str">
        <f t="shared" si="5"/>
        <v>-</v>
      </c>
      <c r="P17" s="19">
        <f t="shared" ref="P17:P35" si="21">M17/M$36*100</f>
        <v>0</v>
      </c>
      <c r="Q17" s="24">
        <f t="shared" ref="Q17:Q35" si="22">N17/N$36*100</f>
        <v>0</v>
      </c>
      <c r="R17" s="18">
        <v>0</v>
      </c>
      <c r="S17" s="18">
        <v>0</v>
      </c>
      <c r="T17" s="19" t="str">
        <f t="shared" si="7"/>
        <v>-</v>
      </c>
      <c r="U17" s="19">
        <f t="shared" ref="U17:U35" si="23">R17/R$36*100</f>
        <v>0</v>
      </c>
      <c r="V17" s="58">
        <f t="shared" ref="V17:V35" si="24">S17/S$36*100</f>
        <v>0</v>
      </c>
    </row>
    <row r="18" spans="1:22" x14ac:dyDescent="0.25">
      <c r="A18" s="81" t="s">
        <v>35</v>
      </c>
      <c r="B18" s="39" t="s">
        <v>14</v>
      </c>
      <c r="C18" s="18">
        <v>1296</v>
      </c>
      <c r="D18" s="18">
        <v>1547</v>
      </c>
      <c r="E18" s="19">
        <f t="shared" si="0"/>
        <v>19.367283950617285</v>
      </c>
      <c r="F18" s="19">
        <f t="shared" si="1"/>
        <v>14.404801600533512</v>
      </c>
      <c r="G18" s="24">
        <f t="shared" si="2"/>
        <v>14.271217712177123</v>
      </c>
      <c r="H18" s="18">
        <v>2567878.66</v>
      </c>
      <c r="I18" s="18">
        <v>3131483.29</v>
      </c>
      <c r="J18" s="19">
        <f t="shared" si="3"/>
        <v>21.948257866670374</v>
      </c>
      <c r="K18" s="20">
        <f t="shared" si="19"/>
        <v>12.95206147786139</v>
      </c>
      <c r="L18" s="36">
        <f t="shared" si="20"/>
        <v>11.794488088138989</v>
      </c>
      <c r="M18" s="22">
        <v>130</v>
      </c>
      <c r="N18" s="22">
        <v>147</v>
      </c>
      <c r="O18" s="19">
        <f t="shared" si="5"/>
        <v>13.076923076923078</v>
      </c>
      <c r="P18" s="19">
        <f t="shared" si="21"/>
        <v>13.948497854077251</v>
      </c>
      <c r="Q18" s="24">
        <f t="shared" si="22"/>
        <v>15.061475409836063</v>
      </c>
      <c r="R18" s="18">
        <v>156146.04999999999</v>
      </c>
      <c r="S18" s="18">
        <v>188612.03</v>
      </c>
      <c r="T18" s="19">
        <f t="shared" si="7"/>
        <v>20.792059741504836</v>
      </c>
      <c r="U18" s="19">
        <f t="shared" si="23"/>
        <v>3.8098810572867681</v>
      </c>
      <c r="V18" s="58">
        <f t="shared" si="24"/>
        <v>5.0178882291567115</v>
      </c>
    </row>
    <row r="19" spans="1:22" x14ac:dyDescent="0.25">
      <c r="A19" s="81" t="s">
        <v>36</v>
      </c>
      <c r="B19" s="39" t="s">
        <v>3</v>
      </c>
      <c r="C19" s="18">
        <v>394</v>
      </c>
      <c r="D19" s="18">
        <v>427</v>
      </c>
      <c r="E19" s="19">
        <f t="shared" si="0"/>
        <v>8.3756345177664979</v>
      </c>
      <c r="F19" s="19">
        <f t="shared" si="1"/>
        <v>4.3792375236189844</v>
      </c>
      <c r="G19" s="24">
        <f t="shared" si="2"/>
        <v>3.9391143911439115</v>
      </c>
      <c r="H19" s="18">
        <v>851473.93940000003</v>
      </c>
      <c r="I19" s="18">
        <v>884483.31779999984</v>
      </c>
      <c r="J19" s="19">
        <f t="shared" si="3"/>
        <v>3.8767338461656515</v>
      </c>
      <c r="K19" s="20">
        <f t="shared" si="19"/>
        <v>4.2947289456058737</v>
      </c>
      <c r="L19" s="36">
        <f t="shared" si="20"/>
        <v>3.3313375770719023</v>
      </c>
      <c r="M19" s="22">
        <v>0</v>
      </c>
      <c r="N19" s="18">
        <v>0</v>
      </c>
      <c r="O19" s="19" t="str">
        <f t="shared" si="5"/>
        <v>-</v>
      </c>
      <c r="P19" s="19">
        <f t="shared" si="21"/>
        <v>0</v>
      </c>
      <c r="Q19" s="24">
        <f t="shared" si="22"/>
        <v>0</v>
      </c>
      <c r="R19" s="18">
        <v>0</v>
      </c>
      <c r="S19" s="18">
        <v>0</v>
      </c>
      <c r="T19" s="19" t="str">
        <f t="shared" si="7"/>
        <v>-</v>
      </c>
      <c r="U19" s="19">
        <f t="shared" si="23"/>
        <v>0</v>
      </c>
      <c r="V19" s="58">
        <f t="shared" si="24"/>
        <v>0</v>
      </c>
    </row>
    <row r="20" spans="1:22" x14ac:dyDescent="0.25">
      <c r="A20" s="81" t="s">
        <v>37</v>
      </c>
      <c r="B20" s="39" t="s">
        <v>23</v>
      </c>
      <c r="C20" s="18">
        <v>170</v>
      </c>
      <c r="D20" s="18">
        <v>284</v>
      </c>
      <c r="E20" s="19">
        <f t="shared" si="0"/>
        <v>67.058823529411754</v>
      </c>
      <c r="F20" s="19">
        <f t="shared" si="1"/>
        <v>1.8895187284650439</v>
      </c>
      <c r="G20" s="24">
        <f t="shared" si="2"/>
        <v>2.6199261992619927</v>
      </c>
      <c r="H20" s="18">
        <v>339561.85</v>
      </c>
      <c r="I20" s="18">
        <v>617693.14</v>
      </c>
      <c r="J20" s="19">
        <f t="shared" si="3"/>
        <v>81.908874627700385</v>
      </c>
      <c r="K20" s="20">
        <f t="shared" si="19"/>
        <v>1.7127078569734082</v>
      </c>
      <c r="L20" s="36">
        <f t="shared" si="20"/>
        <v>2.3264931366934323</v>
      </c>
      <c r="M20" s="22">
        <v>0</v>
      </c>
      <c r="N20" s="18">
        <v>0</v>
      </c>
      <c r="O20" s="19" t="str">
        <f t="shared" si="5"/>
        <v>-</v>
      </c>
      <c r="P20" s="19">
        <f t="shared" si="21"/>
        <v>0</v>
      </c>
      <c r="Q20" s="24">
        <f t="shared" si="22"/>
        <v>0</v>
      </c>
      <c r="R20" s="18">
        <v>0</v>
      </c>
      <c r="S20" s="18">
        <v>0</v>
      </c>
      <c r="T20" s="19" t="str">
        <f t="shared" si="7"/>
        <v>-</v>
      </c>
      <c r="U20" s="19">
        <f t="shared" si="23"/>
        <v>0</v>
      </c>
      <c r="V20" s="58">
        <f t="shared" si="24"/>
        <v>0</v>
      </c>
    </row>
    <row r="21" spans="1:22" x14ac:dyDescent="0.25">
      <c r="A21" s="81" t="s">
        <v>38</v>
      </c>
      <c r="B21" s="39" t="s">
        <v>16</v>
      </c>
      <c r="C21" s="18">
        <v>1</v>
      </c>
      <c r="D21" s="18">
        <v>3</v>
      </c>
      <c r="E21" s="19">
        <f t="shared" si="0"/>
        <v>200</v>
      </c>
      <c r="F21" s="19">
        <f t="shared" si="1"/>
        <v>1.1114816049794375E-2</v>
      </c>
      <c r="G21" s="24">
        <f t="shared" si="2"/>
        <v>2.7675276752767528E-2</v>
      </c>
      <c r="H21" s="18">
        <v>3274.57</v>
      </c>
      <c r="I21" s="18">
        <v>14009.83</v>
      </c>
      <c r="J21" s="19">
        <f t="shared" si="3"/>
        <v>327.83724275248352</v>
      </c>
      <c r="K21" s="20">
        <f t="shared" si="19"/>
        <v>1.6516524948869887E-2</v>
      </c>
      <c r="L21" s="36">
        <f t="shared" si="20"/>
        <v>5.2766934308582009E-2</v>
      </c>
      <c r="M21" s="22">
        <v>427</v>
      </c>
      <c r="N21" s="22">
        <v>486</v>
      </c>
      <c r="O21" s="19">
        <f t="shared" si="5"/>
        <v>13.817330210772832</v>
      </c>
      <c r="P21" s="19">
        <f t="shared" si="21"/>
        <v>45.815450643776821</v>
      </c>
      <c r="Q21" s="24">
        <f t="shared" si="22"/>
        <v>49.795081967213115</v>
      </c>
      <c r="R21" s="18">
        <v>2947231.66</v>
      </c>
      <c r="S21" s="18">
        <v>2615659.4300000002</v>
      </c>
      <c r="T21" s="19">
        <f t="shared" si="7"/>
        <v>-11.250294114986534</v>
      </c>
      <c r="U21" s="19">
        <f t="shared" si="23"/>
        <v>71.910894146024432</v>
      </c>
      <c r="V21" s="58">
        <f t="shared" si="24"/>
        <v>69.587749335393696</v>
      </c>
    </row>
    <row r="22" spans="1:22" x14ac:dyDescent="0.25">
      <c r="A22" s="81" t="s">
        <v>39</v>
      </c>
      <c r="B22" s="39" t="s">
        <v>17</v>
      </c>
      <c r="C22" s="18">
        <v>188</v>
      </c>
      <c r="D22" s="18">
        <v>276</v>
      </c>
      <c r="E22" s="19">
        <f t="shared" si="0"/>
        <v>46.808510638297875</v>
      </c>
      <c r="F22" s="19">
        <f t="shared" si="1"/>
        <v>2.0895854173613428</v>
      </c>
      <c r="G22" s="24">
        <f t="shared" si="2"/>
        <v>2.5461254612546123</v>
      </c>
      <c r="H22" s="18">
        <v>956498.43</v>
      </c>
      <c r="I22" s="18">
        <v>1372308.9900000002</v>
      </c>
      <c r="J22" s="19">
        <f t="shared" si="3"/>
        <v>43.472163357340811</v>
      </c>
      <c r="K22" s="20">
        <f t="shared" si="19"/>
        <v>4.8244594504468914</v>
      </c>
      <c r="L22" s="36">
        <f t="shared" si="20"/>
        <v>5.168695003894161</v>
      </c>
      <c r="M22" s="22">
        <v>0</v>
      </c>
      <c r="N22" s="18">
        <v>0</v>
      </c>
      <c r="O22" s="19" t="str">
        <f t="shared" si="5"/>
        <v>-</v>
      </c>
      <c r="P22" s="19">
        <f t="shared" si="21"/>
        <v>0</v>
      </c>
      <c r="Q22" s="24">
        <f t="shared" si="22"/>
        <v>0</v>
      </c>
      <c r="R22" s="18">
        <v>0</v>
      </c>
      <c r="S22" s="18">
        <v>0</v>
      </c>
      <c r="T22" s="19" t="str">
        <f t="shared" si="7"/>
        <v>-</v>
      </c>
      <c r="U22" s="19">
        <f t="shared" si="23"/>
        <v>0</v>
      </c>
      <c r="V22" s="58">
        <f t="shared" si="24"/>
        <v>0</v>
      </c>
    </row>
    <row r="23" spans="1:22" x14ac:dyDescent="0.25">
      <c r="A23" s="81" t="s">
        <v>40</v>
      </c>
      <c r="B23" s="39" t="s">
        <v>5</v>
      </c>
      <c r="C23" s="18">
        <v>18</v>
      </c>
      <c r="D23" s="18">
        <v>42</v>
      </c>
      <c r="E23" s="19">
        <f t="shared" si="0"/>
        <v>133.33333333333331</v>
      </c>
      <c r="F23" s="19">
        <f t="shared" si="1"/>
        <v>0.20006668889629878</v>
      </c>
      <c r="G23" s="24">
        <f t="shared" si="2"/>
        <v>0.38745387453874541</v>
      </c>
      <c r="H23" s="18">
        <v>31685.57</v>
      </c>
      <c r="I23" s="18">
        <v>27577</v>
      </c>
      <c r="J23" s="19">
        <f t="shared" si="3"/>
        <v>-12.966691146790163</v>
      </c>
      <c r="K23" s="20">
        <f t="shared" si="19"/>
        <v>0.15981808525215926</v>
      </c>
      <c r="L23" s="36">
        <f t="shared" si="20"/>
        <v>0.10386662417943444</v>
      </c>
      <c r="M23" s="22">
        <v>119</v>
      </c>
      <c r="N23" s="18">
        <v>137</v>
      </c>
      <c r="O23" s="19">
        <f t="shared" si="5"/>
        <v>15.126050420168067</v>
      </c>
      <c r="P23" s="19">
        <f t="shared" si="21"/>
        <v>12.768240343347639</v>
      </c>
      <c r="Q23" s="24">
        <f t="shared" si="22"/>
        <v>14.03688524590164</v>
      </c>
      <c r="R23" s="18">
        <v>385314.39000000095</v>
      </c>
      <c r="S23" s="18">
        <v>403237</v>
      </c>
      <c r="T23" s="19">
        <f t="shared" si="7"/>
        <v>4.6514250350211448</v>
      </c>
      <c r="U23" s="19">
        <f t="shared" si="23"/>
        <v>9.401467379808901</v>
      </c>
      <c r="V23" s="58">
        <f t="shared" si="24"/>
        <v>10.727832131706897</v>
      </c>
    </row>
    <row r="24" spans="1:22" x14ac:dyDescent="0.25">
      <c r="A24" s="81" t="s">
        <v>41</v>
      </c>
      <c r="B24" s="39" t="s">
        <v>18</v>
      </c>
      <c r="C24" s="18">
        <v>369</v>
      </c>
      <c r="D24" s="18">
        <v>440</v>
      </c>
      <c r="E24" s="19">
        <f t="shared" si="0"/>
        <v>19.241192411924118</v>
      </c>
      <c r="F24" s="19">
        <f t="shared" si="1"/>
        <v>4.1013671223741248</v>
      </c>
      <c r="G24" s="24">
        <f t="shared" si="2"/>
        <v>4.0590405904059041</v>
      </c>
      <c r="H24" s="18">
        <v>917535.74</v>
      </c>
      <c r="I24" s="18">
        <v>812252.45</v>
      </c>
      <c r="J24" s="19">
        <f t="shared" si="3"/>
        <v>-11.474571006901598</v>
      </c>
      <c r="K24" s="20">
        <f t="shared" si="19"/>
        <v>4.6279364744652867</v>
      </c>
      <c r="L24" s="36">
        <f t="shared" si="20"/>
        <v>3.0592856352385995</v>
      </c>
      <c r="M24" s="22">
        <v>0</v>
      </c>
      <c r="N24" s="18">
        <v>0</v>
      </c>
      <c r="O24" s="19" t="str">
        <f t="shared" si="5"/>
        <v>-</v>
      </c>
      <c r="P24" s="19">
        <f t="shared" si="21"/>
        <v>0</v>
      </c>
      <c r="Q24" s="24">
        <f t="shared" si="22"/>
        <v>0</v>
      </c>
      <c r="R24" s="18">
        <v>0</v>
      </c>
      <c r="S24" s="18">
        <v>0</v>
      </c>
      <c r="T24" s="19" t="str">
        <f t="shared" si="7"/>
        <v>-</v>
      </c>
      <c r="U24" s="19">
        <f t="shared" si="23"/>
        <v>0</v>
      </c>
      <c r="V24" s="58">
        <f t="shared" si="24"/>
        <v>0</v>
      </c>
    </row>
    <row r="25" spans="1:22" x14ac:dyDescent="0.25">
      <c r="A25" s="81" t="s">
        <v>42</v>
      </c>
      <c r="B25" s="39" t="s">
        <v>19</v>
      </c>
      <c r="C25" s="18">
        <v>469</v>
      </c>
      <c r="D25" s="18">
        <v>595</v>
      </c>
      <c r="E25" s="19">
        <f t="shared" si="0"/>
        <v>26.865671641791046</v>
      </c>
      <c r="F25" s="19">
        <f t="shared" si="1"/>
        <v>5.2128487273535624</v>
      </c>
      <c r="G25" s="24">
        <f t="shared" si="2"/>
        <v>5.4889298892988929</v>
      </c>
      <c r="H25" s="18">
        <v>1288761.03</v>
      </c>
      <c r="I25" s="18">
        <v>1879985.9000000001</v>
      </c>
      <c r="J25" s="19">
        <f t="shared" si="3"/>
        <v>45.875445969994928</v>
      </c>
      <c r="K25" s="20">
        <f t="shared" si="19"/>
        <v>6.5003507957155451</v>
      </c>
      <c r="L25" s="36">
        <f t="shared" si="20"/>
        <v>7.0808205728663687</v>
      </c>
      <c r="M25" s="22">
        <v>0</v>
      </c>
      <c r="N25" s="18">
        <v>0</v>
      </c>
      <c r="O25" s="19" t="str">
        <f t="shared" si="5"/>
        <v>-</v>
      </c>
      <c r="P25" s="19">
        <f t="shared" si="21"/>
        <v>0</v>
      </c>
      <c r="Q25" s="24">
        <f t="shared" si="22"/>
        <v>0</v>
      </c>
      <c r="R25" s="18">
        <v>0</v>
      </c>
      <c r="S25" s="18">
        <v>0</v>
      </c>
      <c r="T25" s="19" t="str">
        <f t="shared" si="7"/>
        <v>-</v>
      </c>
      <c r="U25" s="19">
        <f t="shared" si="23"/>
        <v>0</v>
      </c>
      <c r="V25" s="58">
        <f t="shared" si="24"/>
        <v>0</v>
      </c>
    </row>
    <row r="26" spans="1:22" x14ac:dyDescent="0.25">
      <c r="A26" s="81" t="s">
        <v>43</v>
      </c>
      <c r="B26" s="39" t="s">
        <v>11</v>
      </c>
      <c r="C26" s="18">
        <v>312</v>
      </c>
      <c r="D26" s="18">
        <v>414</v>
      </c>
      <c r="E26" s="19">
        <f t="shared" si="0"/>
        <v>32.692307692307693</v>
      </c>
      <c r="F26" s="19">
        <f t="shared" si="1"/>
        <v>3.4678226075358456</v>
      </c>
      <c r="G26" s="24">
        <f t="shared" si="2"/>
        <v>3.8191881918819193</v>
      </c>
      <c r="H26" s="18">
        <v>726181.08</v>
      </c>
      <c r="I26" s="18">
        <v>1146236.45</v>
      </c>
      <c r="J26" s="19">
        <f t="shared" si="3"/>
        <v>57.844438745223158</v>
      </c>
      <c r="K26" s="20">
        <f t="shared" si="19"/>
        <v>3.6627673023381018</v>
      </c>
      <c r="L26" s="36">
        <f t="shared" si="20"/>
        <v>4.3172103772317181</v>
      </c>
      <c r="M26" s="22">
        <v>0</v>
      </c>
      <c r="N26" s="18">
        <v>0</v>
      </c>
      <c r="O26" s="19" t="str">
        <f t="shared" si="5"/>
        <v>-</v>
      </c>
      <c r="P26" s="19">
        <f t="shared" si="21"/>
        <v>0</v>
      </c>
      <c r="Q26" s="24">
        <f t="shared" si="22"/>
        <v>0</v>
      </c>
      <c r="R26" s="18">
        <v>0</v>
      </c>
      <c r="S26" s="18">
        <v>0</v>
      </c>
      <c r="T26" s="19" t="str">
        <f t="shared" si="7"/>
        <v>-</v>
      </c>
      <c r="U26" s="19">
        <f t="shared" si="23"/>
        <v>0</v>
      </c>
      <c r="V26" s="58">
        <f t="shared" si="24"/>
        <v>0</v>
      </c>
    </row>
    <row r="27" spans="1:22" x14ac:dyDescent="0.25">
      <c r="A27" s="81" t="s">
        <v>44</v>
      </c>
      <c r="B27" s="39" t="s">
        <v>15</v>
      </c>
      <c r="C27" s="18">
        <v>255</v>
      </c>
      <c r="D27" s="18">
        <v>282</v>
      </c>
      <c r="E27" s="19">
        <f t="shared" si="0"/>
        <v>10.588235294117647</v>
      </c>
      <c r="F27" s="19">
        <f t="shared" si="1"/>
        <v>2.8342780926975659</v>
      </c>
      <c r="G27" s="24">
        <f t="shared" si="2"/>
        <v>2.6014760147601477</v>
      </c>
      <c r="H27" s="18">
        <v>524982.27</v>
      </c>
      <c r="I27" s="18">
        <v>840301.72</v>
      </c>
      <c r="J27" s="19">
        <f t="shared" si="3"/>
        <v>60.062876028175182</v>
      </c>
      <c r="K27" s="20">
        <f t="shared" si="19"/>
        <v>2.6479454585393953</v>
      </c>
      <c r="L27" s="36">
        <f t="shared" si="20"/>
        <v>3.1649310276162144</v>
      </c>
      <c r="M27" s="22">
        <v>0</v>
      </c>
      <c r="N27" s="18">
        <v>0</v>
      </c>
      <c r="O27" s="19" t="str">
        <f t="shared" si="5"/>
        <v>-</v>
      </c>
      <c r="P27" s="19">
        <f t="shared" si="21"/>
        <v>0</v>
      </c>
      <c r="Q27" s="24">
        <f t="shared" si="22"/>
        <v>0</v>
      </c>
      <c r="R27" s="18">
        <v>0</v>
      </c>
      <c r="S27" s="18">
        <v>0</v>
      </c>
      <c r="T27" s="19" t="str">
        <f t="shared" si="7"/>
        <v>-</v>
      </c>
      <c r="U27" s="19">
        <f t="shared" si="23"/>
        <v>0</v>
      </c>
      <c r="V27" s="58">
        <f t="shared" si="24"/>
        <v>0</v>
      </c>
    </row>
    <row r="28" spans="1:22" x14ac:dyDescent="0.25">
      <c r="A28" s="81" t="s">
        <v>45</v>
      </c>
      <c r="B28" s="39" t="s">
        <v>6</v>
      </c>
      <c r="C28" s="18">
        <v>277</v>
      </c>
      <c r="D28" s="18">
        <v>320</v>
      </c>
      <c r="E28" s="19">
        <f t="shared" si="0"/>
        <v>15.523465703971121</v>
      </c>
      <c r="F28" s="19">
        <f t="shared" si="1"/>
        <v>3.0788040457930421</v>
      </c>
      <c r="G28" s="24">
        <f t="shared" si="2"/>
        <v>2.9520295202952029</v>
      </c>
      <c r="H28" s="18">
        <v>371342.62</v>
      </c>
      <c r="I28" s="18">
        <v>676212.19</v>
      </c>
      <c r="J28" s="19">
        <f t="shared" si="3"/>
        <v>82.099267248127873</v>
      </c>
      <c r="K28" s="20">
        <f t="shared" si="19"/>
        <v>1.8730061192183127</v>
      </c>
      <c r="L28" s="36">
        <f t="shared" si="20"/>
        <v>2.5469005839751353</v>
      </c>
      <c r="M28" s="22">
        <v>0</v>
      </c>
      <c r="N28" s="18">
        <v>0</v>
      </c>
      <c r="O28" s="19" t="str">
        <f t="shared" si="5"/>
        <v>-</v>
      </c>
      <c r="P28" s="19">
        <f t="shared" si="21"/>
        <v>0</v>
      </c>
      <c r="Q28" s="24">
        <f t="shared" si="22"/>
        <v>0</v>
      </c>
      <c r="R28" s="18">
        <v>0</v>
      </c>
      <c r="S28" s="18">
        <v>0</v>
      </c>
      <c r="T28" s="19" t="str">
        <f t="shared" si="7"/>
        <v>-</v>
      </c>
      <c r="U28" s="19">
        <f t="shared" si="23"/>
        <v>0</v>
      </c>
      <c r="V28" s="58">
        <f t="shared" si="24"/>
        <v>0</v>
      </c>
    </row>
    <row r="29" spans="1:22" x14ac:dyDescent="0.25">
      <c r="A29" s="81" t="s">
        <v>46</v>
      </c>
      <c r="B29" s="39" t="s">
        <v>22</v>
      </c>
      <c r="C29" s="18">
        <v>41</v>
      </c>
      <c r="D29" s="18">
        <v>117</v>
      </c>
      <c r="E29" s="19">
        <f t="shared" si="0"/>
        <v>185.36585365853659</v>
      </c>
      <c r="F29" s="19">
        <f t="shared" si="1"/>
        <v>0.45570745804156942</v>
      </c>
      <c r="G29" s="24">
        <f t="shared" si="2"/>
        <v>1.0793357933579335</v>
      </c>
      <c r="H29" s="18">
        <v>80852.759999999995</v>
      </c>
      <c r="I29" s="18">
        <v>731747.74</v>
      </c>
      <c r="J29" s="19">
        <f t="shared" si="3"/>
        <v>805.03742853057838</v>
      </c>
      <c r="K29" s="20">
        <f t="shared" si="19"/>
        <v>0.40781129361259311</v>
      </c>
      <c r="L29" s="36">
        <f t="shared" si="20"/>
        <v>2.7560709107129311</v>
      </c>
      <c r="M29" s="22">
        <v>0</v>
      </c>
      <c r="N29" s="18">
        <v>0</v>
      </c>
      <c r="O29" s="19" t="str">
        <f t="shared" si="5"/>
        <v>-</v>
      </c>
      <c r="P29" s="19">
        <f t="shared" si="21"/>
        <v>0</v>
      </c>
      <c r="Q29" s="24">
        <f t="shared" si="22"/>
        <v>0</v>
      </c>
      <c r="R29" s="18">
        <v>0</v>
      </c>
      <c r="S29" s="18">
        <v>0</v>
      </c>
      <c r="T29" s="19" t="str">
        <f t="shared" si="7"/>
        <v>-</v>
      </c>
      <c r="U29" s="19">
        <f t="shared" si="23"/>
        <v>0</v>
      </c>
      <c r="V29" s="58">
        <f t="shared" si="24"/>
        <v>0</v>
      </c>
    </row>
    <row r="30" spans="1:22" x14ac:dyDescent="0.25">
      <c r="A30" s="81" t="s">
        <v>47</v>
      </c>
      <c r="B30" s="39" t="s">
        <v>20</v>
      </c>
      <c r="C30" s="18">
        <v>621</v>
      </c>
      <c r="D30" s="18">
        <v>761</v>
      </c>
      <c r="E30" s="19">
        <f t="shared" si="0"/>
        <v>22.544283413848632</v>
      </c>
      <c r="F30" s="19">
        <f t="shared" si="1"/>
        <v>6.9023007669223073</v>
      </c>
      <c r="G30" s="24">
        <f t="shared" si="2"/>
        <v>7.0202952029520302</v>
      </c>
      <c r="H30" s="18">
        <v>1242461.6100000001</v>
      </c>
      <c r="I30" s="18">
        <v>1797810.4699999993</v>
      </c>
      <c r="J30" s="19">
        <f t="shared" si="3"/>
        <v>44.697466346666367</v>
      </c>
      <c r="K30" s="20">
        <f t="shared" si="19"/>
        <v>6.2668222635576729</v>
      </c>
      <c r="L30" s="36">
        <f t="shared" si="20"/>
        <v>6.7713132114929948</v>
      </c>
      <c r="M30" s="22">
        <v>0</v>
      </c>
      <c r="N30" s="18">
        <v>0</v>
      </c>
      <c r="O30" s="19" t="str">
        <f t="shared" si="5"/>
        <v>-</v>
      </c>
      <c r="P30" s="19">
        <f t="shared" si="21"/>
        <v>0</v>
      </c>
      <c r="Q30" s="24">
        <f t="shared" si="22"/>
        <v>0</v>
      </c>
      <c r="R30" s="18">
        <v>0</v>
      </c>
      <c r="S30" s="18">
        <v>0</v>
      </c>
      <c r="T30" s="19" t="str">
        <f t="shared" si="7"/>
        <v>-</v>
      </c>
      <c r="U30" s="19">
        <f t="shared" si="23"/>
        <v>0</v>
      </c>
      <c r="V30" s="58">
        <f t="shared" si="24"/>
        <v>0</v>
      </c>
    </row>
    <row r="31" spans="1:22" x14ac:dyDescent="0.25">
      <c r="A31" s="81" t="s">
        <v>48</v>
      </c>
      <c r="B31" s="39" t="s">
        <v>7</v>
      </c>
      <c r="C31" s="18">
        <v>0</v>
      </c>
      <c r="D31" s="18">
        <v>0</v>
      </c>
      <c r="E31" s="19" t="str">
        <f t="shared" si="0"/>
        <v>-</v>
      </c>
      <c r="F31" s="19">
        <f t="shared" si="1"/>
        <v>0</v>
      </c>
      <c r="G31" s="24">
        <f t="shared" si="2"/>
        <v>0</v>
      </c>
      <c r="H31" s="18">
        <v>0</v>
      </c>
      <c r="I31" s="18">
        <v>0</v>
      </c>
      <c r="J31" s="19" t="str">
        <f t="shared" si="3"/>
        <v>-</v>
      </c>
      <c r="K31" s="20">
        <f t="shared" si="19"/>
        <v>0</v>
      </c>
      <c r="L31" s="36">
        <f t="shared" si="20"/>
        <v>0</v>
      </c>
      <c r="M31" s="22">
        <v>22</v>
      </c>
      <c r="N31" s="18">
        <v>33</v>
      </c>
      <c r="O31" s="19">
        <f t="shared" si="5"/>
        <v>50</v>
      </c>
      <c r="P31" s="19">
        <f t="shared" si="21"/>
        <v>2.3605150214592276</v>
      </c>
      <c r="Q31" s="24">
        <f t="shared" si="22"/>
        <v>3.3811475409836067</v>
      </c>
      <c r="R31" s="18">
        <v>16761</v>
      </c>
      <c r="S31" s="18">
        <v>28923.31</v>
      </c>
      <c r="T31" s="19">
        <f t="shared" si="7"/>
        <v>72.563152556530056</v>
      </c>
      <c r="U31" s="19">
        <f t="shared" si="23"/>
        <v>0.40895953756872833</v>
      </c>
      <c r="V31" s="58">
        <f t="shared" si="24"/>
        <v>0.76948398677035945</v>
      </c>
    </row>
    <row r="32" spans="1:22" x14ac:dyDescent="0.25">
      <c r="A32" s="81" t="s">
        <v>49</v>
      </c>
      <c r="B32" s="39" t="s">
        <v>8</v>
      </c>
      <c r="C32" s="18">
        <v>594</v>
      </c>
      <c r="D32" s="18">
        <v>779</v>
      </c>
      <c r="E32" s="19">
        <f t="shared" si="0"/>
        <v>31.144781144781149</v>
      </c>
      <c r="F32" s="19">
        <f t="shared" si="1"/>
        <v>6.6022007335778596</v>
      </c>
      <c r="G32" s="24">
        <f t="shared" si="2"/>
        <v>7.1863468634686347</v>
      </c>
      <c r="H32" s="18">
        <v>813099.62</v>
      </c>
      <c r="I32" s="18">
        <v>838093.2300000001</v>
      </c>
      <c r="J32" s="19">
        <f t="shared" si="3"/>
        <v>3.0738681196284539</v>
      </c>
      <c r="K32" s="20">
        <f t="shared" si="19"/>
        <v>4.1011736379575403</v>
      </c>
      <c r="L32" s="36">
        <f t="shared" si="20"/>
        <v>3.156612921918204</v>
      </c>
      <c r="M32" s="22">
        <v>140</v>
      </c>
      <c r="N32" s="18">
        <v>92</v>
      </c>
      <c r="O32" s="19">
        <f t="shared" si="5"/>
        <v>-34.285714285714285</v>
      </c>
      <c r="P32" s="19">
        <f t="shared" si="21"/>
        <v>15.021459227467812</v>
      </c>
      <c r="Q32" s="24">
        <f t="shared" si="22"/>
        <v>9.4262295081967213</v>
      </c>
      <c r="R32" s="18">
        <v>429589.77</v>
      </c>
      <c r="S32" s="18">
        <v>390032.25</v>
      </c>
      <c r="T32" s="19">
        <f t="shared" si="7"/>
        <v>-9.2082081004861962</v>
      </c>
      <c r="U32" s="19">
        <f t="shared" si="23"/>
        <v>10.481763241062964</v>
      </c>
      <c r="V32" s="58">
        <f t="shared" si="24"/>
        <v>10.376529197350285</v>
      </c>
    </row>
    <row r="33" spans="1:22" x14ac:dyDescent="0.25">
      <c r="A33" s="81" t="s">
        <v>50</v>
      </c>
      <c r="B33" s="39" t="s">
        <v>9</v>
      </c>
      <c r="C33" s="18">
        <v>47</v>
      </c>
      <c r="D33" s="18">
        <v>13</v>
      </c>
      <c r="E33" s="19">
        <f>IFERROR((D33-C33)/C33*100, "-")</f>
        <v>-72.340425531914903</v>
      </c>
      <c r="F33" s="19">
        <f t="shared" si="1"/>
        <v>0.52239635434033571</v>
      </c>
      <c r="G33" s="24">
        <f t="shared" si="2"/>
        <v>0.11992619926199262</v>
      </c>
      <c r="H33" s="18">
        <v>75939.98</v>
      </c>
      <c r="I33" s="18">
        <v>21081.680000000004</v>
      </c>
      <c r="J33" s="19">
        <f t="shared" si="3"/>
        <v>-72.239023502508147</v>
      </c>
      <c r="K33" s="20">
        <f t="shared" si="19"/>
        <v>0.38303184060401219</v>
      </c>
      <c r="L33" s="36">
        <f t="shared" si="20"/>
        <v>7.9402506930815533E-2</v>
      </c>
      <c r="M33" s="22">
        <v>0</v>
      </c>
      <c r="N33" s="18">
        <v>0</v>
      </c>
      <c r="O33" s="19" t="str">
        <f t="shared" si="5"/>
        <v>-</v>
      </c>
      <c r="P33" s="19">
        <f t="shared" si="21"/>
        <v>0</v>
      </c>
      <c r="Q33" s="24">
        <f t="shared" si="22"/>
        <v>0</v>
      </c>
      <c r="R33" s="18">
        <v>0</v>
      </c>
      <c r="S33" s="18">
        <v>0</v>
      </c>
      <c r="T33" s="19" t="str">
        <f t="shared" si="7"/>
        <v>-</v>
      </c>
      <c r="U33" s="19">
        <f t="shared" si="23"/>
        <v>0</v>
      </c>
      <c r="V33" s="58">
        <f t="shared" si="24"/>
        <v>0</v>
      </c>
    </row>
    <row r="34" spans="1:22" x14ac:dyDescent="0.25">
      <c r="A34" s="81" t="s">
        <v>51</v>
      </c>
      <c r="B34" s="39" t="s">
        <v>26</v>
      </c>
      <c r="C34" s="22">
        <v>976</v>
      </c>
      <c r="D34" s="22">
        <v>1113</v>
      </c>
      <c r="E34" s="19">
        <f t="shared" si="0"/>
        <v>14.03688524590164</v>
      </c>
      <c r="F34" s="19">
        <f t="shared" si="1"/>
        <v>10.848060464599312</v>
      </c>
      <c r="G34" s="24">
        <f t="shared" si="2"/>
        <v>10.267527675276753</v>
      </c>
      <c r="H34" s="33">
        <v>2085739.1</v>
      </c>
      <c r="I34" s="33">
        <v>1576092.5499999998</v>
      </c>
      <c r="J34" s="19">
        <f t="shared" si="3"/>
        <v>-24.434817854256089</v>
      </c>
      <c r="K34" s="20">
        <f t="shared" si="19"/>
        <v>10.520209334961056</v>
      </c>
      <c r="L34" s="36">
        <f t="shared" si="20"/>
        <v>5.9362299221400603</v>
      </c>
      <c r="M34" s="22">
        <v>87</v>
      </c>
      <c r="N34" s="22">
        <v>76</v>
      </c>
      <c r="O34" s="19">
        <f t="shared" si="5"/>
        <v>-12.643678160919542</v>
      </c>
      <c r="P34" s="19">
        <f t="shared" si="21"/>
        <v>9.3347639484978533</v>
      </c>
      <c r="Q34" s="24">
        <f t="shared" si="22"/>
        <v>7.7868852459016393</v>
      </c>
      <c r="R34" s="18">
        <v>141181.46</v>
      </c>
      <c r="S34" s="18">
        <v>120992.84</v>
      </c>
      <c r="T34" s="19">
        <f t="shared" si="7"/>
        <v>-14.299767122396947</v>
      </c>
      <c r="U34" s="19">
        <f t="shared" si="23"/>
        <v>3.4447529738606231</v>
      </c>
      <c r="V34" s="58">
        <f t="shared" si="24"/>
        <v>3.2189280166712666</v>
      </c>
    </row>
    <row r="35" spans="1:22" x14ac:dyDescent="0.25">
      <c r="A35" s="81" t="s">
        <v>52</v>
      </c>
      <c r="B35" s="40" t="s">
        <v>10</v>
      </c>
      <c r="C35" s="43">
        <v>167</v>
      </c>
      <c r="D35" s="43">
        <v>0</v>
      </c>
      <c r="E35" s="19">
        <f t="shared" si="0"/>
        <v>-100</v>
      </c>
      <c r="F35" s="19">
        <f t="shared" si="1"/>
        <v>1.8561742803156607</v>
      </c>
      <c r="G35" s="24">
        <f t="shared" si="2"/>
        <v>0</v>
      </c>
      <c r="H35" s="33">
        <v>484774.08</v>
      </c>
      <c r="I35" s="33">
        <v>0</v>
      </c>
      <c r="J35" s="19">
        <f t="shared" si="3"/>
        <v>-100</v>
      </c>
      <c r="K35" s="20">
        <f t="shared" si="19"/>
        <v>2.4451403350319114</v>
      </c>
      <c r="L35" s="37">
        <f t="shared" si="20"/>
        <v>0</v>
      </c>
      <c r="M35" s="22">
        <v>0</v>
      </c>
      <c r="N35" s="18">
        <v>0</v>
      </c>
      <c r="O35" s="19" t="str">
        <f t="shared" si="5"/>
        <v>-</v>
      </c>
      <c r="P35" s="19">
        <f t="shared" si="21"/>
        <v>0</v>
      </c>
      <c r="Q35" s="24">
        <f t="shared" si="22"/>
        <v>0</v>
      </c>
      <c r="R35" s="18">
        <v>0</v>
      </c>
      <c r="S35" s="18">
        <v>0</v>
      </c>
      <c r="T35" s="19" t="str">
        <f t="shared" si="7"/>
        <v>-</v>
      </c>
      <c r="U35" s="19">
        <f t="shared" si="23"/>
        <v>0</v>
      </c>
      <c r="V35" s="58">
        <f t="shared" si="24"/>
        <v>0</v>
      </c>
    </row>
    <row r="36" spans="1:22" x14ac:dyDescent="0.25">
      <c r="A36" s="10"/>
      <c r="B36" s="82" t="s">
        <v>65</v>
      </c>
      <c r="C36" s="64">
        <f>SUM(C10:C35)</f>
        <v>8997</v>
      </c>
      <c r="D36" s="64">
        <f>SUM(D10:D35)</f>
        <v>10840</v>
      </c>
      <c r="E36" s="21">
        <f>(D36-C36)/C36*100</f>
        <v>20.484605979771032</v>
      </c>
      <c r="F36" s="59">
        <f>SUM(F10:F35)</f>
        <v>100</v>
      </c>
      <c r="G36" s="59">
        <f>SUM(G10:G35)</f>
        <v>99.999999999999972</v>
      </c>
      <c r="H36" s="64">
        <f>SUM(H10:H35)</f>
        <v>19826022.787099998</v>
      </c>
      <c r="I36" s="64">
        <f>SUM(I10:I35)</f>
        <v>26550395.969699994</v>
      </c>
      <c r="J36" s="21">
        <f>(I36-H36)/H36*100</f>
        <v>33.916904337340299</v>
      </c>
      <c r="K36" s="59">
        <f>SUM(K10:K35)</f>
        <v>100.00000000000001</v>
      </c>
      <c r="L36" s="59">
        <f>SUM(L10:L35)</f>
        <v>100.00000000000001</v>
      </c>
      <c r="M36" s="60">
        <f>SUM(M10:M35)</f>
        <v>932</v>
      </c>
      <c r="N36" s="60">
        <f>SUM(N10:N35)</f>
        <v>976</v>
      </c>
      <c r="O36" s="21">
        <f>(N36-M36)/M36*100</f>
        <v>4.7210300429184553</v>
      </c>
      <c r="P36" s="59">
        <f>SUM(P10:P35)</f>
        <v>99.999999999999986</v>
      </c>
      <c r="Q36" s="59">
        <f>SUM(Q10:Q35)</f>
        <v>100.00000000000001</v>
      </c>
      <c r="R36" s="60">
        <f>SUM(R10:R35)</f>
        <v>4098449.4700000011</v>
      </c>
      <c r="S36" s="60">
        <f>SUM(S10:S35)</f>
        <v>3758792.97</v>
      </c>
      <c r="T36" s="21">
        <f>(S36-R36)/R36*100</f>
        <v>-8.2874390055613123</v>
      </c>
      <c r="U36" s="59">
        <f>SUM(U10:U35)</f>
        <v>100</v>
      </c>
      <c r="V36" s="61">
        <f>SUM(V10:V35)</f>
        <v>99.999999999999986</v>
      </c>
    </row>
    <row r="39" spans="1:22" x14ac:dyDescent="0.25">
      <c r="B39" t="s">
        <v>72</v>
      </c>
      <c r="C39" s="48"/>
      <c r="D39" s="49"/>
      <c r="E39" s="47"/>
      <c r="F39" s="47"/>
      <c r="G39" s="47"/>
      <c r="H39" s="49"/>
      <c r="I39" s="49"/>
      <c r="J39" s="47"/>
      <c r="K39" s="47"/>
      <c r="L39" s="47"/>
      <c r="M39" s="48"/>
      <c r="N39" s="48"/>
      <c r="O39" s="47"/>
      <c r="P39" s="47"/>
      <c r="Q39" s="47"/>
      <c r="R39" s="49"/>
      <c r="S39" s="49"/>
      <c r="T39" s="47"/>
    </row>
    <row r="40" spans="1:22" x14ac:dyDescent="0.25">
      <c r="B40" s="47"/>
      <c r="C40" s="50"/>
      <c r="D40" s="50"/>
      <c r="E40" s="47"/>
      <c r="F40" s="47"/>
      <c r="G40" s="47"/>
      <c r="H40" s="51"/>
      <c r="I40" s="51"/>
      <c r="J40" s="47"/>
      <c r="K40" s="47"/>
      <c r="L40" s="47"/>
      <c r="M40" s="50"/>
      <c r="N40" s="50"/>
      <c r="O40" s="47"/>
      <c r="P40" s="47"/>
      <c r="Q40" s="47"/>
      <c r="R40" s="49"/>
      <c r="S40" s="50"/>
      <c r="T40" s="47"/>
    </row>
    <row r="41" spans="1:22" x14ac:dyDescent="0.25">
      <c r="B41" s="47"/>
      <c r="C41" s="52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</row>
    <row r="42" spans="1:22" x14ac:dyDescent="0.25">
      <c r="B42" s="53"/>
      <c r="C42" s="54"/>
      <c r="D42" s="54"/>
      <c r="E42" s="55"/>
      <c r="F42" s="55"/>
      <c r="G42" s="47"/>
      <c r="H42" s="53"/>
      <c r="I42" s="54"/>
      <c r="J42" s="54"/>
      <c r="K42" s="54"/>
      <c r="L42" s="54"/>
      <c r="M42" s="47"/>
      <c r="N42" s="47"/>
      <c r="O42" s="47"/>
      <c r="P42" s="47"/>
      <c r="Q42" s="47"/>
      <c r="R42" s="52"/>
      <c r="S42" s="47"/>
      <c r="T42" s="47"/>
    </row>
    <row r="43" spans="1:22" x14ac:dyDescent="0.25">
      <c r="B43" s="53"/>
      <c r="C43" s="54"/>
      <c r="D43" s="54"/>
      <c r="E43" s="55"/>
      <c r="F43" s="55"/>
      <c r="G43" s="47"/>
      <c r="H43" s="53"/>
      <c r="I43" s="54"/>
      <c r="J43" s="54"/>
      <c r="K43" s="54"/>
      <c r="L43" s="54"/>
      <c r="M43" s="47"/>
      <c r="N43" s="47"/>
      <c r="O43" s="47"/>
      <c r="P43" s="47"/>
      <c r="Q43" s="47"/>
      <c r="R43" s="47"/>
      <c r="S43" s="47"/>
      <c r="T43" s="47"/>
    </row>
    <row r="44" spans="1:22" x14ac:dyDescent="0.25">
      <c r="B44" s="53"/>
      <c r="C44" s="54"/>
      <c r="D44" s="54"/>
      <c r="E44" s="55"/>
      <c r="F44" s="55"/>
      <c r="G44" s="47"/>
      <c r="H44" s="53"/>
      <c r="I44" s="54"/>
      <c r="J44" s="54"/>
      <c r="K44" s="54"/>
      <c r="L44" s="54"/>
      <c r="M44" s="47"/>
      <c r="N44" s="47"/>
      <c r="O44" s="47"/>
      <c r="P44" s="47"/>
      <c r="Q44" s="47"/>
      <c r="R44" s="47"/>
      <c r="S44" s="47"/>
      <c r="T44" s="47"/>
    </row>
    <row r="45" spans="1:22" x14ac:dyDescent="0.25">
      <c r="B45" s="53"/>
      <c r="C45" s="54"/>
      <c r="D45" s="54"/>
      <c r="E45" s="55"/>
      <c r="F45" s="55"/>
      <c r="G45" s="47"/>
      <c r="H45" s="53"/>
      <c r="I45" s="54"/>
      <c r="J45" s="54"/>
      <c r="K45" s="54"/>
      <c r="L45" s="54"/>
      <c r="M45" s="47"/>
      <c r="N45" s="47"/>
      <c r="O45" s="47"/>
      <c r="P45" s="47"/>
      <c r="Q45" s="47"/>
      <c r="R45" s="47"/>
      <c r="S45" s="47"/>
      <c r="T45" s="47"/>
    </row>
    <row r="46" spans="1:22" x14ac:dyDescent="0.25">
      <c r="B46" s="53"/>
      <c r="C46" s="54"/>
      <c r="D46" s="54"/>
      <c r="E46" s="55"/>
      <c r="F46" s="55"/>
      <c r="G46" s="47"/>
      <c r="H46" s="53"/>
      <c r="I46" s="54"/>
      <c r="J46" s="54"/>
      <c r="K46" s="54"/>
      <c r="L46" s="54"/>
      <c r="M46" s="47"/>
      <c r="N46" s="47"/>
      <c r="O46" s="47"/>
      <c r="P46" s="47"/>
      <c r="Q46" s="47"/>
      <c r="R46" s="47"/>
      <c r="S46" s="47"/>
      <c r="T46" s="47"/>
    </row>
    <row r="47" spans="1:22" x14ac:dyDescent="0.25">
      <c r="B47" s="53"/>
      <c r="C47" s="54"/>
      <c r="D47" s="54"/>
      <c r="E47" s="55"/>
      <c r="F47" s="55"/>
      <c r="G47" s="47"/>
      <c r="H47" s="53"/>
      <c r="I47" s="54"/>
      <c r="J47" s="54"/>
      <c r="K47" s="54"/>
      <c r="L47" s="54"/>
      <c r="M47" s="47"/>
      <c r="N47" s="47"/>
      <c r="O47" s="47"/>
      <c r="P47" s="47"/>
      <c r="Q47" s="47"/>
      <c r="R47" s="47"/>
      <c r="S47" s="47"/>
      <c r="T47" s="47"/>
    </row>
    <row r="48" spans="1:22" x14ac:dyDescent="0.25">
      <c r="B48" s="53"/>
      <c r="C48" s="54"/>
      <c r="D48" s="54"/>
      <c r="E48" s="55"/>
      <c r="F48" s="55"/>
      <c r="G48" s="47"/>
      <c r="H48" s="53"/>
      <c r="I48" s="54"/>
      <c r="J48" s="54"/>
      <c r="K48" s="54"/>
      <c r="L48" s="54"/>
      <c r="M48" s="47"/>
      <c r="N48" s="47"/>
      <c r="O48" s="47"/>
      <c r="P48" s="47"/>
      <c r="Q48" s="47"/>
      <c r="R48" s="47"/>
      <c r="S48" s="47"/>
      <c r="T48" s="47"/>
    </row>
    <row r="49" spans="2:20" x14ac:dyDescent="0.25">
      <c r="B49" s="53"/>
      <c r="C49" s="54"/>
      <c r="D49" s="54"/>
      <c r="E49" s="55"/>
      <c r="F49" s="55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</row>
    <row r="50" spans="2:20" x14ac:dyDescent="0.25">
      <c r="B50" s="53"/>
      <c r="C50" s="54"/>
      <c r="D50" s="54"/>
      <c r="E50" s="55"/>
      <c r="F50" s="55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</row>
    <row r="51" spans="2:20" x14ac:dyDescent="0.25">
      <c r="B51" s="53"/>
      <c r="C51" s="54"/>
      <c r="D51" s="54"/>
      <c r="E51" s="55"/>
      <c r="F51" s="55"/>
      <c r="G51" s="47"/>
      <c r="H51" s="56"/>
      <c r="I51" s="51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</row>
    <row r="52" spans="2:20" x14ac:dyDescent="0.25">
      <c r="B52" s="53"/>
      <c r="C52" s="54"/>
      <c r="D52" s="54"/>
      <c r="E52" s="55"/>
      <c r="F52" s="55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</row>
    <row r="53" spans="2:20" x14ac:dyDescent="0.25">
      <c r="B53" s="53"/>
      <c r="C53" s="54"/>
      <c r="D53" s="54"/>
      <c r="E53" s="55"/>
      <c r="F53" s="55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</row>
    <row r="54" spans="2:20" x14ac:dyDescent="0.25">
      <c r="B54" s="53"/>
      <c r="C54" s="54"/>
      <c r="D54" s="54"/>
      <c r="E54" s="55"/>
      <c r="F54" s="55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</row>
    <row r="55" spans="2:20" x14ac:dyDescent="0.25"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</row>
    <row r="56" spans="2:20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</row>
    <row r="57" spans="2:20" x14ac:dyDescent="0.25"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</row>
  </sheetData>
  <mergeCells count="15">
    <mergeCell ref="B7:B9"/>
    <mergeCell ref="C7:L7"/>
    <mergeCell ref="M7:V7"/>
    <mergeCell ref="C8:D8"/>
    <mergeCell ref="E8:E9"/>
    <mergeCell ref="F8:G8"/>
    <mergeCell ref="H8:I8"/>
    <mergeCell ref="J8:J9"/>
    <mergeCell ref="K8:L8"/>
    <mergeCell ref="M8:N8"/>
    <mergeCell ref="O8:O9"/>
    <mergeCell ref="P8:Q8"/>
    <mergeCell ref="R8:S8"/>
    <mergeCell ref="T8:T9"/>
    <mergeCell ref="U8:V8"/>
  </mergeCells>
  <dataValidations disablePrompts="1" count="1">
    <dataValidation type="decimal" allowBlank="1" showInputMessage="1" showErrorMessage="1" errorTitle="Microsoft Excel" error="Neočekivana vrsta podatka!_x000a_Mollimo unesite broj." sqref="E42:F54 C17:D21 H17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57" orientation="landscape" r:id="rId1"/>
  <headerFooter>
    <oddHeader>&amp;L&amp;G&amp;CStatistika tržišta osiguranja&amp;RMjesečno izvješće</oddHeader>
    <oddFooter>&amp;CU izvješće su uključeni podatci zaključno s 31.05.2018.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2018-05-18T07:49:23Z</cp:lastPrinted>
  <dcterms:created xsi:type="dcterms:W3CDTF">2018-01-08T12:56:16Z</dcterms:created>
  <dcterms:modified xsi:type="dcterms:W3CDTF">2018-10-22T12:22:53Z</dcterms:modified>
</cp:coreProperties>
</file>