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35" windowWidth="19035" windowHeight="8145" tabRatio="431"/>
  </bookViews>
  <sheets>
    <sheet name="BiH" sheetId="23" r:id="rId1"/>
    <sheet name="FBiH" sheetId="24" r:id="rId2"/>
    <sheet name="Sjedište u FBiH" sheetId="22" r:id="rId3"/>
    <sheet name="RS" sheetId="21" r:id="rId4"/>
    <sheet name="Sjedište u RS-u" sheetId="25" r:id="rId5"/>
  </sheets>
  <calcPr calcId="145621"/>
</workbook>
</file>

<file path=xl/calcChain.xml><?xml version="1.0" encoding="utf-8"?>
<calcChain xmlns="http://schemas.openxmlformats.org/spreadsheetml/2006/main">
  <c r="E29" i="23" l="1"/>
  <c r="E30" i="23"/>
  <c r="E31" i="23"/>
  <c r="E32" i="23"/>
  <c r="I34" i="25" l="1"/>
  <c r="H34" i="25"/>
  <c r="I34" i="21"/>
  <c r="H34" i="21"/>
  <c r="I34" i="22"/>
  <c r="H34" i="22"/>
  <c r="P34" i="23" l="1"/>
  <c r="O34" i="23"/>
  <c r="P34" i="24"/>
  <c r="O34" i="24"/>
  <c r="P34" i="22"/>
  <c r="O34" i="22"/>
  <c r="P34" i="21"/>
  <c r="O34" i="21"/>
  <c r="P34" i="25"/>
  <c r="O34" i="25"/>
  <c r="J28" i="22" l="1"/>
  <c r="C30" i="23"/>
  <c r="J33" i="22"/>
  <c r="J33" i="23"/>
  <c r="J32" i="23"/>
  <c r="J31" i="23"/>
  <c r="J30" i="23"/>
  <c r="J29" i="23"/>
  <c r="J34" i="24"/>
  <c r="J34" i="21"/>
  <c r="C28" i="23"/>
  <c r="C33" i="22"/>
  <c r="J34" i="22" l="1"/>
  <c r="L27" i="23" l="1"/>
  <c r="L26" i="23"/>
  <c r="L25" i="23"/>
  <c r="L24" i="23"/>
  <c r="L23" i="23"/>
  <c r="L22" i="23"/>
  <c r="L21" i="23"/>
  <c r="L20" i="23"/>
  <c r="L19" i="23"/>
  <c r="L18" i="23"/>
  <c r="L17" i="23"/>
  <c r="L16" i="23"/>
  <c r="L15" i="23"/>
  <c r="L14" i="23"/>
  <c r="L13" i="23"/>
  <c r="L12" i="23"/>
  <c r="L11" i="23"/>
  <c r="L10" i="23"/>
  <c r="L33" i="23"/>
  <c r="L32" i="23"/>
  <c r="L31" i="23"/>
  <c r="L30" i="23"/>
  <c r="L29" i="23"/>
  <c r="L34" i="21"/>
  <c r="E33" i="23"/>
  <c r="L28" i="23" l="1"/>
  <c r="L34" i="23" s="1"/>
  <c r="C31" i="23" l="1"/>
  <c r="C32" i="23"/>
  <c r="C29" i="23"/>
  <c r="C28" i="24"/>
  <c r="C33" i="23" l="1"/>
  <c r="C33" i="24"/>
  <c r="C34" i="24" s="1"/>
  <c r="C33" i="25" l="1"/>
  <c r="J11" i="23" l="1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10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28" i="23" s="1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E34" i="23" l="1"/>
  <c r="L33" i="25"/>
  <c r="J33" i="25"/>
  <c r="E33" i="25"/>
  <c r="G33" i="25" s="1"/>
  <c r="O32" i="25"/>
  <c r="N32" i="25"/>
  <c r="H32" i="25"/>
  <c r="G32" i="25"/>
  <c r="O31" i="25"/>
  <c r="N31" i="25"/>
  <c r="H31" i="25"/>
  <c r="G31" i="25"/>
  <c r="O30" i="25"/>
  <c r="N30" i="25"/>
  <c r="H30" i="25"/>
  <c r="G30" i="25"/>
  <c r="O29" i="25"/>
  <c r="N29" i="25"/>
  <c r="H29" i="25"/>
  <c r="G29" i="25"/>
  <c r="L28" i="25"/>
  <c r="J28" i="25"/>
  <c r="J34" i="25" s="1"/>
  <c r="E28" i="25"/>
  <c r="E34" i="25" s="1"/>
  <c r="F32" i="25" s="1"/>
  <c r="C28" i="25"/>
  <c r="C34" i="25" s="1"/>
  <c r="O27" i="25"/>
  <c r="N27" i="25"/>
  <c r="H27" i="25"/>
  <c r="G27" i="25"/>
  <c r="O26" i="25"/>
  <c r="N26" i="25"/>
  <c r="H26" i="25"/>
  <c r="G26" i="25"/>
  <c r="F26" i="25"/>
  <c r="O25" i="25"/>
  <c r="N25" i="25"/>
  <c r="H25" i="25"/>
  <c r="G25" i="25"/>
  <c r="O24" i="25"/>
  <c r="N24" i="25"/>
  <c r="H24" i="25"/>
  <c r="G24" i="25"/>
  <c r="O23" i="25"/>
  <c r="N23" i="25"/>
  <c r="H23" i="25"/>
  <c r="G23" i="25"/>
  <c r="O22" i="25"/>
  <c r="N22" i="25"/>
  <c r="H22" i="25"/>
  <c r="G22" i="25"/>
  <c r="O21" i="25"/>
  <c r="N21" i="25"/>
  <c r="H21" i="25"/>
  <c r="G21" i="25"/>
  <c r="O20" i="25"/>
  <c r="N20" i="25"/>
  <c r="H20" i="25"/>
  <c r="G20" i="25"/>
  <c r="F20" i="25"/>
  <c r="O19" i="25"/>
  <c r="N19" i="25"/>
  <c r="H19" i="25"/>
  <c r="G19" i="25"/>
  <c r="O18" i="25"/>
  <c r="N18" i="25"/>
  <c r="H18" i="25"/>
  <c r="G18" i="25"/>
  <c r="O17" i="25"/>
  <c r="N17" i="25"/>
  <c r="H17" i="25"/>
  <c r="G17" i="25"/>
  <c r="O16" i="25"/>
  <c r="N16" i="25"/>
  <c r="H16" i="25"/>
  <c r="G16" i="25"/>
  <c r="F16" i="25"/>
  <c r="O15" i="25"/>
  <c r="N15" i="25"/>
  <c r="H15" i="25"/>
  <c r="G15" i="25"/>
  <c r="O14" i="25"/>
  <c r="N14" i="25"/>
  <c r="H14" i="25"/>
  <c r="G14" i="25"/>
  <c r="O13" i="25"/>
  <c r="N13" i="25"/>
  <c r="H13" i="25"/>
  <c r="G13" i="25"/>
  <c r="O12" i="25"/>
  <c r="N12" i="25"/>
  <c r="H12" i="25"/>
  <c r="G12" i="25"/>
  <c r="F12" i="25"/>
  <c r="O11" i="25"/>
  <c r="N11" i="25"/>
  <c r="H11" i="25"/>
  <c r="G11" i="25"/>
  <c r="O10" i="25"/>
  <c r="N10" i="25"/>
  <c r="H10" i="25"/>
  <c r="G10" i="25"/>
  <c r="L33" i="24"/>
  <c r="J33" i="24"/>
  <c r="E33" i="24"/>
  <c r="O32" i="24"/>
  <c r="N32" i="24"/>
  <c r="H32" i="24"/>
  <c r="G32" i="24"/>
  <c r="O31" i="24"/>
  <c r="N31" i="24"/>
  <c r="H31" i="24"/>
  <c r="G31" i="24"/>
  <c r="O30" i="24"/>
  <c r="N30" i="24"/>
  <c r="H30" i="24"/>
  <c r="G30" i="24"/>
  <c r="O29" i="24"/>
  <c r="N29" i="24"/>
  <c r="H29" i="24"/>
  <c r="G29" i="24"/>
  <c r="L28" i="24"/>
  <c r="L34" i="24" s="1"/>
  <c r="M11" i="24" s="1"/>
  <c r="J28" i="24"/>
  <c r="E28" i="24"/>
  <c r="O27" i="24"/>
  <c r="N27" i="24"/>
  <c r="H27" i="24"/>
  <c r="G27" i="24"/>
  <c r="O26" i="24"/>
  <c r="N26" i="24"/>
  <c r="H26" i="24"/>
  <c r="G26" i="24"/>
  <c r="O25" i="24"/>
  <c r="N25" i="24"/>
  <c r="H25" i="24"/>
  <c r="G25" i="24"/>
  <c r="O24" i="24"/>
  <c r="N24" i="24"/>
  <c r="H24" i="24"/>
  <c r="G24" i="24"/>
  <c r="O23" i="24"/>
  <c r="N23" i="24"/>
  <c r="H23" i="24"/>
  <c r="G23" i="24"/>
  <c r="O22" i="24"/>
  <c r="N22" i="24"/>
  <c r="H22" i="24"/>
  <c r="G22" i="24"/>
  <c r="O21" i="24"/>
  <c r="N21" i="24"/>
  <c r="H21" i="24"/>
  <c r="G21" i="24"/>
  <c r="O20" i="24"/>
  <c r="N20" i="24"/>
  <c r="H20" i="24"/>
  <c r="G20" i="24"/>
  <c r="O19" i="24"/>
  <c r="N19" i="24"/>
  <c r="H19" i="24"/>
  <c r="G19" i="24"/>
  <c r="O18" i="24"/>
  <c r="N18" i="24"/>
  <c r="H18" i="24"/>
  <c r="G18" i="24"/>
  <c r="O17" i="24"/>
  <c r="N17" i="24"/>
  <c r="H17" i="24"/>
  <c r="G17" i="24"/>
  <c r="O16" i="24"/>
  <c r="N16" i="24"/>
  <c r="H16" i="24"/>
  <c r="G16" i="24"/>
  <c r="O15" i="24"/>
  <c r="N15" i="24"/>
  <c r="H15" i="24"/>
  <c r="G15" i="24"/>
  <c r="O14" i="24"/>
  <c r="N14" i="24"/>
  <c r="H14" i="24"/>
  <c r="G14" i="24"/>
  <c r="O13" i="24"/>
  <c r="N13" i="24"/>
  <c r="H13" i="24"/>
  <c r="G13" i="24"/>
  <c r="O12" i="24"/>
  <c r="N12" i="24"/>
  <c r="H12" i="24"/>
  <c r="G12" i="24"/>
  <c r="D12" i="24"/>
  <c r="O11" i="24"/>
  <c r="N11" i="24"/>
  <c r="H11" i="24"/>
  <c r="G11" i="24"/>
  <c r="D11" i="24"/>
  <c r="O10" i="24"/>
  <c r="N10" i="24"/>
  <c r="H10" i="24"/>
  <c r="G10" i="24"/>
  <c r="D10" i="24"/>
  <c r="N33" i="25" l="1"/>
  <c r="F10" i="25"/>
  <c r="F14" i="25"/>
  <c r="F18" i="25"/>
  <c r="F22" i="25"/>
  <c r="F24" i="25"/>
  <c r="M10" i="24"/>
  <c r="K32" i="24"/>
  <c r="N33" i="24"/>
  <c r="H28" i="25"/>
  <c r="N28" i="25"/>
  <c r="N34" i="25" s="1"/>
  <c r="H33" i="25"/>
  <c r="F11" i="25"/>
  <c r="F13" i="25"/>
  <c r="F15" i="25"/>
  <c r="F17" i="25"/>
  <c r="F19" i="25"/>
  <c r="F21" i="25"/>
  <c r="F23" i="25"/>
  <c r="F25" i="25"/>
  <c r="F27" i="25"/>
  <c r="F29" i="25"/>
  <c r="F31" i="25"/>
  <c r="O33" i="25"/>
  <c r="D32" i="25"/>
  <c r="I32" i="25" s="1"/>
  <c r="D31" i="25"/>
  <c r="D30" i="25"/>
  <c r="D29" i="25"/>
  <c r="D27" i="25"/>
  <c r="D26" i="25"/>
  <c r="I26" i="25" s="1"/>
  <c r="D25" i="25"/>
  <c r="D24" i="25"/>
  <c r="I24" i="25" s="1"/>
  <c r="D23" i="25"/>
  <c r="D22" i="25"/>
  <c r="I22" i="25" s="1"/>
  <c r="D21" i="25"/>
  <c r="D20" i="25"/>
  <c r="I20" i="25" s="1"/>
  <c r="D19" i="25"/>
  <c r="D18" i="25"/>
  <c r="I18" i="25" s="1"/>
  <c r="D17" i="25"/>
  <c r="D16" i="25"/>
  <c r="I16" i="25" s="1"/>
  <c r="D15" i="25"/>
  <c r="D14" i="25"/>
  <c r="I14" i="25" s="1"/>
  <c r="D13" i="25"/>
  <c r="D12" i="25"/>
  <c r="I12" i="25" s="1"/>
  <c r="D11" i="25"/>
  <c r="D10" i="25"/>
  <c r="O28" i="25"/>
  <c r="L34" i="25"/>
  <c r="F30" i="25"/>
  <c r="I30" i="25" s="1"/>
  <c r="G28" i="25"/>
  <c r="G34" i="25" s="1"/>
  <c r="O28" i="24"/>
  <c r="H33" i="24"/>
  <c r="G33" i="24"/>
  <c r="H28" i="24"/>
  <c r="D13" i="24"/>
  <c r="D32" i="24"/>
  <c r="D31" i="24"/>
  <c r="D30" i="24"/>
  <c r="D29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K29" i="24"/>
  <c r="K24" i="24"/>
  <c r="K22" i="24"/>
  <c r="K20" i="24"/>
  <c r="K18" i="24"/>
  <c r="K16" i="24"/>
  <c r="K14" i="24"/>
  <c r="K12" i="24"/>
  <c r="K10" i="24"/>
  <c r="M14" i="24"/>
  <c r="M12" i="24"/>
  <c r="M32" i="24"/>
  <c r="M31" i="24"/>
  <c r="M30" i="24"/>
  <c r="M29" i="24"/>
  <c r="M27" i="24"/>
  <c r="M26" i="24"/>
  <c r="M25" i="24"/>
  <c r="M24" i="24"/>
  <c r="M23" i="24"/>
  <c r="M22" i="24"/>
  <c r="M21" i="24"/>
  <c r="M20" i="24"/>
  <c r="M19" i="24"/>
  <c r="M18" i="24"/>
  <c r="M17" i="24"/>
  <c r="M16" i="24"/>
  <c r="M15" i="24"/>
  <c r="M13" i="24"/>
  <c r="G28" i="24"/>
  <c r="O33" i="24"/>
  <c r="E34" i="24"/>
  <c r="H34" i="24" s="1"/>
  <c r="N28" i="24"/>
  <c r="N34" i="24" l="1"/>
  <c r="K11" i="24"/>
  <c r="P11" i="24" s="1"/>
  <c r="K13" i="24"/>
  <c r="K15" i="24"/>
  <c r="K17" i="24"/>
  <c r="K19" i="24"/>
  <c r="K21" i="24"/>
  <c r="K23" i="24"/>
  <c r="P23" i="24" s="1"/>
  <c r="K26" i="24"/>
  <c r="P26" i="24" s="1"/>
  <c r="K31" i="24"/>
  <c r="P32" i="24"/>
  <c r="P16" i="24"/>
  <c r="P18" i="24"/>
  <c r="P20" i="24"/>
  <c r="P22" i="24"/>
  <c r="P24" i="24"/>
  <c r="P31" i="24"/>
  <c r="K25" i="24"/>
  <c r="P25" i="24" s="1"/>
  <c r="K27" i="24"/>
  <c r="K30" i="24"/>
  <c r="K33" i="24" s="1"/>
  <c r="P27" i="24"/>
  <c r="P10" i="24"/>
  <c r="P12" i="24"/>
  <c r="P15" i="24"/>
  <c r="P17" i="24"/>
  <c r="P19" i="24"/>
  <c r="P21" i="24"/>
  <c r="P30" i="24"/>
  <c r="M32" i="25"/>
  <c r="M31" i="25"/>
  <c r="M30" i="25"/>
  <c r="M29" i="25"/>
  <c r="M27" i="25"/>
  <c r="M26" i="25"/>
  <c r="M25" i="25"/>
  <c r="M24" i="25"/>
  <c r="M23" i="25"/>
  <c r="M22" i="25"/>
  <c r="M21" i="25"/>
  <c r="M20" i="25"/>
  <c r="M19" i="25"/>
  <c r="M18" i="25"/>
  <c r="M17" i="25"/>
  <c r="M16" i="25"/>
  <c r="M15" i="25"/>
  <c r="M14" i="25"/>
  <c r="M13" i="25"/>
  <c r="M12" i="25"/>
  <c r="M11" i="25"/>
  <c r="M10" i="25"/>
  <c r="D28" i="25"/>
  <c r="D33" i="25"/>
  <c r="I10" i="25"/>
  <c r="I31" i="25"/>
  <c r="K31" i="25"/>
  <c r="K29" i="25"/>
  <c r="K21" i="25"/>
  <c r="K32" i="25"/>
  <c r="K30" i="25"/>
  <c r="K26" i="25"/>
  <c r="K24" i="25"/>
  <c r="K22" i="25"/>
  <c r="K20" i="25"/>
  <c r="K18" i="25"/>
  <c r="K16" i="25"/>
  <c r="K14" i="25"/>
  <c r="K12" i="25"/>
  <c r="K10" i="25"/>
  <c r="K27" i="25"/>
  <c r="K25" i="25"/>
  <c r="K23" i="25"/>
  <c r="K19" i="25"/>
  <c r="K17" i="25"/>
  <c r="K15" i="25"/>
  <c r="K13" i="25"/>
  <c r="K11" i="25"/>
  <c r="I25" i="25"/>
  <c r="I21" i="25"/>
  <c r="I17" i="25"/>
  <c r="I13" i="25"/>
  <c r="I29" i="25"/>
  <c r="F33" i="25"/>
  <c r="I33" i="25" s="1"/>
  <c r="I27" i="25"/>
  <c r="I23" i="25"/>
  <c r="I19" i="25"/>
  <c r="I15" i="25"/>
  <c r="I11" i="25"/>
  <c r="F28" i="25"/>
  <c r="P14" i="24"/>
  <c r="D28" i="24"/>
  <c r="F32" i="24"/>
  <c r="I32" i="24" s="1"/>
  <c r="F31" i="24"/>
  <c r="I31" i="24" s="1"/>
  <c r="F30" i="24"/>
  <c r="I30" i="24" s="1"/>
  <c r="F29" i="24"/>
  <c r="F27" i="24"/>
  <c r="I27" i="24" s="1"/>
  <c r="F26" i="24"/>
  <c r="I26" i="24" s="1"/>
  <c r="F25" i="24"/>
  <c r="I25" i="24" s="1"/>
  <c r="F24" i="24"/>
  <c r="I24" i="24" s="1"/>
  <c r="F23" i="24"/>
  <c r="I23" i="24" s="1"/>
  <c r="F22" i="24"/>
  <c r="I22" i="24" s="1"/>
  <c r="F21" i="24"/>
  <c r="I21" i="24" s="1"/>
  <c r="F20" i="24"/>
  <c r="I20" i="24" s="1"/>
  <c r="F19" i="24"/>
  <c r="I19" i="24" s="1"/>
  <c r="F18" i="24"/>
  <c r="I18" i="24" s="1"/>
  <c r="F17" i="24"/>
  <c r="I17" i="24" s="1"/>
  <c r="F16" i="24"/>
  <c r="I16" i="24" s="1"/>
  <c r="F15" i="24"/>
  <c r="I15" i="24" s="1"/>
  <c r="F14" i="24"/>
  <c r="I14" i="24" s="1"/>
  <c r="F13" i="24"/>
  <c r="I13" i="24" s="1"/>
  <c r="F12" i="24"/>
  <c r="I12" i="24" s="1"/>
  <c r="F11" i="24"/>
  <c r="I11" i="24" s="1"/>
  <c r="F10" i="24"/>
  <c r="G34" i="24"/>
  <c r="M28" i="24"/>
  <c r="P13" i="24"/>
  <c r="P29" i="24"/>
  <c r="M33" i="24"/>
  <c r="D33" i="24"/>
  <c r="D34" i="24" s="1"/>
  <c r="K28" i="24" l="1"/>
  <c r="D34" i="25"/>
  <c r="I28" i="25"/>
  <c r="F34" i="25"/>
  <c r="K28" i="25"/>
  <c r="K33" i="25"/>
  <c r="M28" i="25"/>
  <c r="P10" i="25"/>
  <c r="P12" i="25"/>
  <c r="P14" i="25"/>
  <c r="P16" i="25"/>
  <c r="P18" i="25"/>
  <c r="P20" i="25"/>
  <c r="P22" i="25"/>
  <c r="P24" i="25"/>
  <c r="P26" i="25"/>
  <c r="M33" i="25"/>
  <c r="P29" i="25"/>
  <c r="P31" i="25"/>
  <c r="P11" i="25"/>
  <c r="P13" i="25"/>
  <c r="P15" i="25"/>
  <c r="P17" i="25"/>
  <c r="P19" i="25"/>
  <c r="P21" i="25"/>
  <c r="P23" i="25"/>
  <c r="P25" i="25"/>
  <c r="P27" i="25"/>
  <c r="P30" i="25"/>
  <c r="P32" i="25"/>
  <c r="K34" i="24"/>
  <c r="P33" i="24"/>
  <c r="P28" i="24"/>
  <c r="M34" i="24"/>
  <c r="F28" i="24"/>
  <c r="I10" i="24"/>
  <c r="F33" i="24"/>
  <c r="I33" i="24" s="1"/>
  <c r="I29" i="24"/>
  <c r="P33" i="25" l="1"/>
  <c r="K34" i="25"/>
  <c r="M34" i="25"/>
  <c r="P28" i="25"/>
  <c r="F34" i="24"/>
  <c r="I34" i="24" s="1"/>
  <c r="I28" i="24"/>
  <c r="O32" i="23" l="1"/>
  <c r="N29" i="23"/>
  <c r="O26" i="23"/>
  <c r="H30" i="23"/>
  <c r="H31" i="23"/>
  <c r="G29" i="23"/>
  <c r="G13" i="23"/>
  <c r="H14" i="23"/>
  <c r="G15" i="23"/>
  <c r="G16" i="23"/>
  <c r="G17" i="23"/>
  <c r="H18" i="23"/>
  <c r="G19" i="23"/>
  <c r="G20" i="23"/>
  <c r="G21" i="23"/>
  <c r="H22" i="23"/>
  <c r="G23" i="23"/>
  <c r="G24" i="23"/>
  <c r="G25" i="23"/>
  <c r="H26" i="23"/>
  <c r="G27" i="23"/>
  <c r="H10" i="23"/>
  <c r="N32" i="23"/>
  <c r="O31" i="23"/>
  <c r="N31" i="23"/>
  <c r="O30" i="23"/>
  <c r="N30" i="23"/>
  <c r="O29" i="23"/>
  <c r="H29" i="23"/>
  <c r="O27" i="23"/>
  <c r="N27" i="23"/>
  <c r="N26" i="23"/>
  <c r="G26" i="23"/>
  <c r="O25" i="23"/>
  <c r="N25" i="23"/>
  <c r="H25" i="23"/>
  <c r="O24" i="23"/>
  <c r="N24" i="23"/>
  <c r="H24" i="23"/>
  <c r="O23" i="23"/>
  <c r="N23" i="23"/>
  <c r="H23" i="23"/>
  <c r="O22" i="23"/>
  <c r="N22" i="23"/>
  <c r="G22" i="23"/>
  <c r="O21" i="23"/>
  <c r="N21" i="23"/>
  <c r="H21" i="23"/>
  <c r="O20" i="23"/>
  <c r="N20" i="23"/>
  <c r="H20" i="23"/>
  <c r="O19" i="23"/>
  <c r="N19" i="23"/>
  <c r="H19" i="23"/>
  <c r="O18" i="23"/>
  <c r="N18" i="23"/>
  <c r="G18" i="23"/>
  <c r="O17" i="23"/>
  <c r="N17" i="23"/>
  <c r="H17" i="23"/>
  <c r="O16" i="23"/>
  <c r="N16" i="23"/>
  <c r="H16" i="23"/>
  <c r="O15" i="23"/>
  <c r="N15" i="23"/>
  <c r="H15" i="23"/>
  <c r="O14" i="23"/>
  <c r="N14" i="23"/>
  <c r="G14" i="23"/>
  <c r="O13" i="23"/>
  <c r="N13" i="23"/>
  <c r="H13" i="23"/>
  <c r="O12" i="23"/>
  <c r="N12" i="23"/>
  <c r="O11" i="23"/>
  <c r="N11" i="23"/>
  <c r="H11" i="23"/>
  <c r="N10" i="23"/>
  <c r="L33" i="22"/>
  <c r="E33" i="22"/>
  <c r="O32" i="22"/>
  <c r="N32" i="22"/>
  <c r="H32" i="22"/>
  <c r="G32" i="22"/>
  <c r="O31" i="22"/>
  <c r="N31" i="22"/>
  <c r="H31" i="22"/>
  <c r="G31" i="22"/>
  <c r="O30" i="22"/>
  <c r="N30" i="22"/>
  <c r="H30" i="22"/>
  <c r="G30" i="22"/>
  <c r="O29" i="22"/>
  <c r="N29" i="22"/>
  <c r="H29" i="22"/>
  <c r="G29" i="22"/>
  <c r="L28" i="22"/>
  <c r="E28" i="22"/>
  <c r="C28" i="22"/>
  <c r="C34" i="22" s="1"/>
  <c r="O27" i="22"/>
  <c r="N27" i="22"/>
  <c r="H27" i="22"/>
  <c r="G27" i="22"/>
  <c r="O26" i="22"/>
  <c r="N26" i="22"/>
  <c r="H26" i="22"/>
  <c r="G26" i="22"/>
  <c r="O25" i="22"/>
  <c r="N25" i="22"/>
  <c r="H25" i="22"/>
  <c r="G25" i="22"/>
  <c r="O24" i="22"/>
  <c r="N24" i="22"/>
  <c r="H24" i="22"/>
  <c r="G24" i="22"/>
  <c r="O23" i="22"/>
  <c r="N23" i="22"/>
  <c r="H23" i="22"/>
  <c r="G23" i="22"/>
  <c r="O22" i="22"/>
  <c r="N22" i="22"/>
  <c r="H22" i="22"/>
  <c r="G22" i="22"/>
  <c r="O21" i="22"/>
  <c r="N21" i="22"/>
  <c r="H21" i="22"/>
  <c r="G21" i="22"/>
  <c r="O20" i="22"/>
  <c r="N20" i="22"/>
  <c r="H20" i="22"/>
  <c r="G20" i="22"/>
  <c r="O19" i="22"/>
  <c r="N19" i="22"/>
  <c r="H19" i="22"/>
  <c r="G19" i="22"/>
  <c r="O18" i="22"/>
  <c r="N18" i="22"/>
  <c r="H18" i="22"/>
  <c r="G18" i="22"/>
  <c r="O17" i="22"/>
  <c r="N17" i="22"/>
  <c r="H17" i="22"/>
  <c r="G17" i="22"/>
  <c r="O16" i="22"/>
  <c r="N16" i="22"/>
  <c r="H16" i="22"/>
  <c r="G16" i="22"/>
  <c r="O15" i="22"/>
  <c r="N15" i="22"/>
  <c r="H15" i="22"/>
  <c r="G15" i="22"/>
  <c r="O14" i="22"/>
  <c r="N14" i="22"/>
  <c r="H14" i="22"/>
  <c r="G14" i="22"/>
  <c r="O13" i="22"/>
  <c r="N13" i="22"/>
  <c r="H13" i="22"/>
  <c r="G13" i="22"/>
  <c r="O12" i="22"/>
  <c r="N12" i="22"/>
  <c r="H12" i="22"/>
  <c r="G12" i="22"/>
  <c r="O11" i="22"/>
  <c r="N11" i="22"/>
  <c r="H11" i="22"/>
  <c r="G11" i="22"/>
  <c r="O10" i="22"/>
  <c r="N10" i="22"/>
  <c r="H10" i="22"/>
  <c r="G10" i="22"/>
  <c r="O32" i="21"/>
  <c r="N32" i="21"/>
  <c r="O31" i="21"/>
  <c r="N31" i="21"/>
  <c r="O30" i="21"/>
  <c r="N30" i="21"/>
  <c r="O29" i="21"/>
  <c r="N29" i="21"/>
  <c r="O27" i="21"/>
  <c r="N27" i="21"/>
  <c r="O26" i="21"/>
  <c r="N26" i="21"/>
  <c r="O25" i="21"/>
  <c r="N25" i="21"/>
  <c r="O24" i="21"/>
  <c r="N24" i="21"/>
  <c r="O23" i="21"/>
  <c r="N23" i="21"/>
  <c r="O22" i="21"/>
  <c r="N22" i="21"/>
  <c r="O21" i="21"/>
  <c r="N21" i="21"/>
  <c r="O20" i="21"/>
  <c r="N20" i="21"/>
  <c r="O19" i="21"/>
  <c r="N19" i="21"/>
  <c r="O18" i="21"/>
  <c r="N18" i="21"/>
  <c r="O17" i="21"/>
  <c r="N17" i="21"/>
  <c r="O16" i="21"/>
  <c r="N16" i="21"/>
  <c r="O15" i="21"/>
  <c r="N15" i="21"/>
  <c r="O14" i="21"/>
  <c r="N14" i="21"/>
  <c r="O13" i="21"/>
  <c r="N13" i="21"/>
  <c r="O12" i="21"/>
  <c r="N12" i="21"/>
  <c r="O11" i="21"/>
  <c r="N11" i="21"/>
  <c r="O10" i="21"/>
  <c r="N10" i="21"/>
  <c r="G27" i="21"/>
  <c r="H30" i="21"/>
  <c r="H31" i="21"/>
  <c r="H32" i="21"/>
  <c r="H29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10" i="21"/>
  <c r="G30" i="21"/>
  <c r="G31" i="21"/>
  <c r="G32" i="21"/>
  <c r="G29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10" i="21"/>
  <c r="L33" i="21"/>
  <c r="L28" i="21"/>
  <c r="J33" i="21"/>
  <c r="J28" i="21"/>
  <c r="E33" i="21"/>
  <c r="C33" i="21"/>
  <c r="E28" i="21"/>
  <c r="C28" i="21"/>
  <c r="E34" i="21" l="1"/>
  <c r="H33" i="21"/>
  <c r="K29" i="21"/>
  <c r="F26" i="21"/>
  <c r="F24" i="21"/>
  <c r="F32" i="21"/>
  <c r="F30" i="21"/>
  <c r="F22" i="21"/>
  <c r="F20" i="21"/>
  <c r="F18" i="21"/>
  <c r="F16" i="21"/>
  <c r="F14" i="21"/>
  <c r="F12" i="21"/>
  <c r="F10" i="21"/>
  <c r="F27" i="21"/>
  <c r="F25" i="21"/>
  <c r="F23" i="21"/>
  <c r="F31" i="21"/>
  <c r="F29" i="21"/>
  <c r="F21" i="21"/>
  <c r="F19" i="21"/>
  <c r="F17" i="21"/>
  <c r="F15" i="21"/>
  <c r="F13" i="21"/>
  <c r="F11" i="21"/>
  <c r="G28" i="21"/>
  <c r="M29" i="21"/>
  <c r="N33" i="21"/>
  <c r="M31" i="21"/>
  <c r="M24" i="21"/>
  <c r="M18" i="21"/>
  <c r="M32" i="21"/>
  <c r="M27" i="21"/>
  <c r="M23" i="21"/>
  <c r="M19" i="21"/>
  <c r="M15" i="21"/>
  <c r="M11" i="21"/>
  <c r="M16" i="21"/>
  <c r="M12" i="21"/>
  <c r="G33" i="21"/>
  <c r="G34" i="21" s="1"/>
  <c r="H28" i="21"/>
  <c r="O33" i="21"/>
  <c r="K31" i="21"/>
  <c r="P31" i="21" s="1"/>
  <c r="K26" i="21"/>
  <c r="K22" i="21"/>
  <c r="K14" i="21"/>
  <c r="K10" i="21"/>
  <c r="K30" i="21"/>
  <c r="K27" i="21"/>
  <c r="P27" i="21" s="1"/>
  <c r="K25" i="21"/>
  <c r="K23" i="21"/>
  <c r="K21" i="21"/>
  <c r="K19" i="21"/>
  <c r="P19" i="21" s="1"/>
  <c r="K17" i="21"/>
  <c r="K15" i="21"/>
  <c r="K13" i="21"/>
  <c r="K11" i="21"/>
  <c r="P11" i="21" s="1"/>
  <c r="K32" i="21"/>
  <c r="P32" i="21" s="1"/>
  <c r="K24" i="21"/>
  <c r="K20" i="21"/>
  <c r="K18" i="21"/>
  <c r="P18" i="21" s="1"/>
  <c r="K16" i="21"/>
  <c r="P16" i="21" s="1"/>
  <c r="K12" i="21"/>
  <c r="P12" i="21" s="1"/>
  <c r="O28" i="21"/>
  <c r="N28" i="21"/>
  <c r="N34" i="21" s="1"/>
  <c r="G31" i="23"/>
  <c r="J34" i="23"/>
  <c r="J28" i="23"/>
  <c r="O10" i="23"/>
  <c r="G32" i="23"/>
  <c r="E34" i="22"/>
  <c r="H32" i="23"/>
  <c r="H33" i="23"/>
  <c r="G11" i="23"/>
  <c r="F11" i="23"/>
  <c r="H12" i="23"/>
  <c r="G12" i="23"/>
  <c r="H27" i="23"/>
  <c r="G10" i="23"/>
  <c r="G30" i="23"/>
  <c r="C34" i="23"/>
  <c r="N33" i="22"/>
  <c r="N28" i="22"/>
  <c r="H33" i="22"/>
  <c r="G33" i="22"/>
  <c r="H28" i="22"/>
  <c r="G28" i="22"/>
  <c r="O28" i="22"/>
  <c r="O33" i="22"/>
  <c r="L34" i="22"/>
  <c r="C34" i="21"/>
  <c r="D10" i="23" l="1"/>
  <c r="H34" i="23"/>
  <c r="P24" i="21"/>
  <c r="P15" i="21"/>
  <c r="P23" i="21"/>
  <c r="M14" i="21"/>
  <c r="M20" i="21"/>
  <c r="P20" i="21" s="1"/>
  <c r="M13" i="21"/>
  <c r="P13" i="21" s="1"/>
  <c r="M17" i="21"/>
  <c r="P17" i="21" s="1"/>
  <c r="M21" i="21"/>
  <c r="P21" i="21" s="1"/>
  <c r="M25" i="21"/>
  <c r="P25" i="21" s="1"/>
  <c r="M30" i="21"/>
  <c r="P30" i="21" s="1"/>
  <c r="M10" i="21"/>
  <c r="P10" i="21" s="1"/>
  <c r="M22" i="21"/>
  <c r="P22" i="21" s="1"/>
  <c r="M26" i="21"/>
  <c r="P26" i="21" s="1"/>
  <c r="N34" i="22"/>
  <c r="M31" i="22"/>
  <c r="M29" i="22"/>
  <c r="M26" i="22"/>
  <c r="M24" i="22"/>
  <c r="M22" i="22"/>
  <c r="M20" i="22"/>
  <c r="M18" i="22"/>
  <c r="M16" i="22"/>
  <c r="M14" i="22"/>
  <c r="M12" i="22"/>
  <c r="M10" i="22"/>
  <c r="M32" i="22"/>
  <c r="M30" i="22"/>
  <c r="M27" i="22"/>
  <c r="M25" i="22"/>
  <c r="M23" i="22"/>
  <c r="M21" i="22"/>
  <c r="M19" i="22"/>
  <c r="M17" i="22"/>
  <c r="M15" i="22"/>
  <c r="M13" i="22"/>
  <c r="M11" i="22"/>
  <c r="G34" i="22"/>
  <c r="K32" i="22"/>
  <c r="P32" i="22" s="1"/>
  <c r="K30" i="22"/>
  <c r="K31" i="22"/>
  <c r="K29" i="22"/>
  <c r="K27" i="22"/>
  <c r="K25" i="22"/>
  <c r="K23" i="22"/>
  <c r="K21" i="22"/>
  <c r="K19" i="22"/>
  <c r="K17" i="22"/>
  <c r="K15" i="22"/>
  <c r="K13" i="22"/>
  <c r="K11" i="22"/>
  <c r="K26" i="22"/>
  <c r="K24" i="22"/>
  <c r="P24" i="22" s="1"/>
  <c r="K22" i="22"/>
  <c r="K20" i="22"/>
  <c r="P20" i="22" s="1"/>
  <c r="K18" i="22"/>
  <c r="K16" i="22"/>
  <c r="P16" i="22" s="1"/>
  <c r="K14" i="22"/>
  <c r="K12" i="22"/>
  <c r="P12" i="22" s="1"/>
  <c r="K10" i="22"/>
  <c r="N28" i="23"/>
  <c r="F32" i="23"/>
  <c r="F30" i="23"/>
  <c r="F31" i="23"/>
  <c r="F29" i="23"/>
  <c r="F25" i="23"/>
  <c r="F21" i="23"/>
  <c r="F17" i="23"/>
  <c r="F13" i="23"/>
  <c r="F10" i="23"/>
  <c r="F24" i="23"/>
  <c r="F20" i="23"/>
  <c r="F16" i="23"/>
  <c r="F12" i="23"/>
  <c r="F27" i="23"/>
  <c r="F23" i="23"/>
  <c r="F19" i="23"/>
  <c r="F15" i="23"/>
  <c r="F26" i="23"/>
  <c r="F22" i="23"/>
  <c r="F18" i="23"/>
  <c r="F14" i="23"/>
  <c r="F28" i="21"/>
  <c r="G28" i="23"/>
  <c r="F33" i="21"/>
  <c r="O28" i="23"/>
  <c r="P14" i="21"/>
  <c r="M33" i="21"/>
  <c r="M28" i="21"/>
  <c r="M34" i="21" s="1"/>
  <c r="D31" i="21"/>
  <c r="I31" i="21" s="1"/>
  <c r="D29" i="21"/>
  <c r="D26" i="21"/>
  <c r="I26" i="21" s="1"/>
  <c r="D24" i="21"/>
  <c r="I24" i="21" s="1"/>
  <c r="D22" i="21"/>
  <c r="I22" i="21" s="1"/>
  <c r="D18" i="21"/>
  <c r="I18" i="21" s="1"/>
  <c r="D14" i="21"/>
  <c r="I14" i="21" s="1"/>
  <c r="D32" i="21"/>
  <c r="I32" i="21" s="1"/>
  <c r="D30" i="21"/>
  <c r="I30" i="21" s="1"/>
  <c r="D27" i="21"/>
  <c r="I27" i="21" s="1"/>
  <c r="D25" i="21"/>
  <c r="I25" i="21" s="1"/>
  <c r="D23" i="21"/>
  <c r="I23" i="21" s="1"/>
  <c r="D21" i="21"/>
  <c r="I21" i="21" s="1"/>
  <c r="D19" i="21"/>
  <c r="I19" i="21" s="1"/>
  <c r="D17" i="21"/>
  <c r="I17" i="21" s="1"/>
  <c r="D15" i="21"/>
  <c r="I15" i="21" s="1"/>
  <c r="D13" i="21"/>
  <c r="I13" i="21" s="1"/>
  <c r="D11" i="21"/>
  <c r="I11" i="21" s="1"/>
  <c r="D20" i="21"/>
  <c r="I20" i="21" s="1"/>
  <c r="D16" i="21"/>
  <c r="I16" i="21" s="1"/>
  <c r="D12" i="21"/>
  <c r="I12" i="21" s="1"/>
  <c r="D10" i="21"/>
  <c r="K28" i="21"/>
  <c r="K33" i="21"/>
  <c r="P29" i="21"/>
  <c r="F32" i="22"/>
  <c r="F30" i="22"/>
  <c r="F26" i="22"/>
  <c r="F24" i="22"/>
  <c r="F22" i="22"/>
  <c r="F20" i="22"/>
  <c r="F18" i="22"/>
  <c r="F16" i="22"/>
  <c r="F14" i="22"/>
  <c r="F12" i="22"/>
  <c r="F10" i="22"/>
  <c r="F21" i="22"/>
  <c r="F19" i="22"/>
  <c r="F17" i="22"/>
  <c r="F13" i="22"/>
  <c r="F31" i="22"/>
  <c r="F29" i="22"/>
  <c r="F27" i="22"/>
  <c r="F25" i="22"/>
  <c r="F23" i="22"/>
  <c r="F15" i="22"/>
  <c r="F11" i="22"/>
  <c r="D31" i="22"/>
  <c r="I31" i="22" s="1"/>
  <c r="D29" i="22"/>
  <c r="D27" i="22"/>
  <c r="D25" i="22"/>
  <c r="D23" i="22"/>
  <c r="D21" i="22"/>
  <c r="I21" i="22" s="1"/>
  <c r="D19" i="22"/>
  <c r="I19" i="22" s="1"/>
  <c r="D17" i="22"/>
  <c r="I17" i="22" s="1"/>
  <c r="D15" i="22"/>
  <c r="I15" i="22" s="1"/>
  <c r="D11" i="22"/>
  <c r="I11" i="22" s="1"/>
  <c r="D32" i="22"/>
  <c r="I32" i="22" s="1"/>
  <c r="D30" i="22"/>
  <c r="I30" i="22" s="1"/>
  <c r="D26" i="22"/>
  <c r="I26" i="22" s="1"/>
  <c r="D24" i="22"/>
  <c r="I24" i="22" s="1"/>
  <c r="D22" i="22"/>
  <c r="I22" i="22" s="1"/>
  <c r="D20" i="22"/>
  <c r="I20" i="22" s="1"/>
  <c r="D18" i="22"/>
  <c r="I18" i="22" s="1"/>
  <c r="D16" i="22"/>
  <c r="D14" i="22"/>
  <c r="I14" i="22" s="1"/>
  <c r="D12" i="22"/>
  <c r="I12" i="22" s="1"/>
  <c r="D10" i="22"/>
  <c r="D13" i="22"/>
  <c r="I13" i="22" s="1"/>
  <c r="G33" i="23"/>
  <c r="N33" i="23"/>
  <c r="O33" i="23"/>
  <c r="I16" i="22"/>
  <c r="H28" i="23"/>
  <c r="P31" i="22"/>
  <c r="P30" i="22"/>
  <c r="P26" i="22"/>
  <c r="P25" i="22"/>
  <c r="P23" i="22"/>
  <c r="P22" i="22"/>
  <c r="P21" i="22"/>
  <c r="P18" i="22"/>
  <c r="P17" i="22"/>
  <c r="P13" i="22"/>
  <c r="P11" i="22" l="1"/>
  <c r="P19" i="22"/>
  <c r="P27" i="22"/>
  <c r="P28" i="21"/>
  <c r="K33" i="22"/>
  <c r="K28" i="22"/>
  <c r="I25" i="22"/>
  <c r="I29" i="22"/>
  <c r="I10" i="22"/>
  <c r="N34" i="23"/>
  <c r="G34" i="23"/>
  <c r="F34" i="21"/>
  <c r="F33" i="23"/>
  <c r="F28" i="23"/>
  <c r="M31" i="23"/>
  <c r="M29" i="23"/>
  <c r="M32" i="23"/>
  <c r="M30" i="23"/>
  <c r="M27" i="23"/>
  <c r="M23" i="23"/>
  <c r="M19" i="23"/>
  <c r="M15" i="23"/>
  <c r="M11" i="23"/>
  <c r="M26" i="23"/>
  <c r="M22" i="23"/>
  <c r="M18" i="23"/>
  <c r="M14" i="23"/>
  <c r="M25" i="23"/>
  <c r="M21" i="23"/>
  <c r="M17" i="23"/>
  <c r="M13" i="23"/>
  <c r="M10" i="23"/>
  <c r="M24" i="23"/>
  <c r="M20" i="23"/>
  <c r="M16" i="23"/>
  <c r="M12" i="23"/>
  <c r="I10" i="21"/>
  <c r="D28" i="21"/>
  <c r="D33" i="21"/>
  <c r="I33" i="21" s="1"/>
  <c r="I29" i="21"/>
  <c r="K32" i="23"/>
  <c r="P32" i="23" s="1"/>
  <c r="K30" i="23"/>
  <c r="P30" i="23" s="1"/>
  <c r="K31" i="23"/>
  <c r="P31" i="23" s="1"/>
  <c r="K29" i="23"/>
  <c r="P29" i="23" s="1"/>
  <c r="K10" i="23"/>
  <c r="K25" i="23"/>
  <c r="P25" i="23" s="1"/>
  <c r="K21" i="23"/>
  <c r="P21" i="23" s="1"/>
  <c r="K17" i="23"/>
  <c r="P17" i="23" s="1"/>
  <c r="K13" i="23"/>
  <c r="P13" i="23" s="1"/>
  <c r="K26" i="23"/>
  <c r="K22" i="23"/>
  <c r="P22" i="23" s="1"/>
  <c r="K18" i="23"/>
  <c r="P18" i="23" s="1"/>
  <c r="K14" i="23"/>
  <c r="P14" i="23" s="1"/>
  <c r="K27" i="23"/>
  <c r="K23" i="23"/>
  <c r="K19" i="23"/>
  <c r="P19" i="23" s="1"/>
  <c r="K15" i="23"/>
  <c r="K11" i="23"/>
  <c r="K24" i="23"/>
  <c r="P24" i="23" s="1"/>
  <c r="K20" i="23"/>
  <c r="P20" i="23" s="1"/>
  <c r="K16" i="23"/>
  <c r="P16" i="23" s="1"/>
  <c r="K12" i="23"/>
  <c r="K34" i="21"/>
  <c r="P33" i="21"/>
  <c r="D31" i="23"/>
  <c r="I31" i="23" s="1"/>
  <c r="D29" i="23"/>
  <c r="D27" i="23"/>
  <c r="I27" i="23" s="1"/>
  <c r="D25" i="23"/>
  <c r="I25" i="23" s="1"/>
  <c r="D23" i="23"/>
  <c r="I23" i="23" s="1"/>
  <c r="D21" i="23"/>
  <c r="I21" i="23" s="1"/>
  <c r="D19" i="23"/>
  <c r="I19" i="23" s="1"/>
  <c r="D17" i="23"/>
  <c r="I17" i="23" s="1"/>
  <c r="D15" i="23"/>
  <c r="I15" i="23" s="1"/>
  <c r="D13" i="23"/>
  <c r="I13" i="23" s="1"/>
  <c r="D32" i="23"/>
  <c r="I32" i="23" s="1"/>
  <c r="D30" i="23"/>
  <c r="I30" i="23" s="1"/>
  <c r="D26" i="23"/>
  <c r="I26" i="23" s="1"/>
  <c r="D24" i="23"/>
  <c r="I24" i="23" s="1"/>
  <c r="D22" i="23"/>
  <c r="I22" i="23" s="1"/>
  <c r="D20" i="23"/>
  <c r="I20" i="23" s="1"/>
  <c r="D18" i="23"/>
  <c r="I18" i="23" s="1"/>
  <c r="D16" i="23"/>
  <c r="I16" i="23" s="1"/>
  <c r="D14" i="23"/>
  <c r="I14" i="23" s="1"/>
  <c r="D12" i="23"/>
  <c r="I12" i="23" s="1"/>
  <c r="D11" i="23"/>
  <c r="I11" i="23" s="1"/>
  <c r="I23" i="22"/>
  <c r="I27" i="22"/>
  <c r="F33" i="22"/>
  <c r="F28" i="22"/>
  <c r="D33" i="22"/>
  <c r="D28" i="22"/>
  <c r="I28" i="21"/>
  <c r="P14" i="22"/>
  <c r="P12" i="23"/>
  <c r="P15" i="22"/>
  <c r="P26" i="23"/>
  <c r="M28" i="22"/>
  <c r="P10" i="22"/>
  <c r="P29" i="22"/>
  <c r="M33" i="22"/>
  <c r="P33" i="22" l="1"/>
  <c r="P15" i="23"/>
  <c r="P23" i="23"/>
  <c r="P10" i="23"/>
  <c r="M34" i="22"/>
  <c r="K34" i="22"/>
  <c r="I33" i="22"/>
  <c r="M28" i="23"/>
  <c r="M33" i="23"/>
  <c r="P11" i="23"/>
  <c r="P27" i="23"/>
  <c r="K28" i="23"/>
  <c r="D34" i="21"/>
  <c r="D28" i="23"/>
  <c r="K33" i="23"/>
  <c r="D33" i="23"/>
  <c r="I33" i="23" s="1"/>
  <c r="D34" i="22"/>
  <c r="F34" i="22"/>
  <c r="F34" i="23"/>
  <c r="I28" i="22"/>
  <c r="I29" i="23"/>
  <c r="I10" i="23"/>
  <c r="P28" i="22"/>
  <c r="M34" i="23" l="1"/>
  <c r="P33" i="23"/>
  <c r="K34" i="23"/>
  <c r="P28" i="23"/>
  <c r="D34" i="23"/>
  <c r="I34" i="23" s="1"/>
  <c r="I28" i="23"/>
</calcChain>
</file>

<file path=xl/sharedStrings.xml><?xml version="1.0" encoding="utf-8"?>
<sst xmlns="http://schemas.openxmlformats.org/spreadsheetml/2006/main" count="409" uniqueCount="75">
  <si>
    <t>Šifra</t>
  </si>
  <si>
    <t>Broj isplaćenih šteta</t>
  </si>
  <si>
    <t>Vrijednost isplaćenih šteta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</si>
  <si>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</si>
  <si>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</si>
  <si>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</si>
  <si>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</si>
  <si>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</si>
  <si>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</si>
  <si>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</si>
  <si>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</si>
  <si>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</si>
  <si>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</si>
  <si>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</si>
  <si>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</si>
  <si>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</si>
  <si>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</si>
  <si>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</si>
  <si>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</si>
  <si>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</si>
  <si>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</si>
  <si>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</si>
  <si>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</si>
  <si>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NEŽIVOTNA OSIGURANJA</t>
  </si>
  <si>
    <t>Životna osiguranja</t>
  </si>
  <si>
    <t>Rente</t>
  </si>
  <si>
    <t>19.01-09</t>
  </si>
  <si>
    <t>Dodatna osiguranja uz osiguranje života</t>
  </si>
  <si>
    <t>Promjena u broju isplaćenih šteta</t>
  </si>
  <si>
    <t xml:space="preserve">Promjena udjela </t>
  </si>
  <si>
    <t>%</t>
  </si>
  <si>
    <t>Vrsta osiguranja</t>
  </si>
  <si>
    <t>01-18</t>
  </si>
  <si>
    <t xml:space="preserve">Vrijednost isplaćenih šteta </t>
  </si>
  <si>
    <t xml:space="preserve">Promjena iznosa isplaćenih šteta 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</si>
  <si>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</si>
  <si>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</si>
  <si>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</si>
  <si>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</si>
  <si>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</si>
  <si>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</si>
  <si>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</si>
  <si>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</si>
  <si>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</si>
  <si>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</si>
  <si>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</si>
  <si>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</si>
  <si>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</si>
  <si>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</si>
  <si>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</si>
  <si>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</si>
  <si>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</si>
  <si>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</si>
  <si>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 xml:space="preserve">Udio </t>
  </si>
  <si>
    <t>Apsolutno (broj)</t>
  </si>
  <si>
    <t>Relativno (%)</t>
  </si>
  <si>
    <t xml:space="preserve"> Apsolutno (KM)</t>
  </si>
  <si>
    <t>BROJ I VRIJEDNOST ISPLAĆENIH ŠTETA PO VRSTAMA OSIGURANJA U BOSNI I HERCEGOVINI</t>
  </si>
  <si>
    <t>(%)</t>
  </si>
  <si>
    <t xml:space="preserve">Osiguranje robe u prijevozu </t>
  </si>
  <si>
    <t>Osiguranje jamstva</t>
  </si>
  <si>
    <t>Osiguranje raznih financijskih gubitaka</t>
  </si>
  <si>
    <t>BROJ I VRIJEDNOST ISPLAĆENIH ŠTETA PO VRSTAMA OSIGURANJA U FEDERACIJI BOSNE I HERCEGOVINE*</t>
  </si>
  <si>
    <t>I-V-2017</t>
  </si>
  <si>
    <t>I-V-2018</t>
  </si>
  <si>
    <t>*Društva iz Federacije Bosne i Hercegovine i podružnice društava iz Republike Srpske</t>
  </si>
  <si>
    <t>*Društva iz Republike Srpske i podružnice društava iz Federacije Bosne i Hercegovine</t>
  </si>
  <si>
    <t>*Društva iz Federacije Bosne i Hercegovine i podružnice društava u Republici Srpskoj</t>
  </si>
  <si>
    <t>*Društva iz Republike Srpske i podružnice društava u Federaciji Bosne i Hercegovine</t>
  </si>
  <si>
    <t>19.01-10</t>
  </si>
  <si>
    <t>19.01-11</t>
  </si>
  <si>
    <t>19.01-12</t>
  </si>
  <si>
    <t>BROJ I VRIJEDNOST ISPLAĆENIH ŠTETA PO VRSTAMA OSIGURANJA DRUŠTAVA SA SJEDIŠTEM U REPUBLICI SRPSKOJ*</t>
  </si>
  <si>
    <t>BROJ I VRIJEDNOST ISPLAĆENIH ŠTETA PO VRSTAMA OSIGURANJA U REPUBLICI SRPSKOJ*</t>
  </si>
  <si>
    <t>BROJ I VRIJEDNOST ISPLAĆENIH ŠTETA PO VRSTAMA OSIGURANJA DRUŠTAVA SA SJEDIŠTEM U FEDERACIJI BOSNE I HERCEGOVINE*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</si>
</sst>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M_-;\-* #,##0.00\ _K_M_-;_-* &quot;-&quot;??\ _K_M_-;_-@_-"/>
    <numFmt numFmtId="164" formatCode="\+#,##0.00_ ;\-#,##0.00\ "/>
    <numFmt numFmtId="165" formatCode="\+#,##0.00;\-#,##0.0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8" fillId="0" borderId="0"/>
  </cellStyleXfs>
  <cellXfs count="146">
    <xf numFmtId="0" fontId="0" fillId="0" borderId="0" xfId="0"/>
    <xf numFmtId="0" fontId="0" fillId="0" borderId="0" xfId="0" applyFill="1"/>
    <xf numFmtId="4" fontId="5" fillId="0" borderId="0" xfId="0" applyNumberFormat="1" applyFont="1" applyBorder="1" applyAlignment="1">
      <alignment horizontal="right" vertical="center"/>
    </xf>
    <xf numFmtId="0" fontId="0" fillId="0" borderId="0" xfId="0" applyBorder="1"/>
    <xf numFmtId="165" fontId="5" fillId="0" borderId="0" xfId="0" applyNumberFormat="1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right" vertical="center"/>
    </xf>
    <xf numFmtId="164" fontId="5" fillId="2" borderId="2" xfId="6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0" fillId="2" borderId="7" xfId="0" applyFont="1" applyFill="1" applyBorder="1"/>
    <xf numFmtId="0" fontId="5" fillId="0" borderId="0" xfId="0" applyFont="1" applyBorder="1" applyAlignment="1"/>
    <xf numFmtId="0" fontId="5" fillId="0" borderId="1" xfId="2" applyFont="1" applyFill="1" applyBorder="1" applyAlignment="1">
      <alignment vertical="center" wrapText="1" shrinkToFit="1"/>
    </xf>
    <xf numFmtId="49" fontId="6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164" fontId="6" fillId="3" borderId="6" xfId="6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5" fillId="2" borderId="4" xfId="6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 wrapText="1"/>
    </xf>
    <xf numFmtId="164" fontId="11" fillId="2" borderId="1" xfId="6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/>
    <xf numFmtId="165" fontId="11" fillId="0" borderId="0" xfId="0" applyNumberFormat="1" applyFont="1" applyFill="1" applyBorder="1" applyAlignment="1">
      <alignment horizontal="right" vertical="center" wrapText="1"/>
    </xf>
    <xf numFmtId="4" fontId="11" fillId="2" borderId="2" xfId="0" applyNumberFormat="1" applyFont="1" applyFill="1" applyBorder="1" applyAlignment="1">
      <alignment horizontal="right" vertical="center"/>
    </xf>
    <xf numFmtId="164" fontId="11" fillId="2" borderId="2" xfId="6" applyNumberFormat="1" applyFont="1" applyFill="1" applyBorder="1" applyAlignment="1">
      <alignment horizontal="right" vertical="center"/>
    </xf>
    <xf numFmtId="4" fontId="11" fillId="2" borderId="0" xfId="0" applyNumberFormat="1" applyFont="1" applyFill="1" applyBorder="1" applyAlignment="1">
      <alignment horizontal="right" vertical="center"/>
    </xf>
    <xf numFmtId="164" fontId="12" fillId="3" borderId="6" xfId="6" applyNumberFormat="1" applyFont="1" applyFill="1" applyBorder="1" applyAlignment="1">
      <alignment horizontal="right" vertical="center"/>
    </xf>
    <xf numFmtId="4" fontId="12" fillId="3" borderId="6" xfId="0" applyNumberFormat="1" applyFont="1" applyFill="1" applyBorder="1" applyAlignment="1">
      <alignment horizontal="right" vertical="center"/>
    </xf>
    <xf numFmtId="3" fontId="12" fillId="3" borderId="6" xfId="0" applyNumberFormat="1" applyFont="1" applyFill="1" applyBorder="1" applyAlignment="1">
      <alignment horizontal="right" vertical="center"/>
    </xf>
    <xf numFmtId="165" fontId="11" fillId="0" borderId="1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Border="1" applyAlignment="1">
      <alignment horizontal="right" vertical="center" wrapText="1"/>
    </xf>
    <xf numFmtId="164" fontId="11" fillId="2" borderId="4" xfId="6" applyNumberFormat="1" applyFont="1" applyFill="1" applyBorder="1" applyAlignment="1">
      <alignment horizontal="right" vertical="center"/>
    </xf>
    <xf numFmtId="164" fontId="11" fillId="2" borderId="1" xfId="6" applyNumberFormat="1" applyFont="1" applyFill="1" applyBorder="1" applyAlignment="1">
      <alignment horizontal="right" vertical="center"/>
    </xf>
    <xf numFmtId="164" fontId="11" fillId="2" borderId="2" xfId="0" applyNumberFormat="1" applyFont="1" applyFill="1" applyBorder="1" applyAlignment="1">
      <alignment horizontal="right" vertical="center"/>
    </xf>
    <xf numFmtId="1" fontId="12" fillId="3" borderId="6" xfId="0" applyNumberFormat="1" applyFont="1" applyFill="1" applyBorder="1" applyAlignment="1">
      <alignment horizontal="right" vertical="center"/>
    </xf>
    <xf numFmtId="164" fontId="11" fillId="2" borderId="0" xfId="6" applyNumberFormat="1" applyFont="1" applyFill="1" applyBorder="1" applyAlignment="1">
      <alignment horizontal="right" vertical="center"/>
    </xf>
    <xf numFmtId="164" fontId="11" fillId="0" borderId="0" xfId="6" applyNumberFormat="1" applyFont="1" applyFill="1" applyBorder="1" applyAlignment="1">
      <alignment horizontal="right" vertical="center"/>
    </xf>
    <xf numFmtId="164" fontId="11" fillId="2" borderId="0" xfId="0" applyNumberFormat="1" applyFont="1" applyFill="1" applyBorder="1" applyAlignment="1">
      <alignment horizontal="right" vertical="center"/>
    </xf>
    <xf numFmtId="164" fontId="12" fillId="3" borderId="6" xfId="0" applyNumberFormat="1" applyFont="1" applyFill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 wrapText="1"/>
    </xf>
    <xf numFmtId="165" fontId="11" fillId="2" borderId="4" xfId="0" applyNumberFormat="1" applyFont="1" applyFill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/>
    </xf>
    <xf numFmtId="165" fontId="11" fillId="2" borderId="1" xfId="0" applyNumberFormat="1" applyFont="1" applyFill="1" applyBorder="1" applyAlignment="1">
      <alignment horizontal="right" vertical="center"/>
    </xf>
    <xf numFmtId="4" fontId="6" fillId="3" borderId="6" xfId="0" applyNumberFormat="1" applyFont="1" applyFill="1" applyBorder="1" applyAlignment="1">
      <alignment horizontal="right" vertical="center"/>
    </xf>
    <xf numFmtId="3" fontId="6" fillId="3" borderId="6" xfId="0" applyNumberFormat="1" applyFont="1" applyFill="1" applyBorder="1" applyAlignment="1">
      <alignment horizontal="right" vertical="center"/>
    </xf>
    <xf numFmtId="164" fontId="5" fillId="0" borderId="0" xfId="6" applyNumberFormat="1" applyFont="1" applyFill="1" applyBorder="1" applyAlignment="1">
      <alignment vertical="center"/>
    </xf>
    <xf numFmtId="164" fontId="5" fillId="2" borderId="2" xfId="6" applyNumberFormat="1" applyFont="1" applyFill="1" applyBorder="1" applyAlignment="1">
      <alignment vertical="center"/>
    </xf>
    <xf numFmtId="4" fontId="5" fillId="2" borderId="2" xfId="0" applyNumberFormat="1" applyFont="1" applyFill="1" applyBorder="1"/>
    <xf numFmtId="4" fontId="5" fillId="2" borderId="0" xfId="0" applyNumberFormat="1" applyFont="1" applyFill="1" applyBorder="1"/>
    <xf numFmtId="164" fontId="5" fillId="2" borderId="0" xfId="0" applyNumberFormat="1" applyFont="1" applyFill="1" applyBorder="1"/>
    <xf numFmtId="164" fontId="11" fillId="0" borderId="1" xfId="0" applyNumberFormat="1" applyFont="1" applyBorder="1" applyAlignment="1">
      <alignment vertical="center" wrapText="1"/>
    </xf>
    <xf numFmtId="164" fontId="11" fillId="2" borderId="4" xfId="0" applyNumberFormat="1" applyFont="1" applyFill="1" applyBorder="1"/>
    <xf numFmtId="164" fontId="11" fillId="0" borderId="1" xfId="0" applyNumberFormat="1" applyFont="1" applyBorder="1"/>
    <xf numFmtId="164" fontId="11" fillId="2" borderId="1" xfId="0" applyNumberFormat="1" applyFont="1" applyFill="1" applyBorder="1"/>
    <xf numFmtId="4" fontId="0" fillId="0" borderId="0" xfId="0" applyNumberFormat="1"/>
    <xf numFmtId="1" fontId="6" fillId="3" borderId="6" xfId="0" applyNumberFormat="1" applyFont="1" applyFill="1" applyBorder="1" applyAlignment="1">
      <alignment horizontal="right" vertical="center"/>
    </xf>
    <xf numFmtId="164" fontId="5" fillId="2" borderId="4" xfId="6" applyNumberFormat="1" applyFont="1" applyFill="1" applyBorder="1" applyAlignment="1">
      <alignment horizontal="right" vertical="center"/>
    </xf>
    <xf numFmtId="164" fontId="5" fillId="0" borderId="0" xfId="6" applyNumberFormat="1" applyFont="1" applyFill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13" fillId="0" borderId="0" xfId="0" applyFont="1"/>
    <xf numFmtId="0" fontId="9" fillId="2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 applyAlignment="1">
      <alignment vertical="center" wrapText="1"/>
    </xf>
    <xf numFmtId="4" fontId="6" fillId="3" borderId="6" xfId="0" applyNumberFormat="1" applyFont="1" applyFill="1" applyBorder="1" applyAlignment="1">
      <alignment vertical="center"/>
    </xf>
    <xf numFmtId="3" fontId="6" fillId="3" borderId="6" xfId="0" applyNumberFormat="1" applyFont="1" applyFill="1" applyBorder="1" applyAlignment="1">
      <alignment vertical="center"/>
    </xf>
    <xf numFmtId="164" fontId="6" fillId="3" borderId="6" xfId="6" applyNumberFormat="1" applyFont="1" applyFill="1" applyBorder="1" applyAlignment="1">
      <alignment vertical="center"/>
    </xf>
    <xf numFmtId="164" fontId="12" fillId="3" borderId="6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/>
    </xf>
    <xf numFmtId="164" fontId="5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 wrapText="1"/>
    </xf>
    <xf numFmtId="164" fontId="11" fillId="2" borderId="4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2" borderId="15" xfId="0" applyFont="1" applyFill="1" applyBorder="1"/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3" fontId="14" fillId="0" borderId="0" xfId="3" applyNumberFormat="1" applyFont="1" applyFill="1" applyBorder="1" applyAlignment="1">
      <alignment horizontal="right" vertical="center"/>
    </xf>
    <xf numFmtId="3" fontId="0" fillId="0" borderId="0" xfId="0" applyNumberFormat="1"/>
    <xf numFmtId="4" fontId="16" fillId="0" borderId="0" xfId="0" applyNumberFormat="1" applyFont="1"/>
    <xf numFmtId="3" fontId="16" fillId="0" borderId="0" xfId="0" applyNumberFormat="1" applyFont="1"/>
    <xf numFmtId="0" fontId="16" fillId="0" borderId="0" xfId="0" applyFont="1"/>
    <xf numFmtId="0" fontId="15" fillId="0" borderId="0" xfId="0" applyFont="1"/>
    <xf numFmtId="0" fontId="17" fillId="0" borderId="0" xfId="0" applyFont="1"/>
    <xf numFmtId="3" fontId="19" fillId="0" borderId="0" xfId="0" applyNumberFormat="1" applyFont="1"/>
    <xf numFmtId="3" fontId="17" fillId="0" borderId="0" xfId="0" applyNumberFormat="1" applyFont="1"/>
    <xf numFmtId="4" fontId="17" fillId="0" borderId="0" xfId="0" applyNumberFormat="1" applyFont="1"/>
    <xf numFmtId="165" fontId="5" fillId="0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3" fontId="5" fillId="2" borderId="2" xfId="0" applyNumberFormat="1" applyFont="1" applyFill="1" applyBorder="1"/>
    <xf numFmtId="164" fontId="5" fillId="2" borderId="4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2" borderId="0" xfId="6" applyNumberFormat="1" applyFont="1" applyFill="1" applyBorder="1" applyAlignment="1">
      <alignment horizontal="right" vertical="center"/>
    </xf>
    <xf numFmtId="164" fontId="5" fillId="2" borderId="1" xfId="6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6" fillId="3" borderId="6" xfId="0" applyNumberFormat="1" applyFont="1" applyFill="1" applyBorder="1" applyAlignment="1">
      <alignment horizontal="right" vertical="center"/>
    </xf>
    <xf numFmtId="0" fontId="0" fillId="0" borderId="0" xfId="0" applyFill="1" applyBorder="1"/>
    <xf numFmtId="3" fontId="14" fillId="0" borderId="0" xfId="1" applyNumberFormat="1" applyFont="1" applyFill="1" applyBorder="1" applyAlignment="1" applyProtection="1">
      <alignment horizontal="right" vertical="center"/>
    </xf>
    <xf numFmtId="3" fontId="0" fillId="0" borderId="0" xfId="0" applyNumberFormat="1" applyFill="1" applyBorder="1"/>
    <xf numFmtId="4" fontId="11" fillId="0" borderId="0" xfId="0" applyNumberFormat="1" applyFont="1" applyBorder="1" applyAlignment="1">
      <alignment vertical="center" wrapText="1"/>
    </xf>
    <xf numFmtId="4" fontId="5" fillId="0" borderId="0" xfId="0" applyNumberFormat="1" applyFont="1" applyBorder="1"/>
    <xf numFmtId="4" fontId="11" fillId="0" borderId="0" xfId="0" applyNumberFormat="1" applyFont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/>
    <xf numFmtId="0" fontId="0" fillId="0" borderId="0" xfId="0" applyFont="1" applyFill="1" applyBorder="1"/>
    <xf numFmtId="3" fontId="20" fillId="0" borderId="0" xfId="1" applyNumberFormat="1" applyFont="1" applyFill="1" applyBorder="1" applyAlignment="1" applyProtection="1">
      <alignment horizontal="right" vertical="center"/>
    </xf>
    <xf numFmtId="3" fontId="0" fillId="0" borderId="0" xfId="0" applyNumberFormat="1" applyFont="1" applyFill="1" applyBorder="1"/>
    <xf numFmtId="3" fontId="20" fillId="0" borderId="0" xfId="3" applyNumberFormat="1" applyFont="1" applyFill="1" applyBorder="1" applyAlignment="1">
      <alignment horizontal="right" vertical="center"/>
    </xf>
    <xf numFmtId="0" fontId="4" fillId="0" borderId="3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49" fontId="6" fillId="2" borderId="23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top" wrapText="1"/>
    </xf>
    <xf numFmtId="0" fontId="9" fillId="2" borderId="21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</cellXfs>
  <cellStyles count="11">
    <cellStyle name="Comma" xfId="6" builtinId="3"/>
    <cellStyle name="Normal" xfId="0" builtinId="0"/>
    <cellStyle name="Normal 2" xfId="10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tabSelected="1" showRuler="0" view="pageLayout" zoomScale="65" zoomScaleNormal="70" zoomScalePageLayoutView="65" workbookViewId="0">
      <selection activeCell="B34" sqref="B34"/>
    </sheetView>
  </sheetViews>
  <sheetFormatPr defaultColWidth="3.140625" defaultRowHeight="15" x14ac:dyDescent="0.25"/>
  <cols>
    <col min="1" max="1" width="8.42578125" customWidth="1"/>
    <col min="2" max="2" width="48.710937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5.42578125" customWidth="1"/>
    <col min="15" max="16" width="10.42578125" customWidth="1"/>
  </cols>
  <sheetData>
    <row r="1" spans="1:18" x14ac:dyDescent="0.25">
      <c r="B1" s="74"/>
    </row>
    <row r="3" spans="1:18" x14ac:dyDescent="0.25">
      <c r="E3" s="9" t="s">
        <v>57</v>
      </c>
      <c r="F3" s="16"/>
      <c r="G3" s="16"/>
      <c r="H3" s="16"/>
      <c r="I3" s="17"/>
      <c r="J3" s="16"/>
      <c r="K3" s="16"/>
      <c r="L3" s="16"/>
      <c r="M3" s="16"/>
    </row>
    <row r="4" spans="1:18" x14ac:dyDescent="0.25">
      <c r="D4" s="7"/>
      <c r="E4" s="25"/>
      <c r="F4" s="7"/>
      <c r="G4" s="7"/>
      <c r="H4" s="7"/>
      <c r="I4" s="7"/>
      <c r="J4" s="7"/>
      <c r="K4" s="7"/>
      <c r="L4" s="7"/>
      <c r="M4" s="7"/>
      <c r="N4" s="7"/>
    </row>
    <row r="5" spans="1:18" x14ac:dyDescent="0.25"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8" ht="15.75" thickBot="1" x14ac:dyDescent="0.3"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8" ht="18" customHeight="1" x14ac:dyDescent="0.25">
      <c r="A7" s="24"/>
      <c r="B7" s="138" t="s">
        <v>31</v>
      </c>
      <c r="C7" s="138" t="s">
        <v>1</v>
      </c>
      <c r="D7" s="138"/>
      <c r="E7" s="138"/>
      <c r="F7" s="138"/>
      <c r="G7" s="138"/>
      <c r="H7" s="138"/>
      <c r="I7" s="138"/>
      <c r="J7" s="138" t="s">
        <v>33</v>
      </c>
      <c r="K7" s="138"/>
      <c r="L7" s="138"/>
      <c r="M7" s="138"/>
      <c r="N7" s="138"/>
      <c r="O7" s="138"/>
      <c r="P7" s="139"/>
    </row>
    <row r="8" spans="1:18" ht="38.25" customHeight="1" x14ac:dyDescent="0.25">
      <c r="A8" s="19" t="s">
        <v>0</v>
      </c>
      <c r="B8" s="141"/>
      <c r="C8" s="30" t="s">
        <v>1</v>
      </c>
      <c r="D8" s="137" t="s">
        <v>53</v>
      </c>
      <c r="E8" s="30" t="s">
        <v>1</v>
      </c>
      <c r="F8" s="30" t="s">
        <v>53</v>
      </c>
      <c r="G8" s="140" t="s">
        <v>28</v>
      </c>
      <c r="H8" s="140"/>
      <c r="I8" s="30" t="s">
        <v>29</v>
      </c>
      <c r="J8" s="30" t="s">
        <v>33</v>
      </c>
      <c r="K8" s="30" t="s">
        <v>53</v>
      </c>
      <c r="L8" s="30" t="s">
        <v>2</v>
      </c>
      <c r="M8" s="30" t="s">
        <v>53</v>
      </c>
      <c r="N8" s="140" t="s">
        <v>34</v>
      </c>
      <c r="O8" s="140"/>
      <c r="P8" s="21" t="s">
        <v>29</v>
      </c>
    </row>
    <row r="9" spans="1:18" ht="31.5" customHeight="1" thickBot="1" x14ac:dyDescent="0.3">
      <c r="A9" s="18"/>
      <c r="B9" s="142"/>
      <c r="C9" s="22" t="s">
        <v>63</v>
      </c>
      <c r="D9" s="135" t="s">
        <v>58</v>
      </c>
      <c r="E9" s="22" t="s">
        <v>64</v>
      </c>
      <c r="F9" s="135" t="s">
        <v>58</v>
      </c>
      <c r="G9" s="22" t="s">
        <v>54</v>
      </c>
      <c r="H9" s="22" t="s">
        <v>55</v>
      </c>
      <c r="I9" s="22" t="s">
        <v>30</v>
      </c>
      <c r="J9" s="22" t="s">
        <v>63</v>
      </c>
      <c r="K9" s="135" t="s">
        <v>58</v>
      </c>
      <c r="L9" s="22" t="s">
        <v>64</v>
      </c>
      <c r="M9" s="135" t="s">
        <v>58</v>
      </c>
      <c r="N9" s="22" t="s">
        <v>56</v>
      </c>
      <c r="O9" s="22" t="s">
        <v>55</v>
      </c>
      <c r="P9" s="20" t="s">
        <v>58</v>
      </c>
    </row>
    <row r="10" spans="1:18" x14ac:dyDescent="0.25">
      <c r="A10" s="131" t="s">
        <v>3</v>
      </c>
      <c r="B10" s="23" t="s">
        <v>38</v>
      </c>
      <c r="C10" s="2">
        <f>FBiH!C10+RS!C10</f>
        <v>6729</v>
      </c>
      <c r="D10" s="76">
        <f>C10/C$34*100</f>
        <v>14.158267931912386</v>
      </c>
      <c r="E10" s="2">
        <f>FBiH!E10+RS!E10</f>
        <v>7017</v>
      </c>
      <c r="F10" s="76">
        <f t="shared" ref="F10:F27" si="0">E10/E$34*100</f>
        <v>13.743463188201421</v>
      </c>
      <c r="G10" s="71">
        <f>E10-C10</f>
        <v>288</v>
      </c>
      <c r="H10" s="4">
        <f>IFERROR((E10-C10)/C10*100, "-")</f>
        <v>4.2799821667409716</v>
      </c>
      <c r="I10" s="43">
        <f>F10-D10</f>
        <v>-0.41480474371096498</v>
      </c>
      <c r="J10" s="2">
        <f>FBiH!J10+RS!J10</f>
        <v>8228447.8303000005</v>
      </c>
      <c r="K10" s="79">
        <f t="shared" ref="K10:K27" si="1">J10/J$34*100</f>
        <v>7.8879662650003501</v>
      </c>
      <c r="L10" s="2">
        <f>FBiH!L10+RS!L10</f>
        <v>9063972.4138000011</v>
      </c>
      <c r="M10" s="84">
        <f t="shared" ref="M10:M27" si="2">L10/L$34*100</f>
        <v>7.9514413389272205</v>
      </c>
      <c r="N10" s="71">
        <f>L10-J10</f>
        <v>835524.58350000065</v>
      </c>
      <c r="O10" s="4">
        <f>IFERROR((L10-J10)/J10*100, "-")</f>
        <v>10.154097112013146</v>
      </c>
      <c r="P10" s="88">
        <f>M10-K10</f>
        <v>6.3475073926870351E-2</v>
      </c>
    </row>
    <row r="11" spans="1:18" x14ac:dyDescent="0.25">
      <c r="A11" s="131" t="s">
        <v>4</v>
      </c>
      <c r="B11" s="23" t="s">
        <v>39</v>
      </c>
      <c r="C11" s="2">
        <f>FBiH!C11+RS!C11</f>
        <v>5938</v>
      </c>
      <c r="D11" s="76">
        <f t="shared" ref="D11:D27" si="3">C11/C$34*100</f>
        <v>12.493950806909757</v>
      </c>
      <c r="E11" s="2">
        <f>FBiH!E11+RS!E11</f>
        <v>6785</v>
      </c>
      <c r="F11" s="76">
        <f>E11/E$34*100</f>
        <v>13.289069079656072</v>
      </c>
      <c r="G11" s="71">
        <f t="shared" ref="G11:G26" si="4">E11-C11</f>
        <v>847</v>
      </c>
      <c r="H11" s="4">
        <f t="shared" ref="H11:H32" si="5">IFERROR((E11-C11)/C11*100, "-")</f>
        <v>14.264061973728529</v>
      </c>
      <c r="I11" s="108">
        <f t="shared" ref="I11:I32" si="6">F11-D11</f>
        <v>0.79511827274631486</v>
      </c>
      <c r="J11" s="2">
        <f>FBiH!J11+RS!J11</f>
        <v>1267472.8023000008</v>
      </c>
      <c r="K11" s="77">
        <f t="shared" si="1"/>
        <v>1.2150265654638484</v>
      </c>
      <c r="L11" s="2">
        <f>FBiH!L11+RS!L11</f>
        <v>1550231.7673000023</v>
      </c>
      <c r="M11" s="76">
        <f t="shared" si="2"/>
        <v>1.35995305332793</v>
      </c>
      <c r="N11" s="71">
        <f t="shared" ref="N11:N26" si="7">L11-J11</f>
        <v>282758.96500000148</v>
      </c>
      <c r="O11" s="4">
        <f t="shared" ref="O11:O27" si="8">IFERROR((L11-J11)/J11*100, "-")</f>
        <v>22.308878303889212</v>
      </c>
      <c r="P11" s="109">
        <f>M11-K11</f>
        <v>0.14492648786408169</v>
      </c>
      <c r="R11" s="3"/>
    </row>
    <row r="12" spans="1:18" x14ac:dyDescent="0.25">
      <c r="A12" s="131" t="s">
        <v>5</v>
      </c>
      <c r="B12" s="23" t="s">
        <v>40</v>
      </c>
      <c r="C12" s="2">
        <f>FBiH!C12+RS!C12</f>
        <v>9641</v>
      </c>
      <c r="D12" s="76">
        <f t="shared" si="3"/>
        <v>20.285311507143309</v>
      </c>
      <c r="E12" s="2">
        <f>FBiH!E12+RS!E12</f>
        <v>10367</v>
      </c>
      <c r="F12" s="76">
        <f t="shared" si="0"/>
        <v>20.304757427972657</v>
      </c>
      <c r="G12" s="71">
        <f t="shared" si="4"/>
        <v>726</v>
      </c>
      <c r="H12" s="4">
        <f t="shared" si="5"/>
        <v>7.53033917643398</v>
      </c>
      <c r="I12" s="108">
        <f t="shared" si="6"/>
        <v>1.944592082934804E-2</v>
      </c>
      <c r="J12" s="2">
        <f>FBiH!J12+RS!J12</f>
        <v>18561394.526299994</v>
      </c>
      <c r="K12" s="77">
        <f t="shared" si="1"/>
        <v>17.793350200955029</v>
      </c>
      <c r="L12" s="2">
        <f>FBiH!L12+RS!L12</f>
        <v>18835651.815099996</v>
      </c>
      <c r="M12" s="76">
        <f t="shared" si="2"/>
        <v>16.523724218334802</v>
      </c>
      <c r="N12" s="71">
        <f t="shared" si="7"/>
        <v>274257.28880000114</v>
      </c>
      <c r="O12" s="4">
        <f t="shared" si="8"/>
        <v>1.477568339013541</v>
      </c>
      <c r="P12" s="109">
        <f t="shared" ref="P12:P27" si="9">M12-K12</f>
        <v>-1.2696259826202265</v>
      </c>
    </row>
    <row r="13" spans="1:18" x14ac:dyDescent="0.25">
      <c r="A13" s="131" t="s">
        <v>6</v>
      </c>
      <c r="B13" s="23" t="s">
        <v>41</v>
      </c>
      <c r="C13" s="2">
        <f>FBiH!C13+RS!C13</f>
        <v>0</v>
      </c>
      <c r="D13" s="76">
        <f t="shared" si="3"/>
        <v>0</v>
      </c>
      <c r="E13" s="2">
        <f>FBiH!E13+RS!E13</f>
        <v>0</v>
      </c>
      <c r="F13" s="76">
        <f t="shared" si="0"/>
        <v>0</v>
      </c>
      <c r="G13" s="71">
        <f t="shared" si="4"/>
        <v>0</v>
      </c>
      <c r="H13" s="4" t="str">
        <f t="shared" si="5"/>
        <v>-</v>
      </c>
      <c r="I13" s="108">
        <f t="shared" si="6"/>
        <v>0</v>
      </c>
      <c r="J13" s="2">
        <f>FBiH!J13+RS!J13</f>
        <v>0</v>
      </c>
      <c r="K13" s="77">
        <f t="shared" si="1"/>
        <v>0</v>
      </c>
      <c r="L13" s="2">
        <f>FBiH!L13+RS!L13</f>
        <v>0</v>
      </c>
      <c r="M13" s="76">
        <f t="shared" si="2"/>
        <v>0</v>
      </c>
      <c r="N13" s="71">
        <f t="shared" si="7"/>
        <v>0</v>
      </c>
      <c r="O13" s="4" t="str">
        <f t="shared" si="8"/>
        <v>-</v>
      </c>
      <c r="P13" s="109">
        <f t="shared" si="9"/>
        <v>0</v>
      </c>
    </row>
    <row r="14" spans="1:18" x14ac:dyDescent="0.25">
      <c r="A14" s="131" t="s">
        <v>7</v>
      </c>
      <c r="B14" s="23" t="s">
        <v>43</v>
      </c>
      <c r="C14" s="2">
        <f>FBiH!C14+RS!C14</f>
        <v>0</v>
      </c>
      <c r="D14" s="76">
        <f t="shared" si="3"/>
        <v>0</v>
      </c>
      <c r="E14" s="2">
        <f>FBiH!E14+RS!E14</f>
        <v>0</v>
      </c>
      <c r="F14" s="76">
        <f t="shared" si="0"/>
        <v>0</v>
      </c>
      <c r="G14" s="71">
        <f t="shared" si="4"/>
        <v>0</v>
      </c>
      <c r="H14" s="4" t="str">
        <f t="shared" si="5"/>
        <v>-</v>
      </c>
      <c r="I14" s="108">
        <f t="shared" si="6"/>
        <v>0</v>
      </c>
      <c r="J14" s="2">
        <f>FBiH!J14+RS!J14</f>
        <v>0</v>
      </c>
      <c r="K14" s="77">
        <f t="shared" si="1"/>
        <v>0</v>
      </c>
      <c r="L14" s="2">
        <f>FBiH!L14+RS!L14</f>
        <v>0</v>
      </c>
      <c r="M14" s="76">
        <f t="shared" si="2"/>
        <v>0</v>
      </c>
      <c r="N14" s="71">
        <f t="shared" si="7"/>
        <v>0</v>
      </c>
      <c r="O14" s="4" t="str">
        <f t="shared" si="8"/>
        <v>-</v>
      </c>
      <c r="P14" s="109">
        <f t="shared" si="9"/>
        <v>0</v>
      </c>
    </row>
    <row r="15" spans="1:18" x14ac:dyDescent="0.25">
      <c r="A15" s="131" t="s">
        <v>8</v>
      </c>
      <c r="B15" s="23" t="s">
        <v>44</v>
      </c>
      <c r="C15" s="2">
        <f>FBiH!C15+RS!C15</f>
        <v>0</v>
      </c>
      <c r="D15" s="76">
        <f t="shared" si="3"/>
        <v>0</v>
      </c>
      <c r="E15" s="2">
        <f>FBiH!E15+RS!E15</f>
        <v>0</v>
      </c>
      <c r="F15" s="76">
        <f t="shared" si="0"/>
        <v>0</v>
      </c>
      <c r="G15" s="71">
        <f t="shared" si="4"/>
        <v>0</v>
      </c>
      <c r="H15" s="4" t="str">
        <f t="shared" si="5"/>
        <v>-</v>
      </c>
      <c r="I15" s="108">
        <f t="shared" si="6"/>
        <v>0</v>
      </c>
      <c r="J15" s="2">
        <f>FBiH!J15+RS!J15</f>
        <v>200</v>
      </c>
      <c r="K15" s="77">
        <f t="shared" si="1"/>
        <v>1.917242820925259E-4</v>
      </c>
      <c r="L15" s="2">
        <f>FBiH!L15+RS!L15</f>
        <v>4226.6000999999997</v>
      </c>
      <c r="M15" s="76">
        <f t="shared" si="2"/>
        <v>3.7078182968745604E-3</v>
      </c>
      <c r="N15" s="71">
        <f t="shared" si="7"/>
        <v>4026.6000999999997</v>
      </c>
      <c r="O15" s="4">
        <f t="shared" si="8"/>
        <v>2013.3000499999998</v>
      </c>
      <c r="P15" s="109">
        <f t="shared" si="9"/>
        <v>3.5160940147820345E-3</v>
      </c>
    </row>
    <row r="16" spans="1:18" x14ac:dyDescent="0.25">
      <c r="A16" s="131" t="s">
        <v>9</v>
      </c>
      <c r="B16" s="23" t="s">
        <v>59</v>
      </c>
      <c r="C16" s="2">
        <f>FBiH!C16+RS!C16</f>
        <v>40</v>
      </c>
      <c r="D16" s="76">
        <f t="shared" si="3"/>
        <v>8.4162686472952219E-2</v>
      </c>
      <c r="E16" s="2">
        <f>FBiH!E16+RS!E16</f>
        <v>44</v>
      </c>
      <c r="F16" s="76">
        <f t="shared" si="0"/>
        <v>8.6178192999980405E-2</v>
      </c>
      <c r="G16" s="71">
        <f t="shared" si="4"/>
        <v>4</v>
      </c>
      <c r="H16" s="4">
        <f t="shared" si="5"/>
        <v>10</v>
      </c>
      <c r="I16" s="108">
        <f t="shared" si="6"/>
        <v>2.0155065270281852E-3</v>
      </c>
      <c r="J16" s="2">
        <f>FBiH!J16+RS!J16</f>
        <v>79426.970199999996</v>
      </c>
      <c r="K16" s="77">
        <f t="shared" si="1"/>
        <v>7.6140394201897235E-2</v>
      </c>
      <c r="L16" s="2">
        <f>FBiH!L16+RS!L16</f>
        <v>136573.09969999999</v>
      </c>
      <c r="M16" s="76">
        <f t="shared" si="2"/>
        <v>0.11980982963790059</v>
      </c>
      <c r="N16" s="71">
        <f t="shared" si="7"/>
        <v>57146.129499999995</v>
      </c>
      <c r="O16" s="4">
        <f t="shared" si="8"/>
        <v>71.948016342690607</v>
      </c>
      <c r="P16" s="109">
        <f t="shared" si="9"/>
        <v>4.3669435436003351E-2</v>
      </c>
    </row>
    <row r="17" spans="1:16" x14ac:dyDescent="0.25">
      <c r="A17" s="131" t="s">
        <v>10</v>
      </c>
      <c r="B17" s="23" t="s">
        <v>45</v>
      </c>
      <c r="C17" s="2">
        <f>FBiH!C17+RS!C17</f>
        <v>817</v>
      </c>
      <c r="D17" s="76">
        <f t="shared" si="3"/>
        <v>1.7190228712100493</v>
      </c>
      <c r="E17" s="2">
        <f>FBiH!E17+RS!E17</f>
        <v>981</v>
      </c>
      <c r="F17" s="76">
        <f t="shared" si="0"/>
        <v>1.9213819848404725</v>
      </c>
      <c r="G17" s="71">
        <f t="shared" si="4"/>
        <v>164</v>
      </c>
      <c r="H17" s="4">
        <f t="shared" si="5"/>
        <v>20.073439412484699</v>
      </c>
      <c r="I17" s="108">
        <f t="shared" si="6"/>
        <v>0.20235911363042325</v>
      </c>
      <c r="J17" s="2">
        <f>FBiH!J17+RS!J17</f>
        <v>3010167.0186000001</v>
      </c>
      <c r="K17" s="77">
        <f t="shared" si="1"/>
        <v>2.8856105530984202</v>
      </c>
      <c r="L17" s="2">
        <f>FBiH!L17+RS!L17</f>
        <v>2771321.6401000004</v>
      </c>
      <c r="M17" s="76">
        <f t="shared" si="2"/>
        <v>2.4311637818981735</v>
      </c>
      <c r="N17" s="71">
        <f t="shared" si="7"/>
        <v>-238845.37849999964</v>
      </c>
      <c r="O17" s="4">
        <f t="shared" si="8"/>
        <v>-7.934622133063046</v>
      </c>
      <c r="P17" s="109">
        <f t="shared" si="9"/>
        <v>-0.45444677120024668</v>
      </c>
    </row>
    <row r="18" spans="1:16" x14ac:dyDescent="0.25">
      <c r="A18" s="131" t="s">
        <v>11</v>
      </c>
      <c r="B18" s="23" t="s">
        <v>46</v>
      </c>
      <c r="C18" s="2">
        <f>FBiH!C18+RS!C18</f>
        <v>1290</v>
      </c>
      <c r="D18" s="76">
        <f t="shared" si="3"/>
        <v>2.7142466387527091</v>
      </c>
      <c r="E18" s="2">
        <f>FBiH!E18+RS!E18</f>
        <v>1305</v>
      </c>
      <c r="F18" s="76">
        <f t="shared" si="0"/>
        <v>2.5559668605676009</v>
      </c>
      <c r="G18" s="71">
        <f t="shared" si="4"/>
        <v>15</v>
      </c>
      <c r="H18" s="4">
        <f t="shared" si="5"/>
        <v>1.1627906976744187</v>
      </c>
      <c r="I18" s="108">
        <f t="shared" si="6"/>
        <v>-0.15827977818510819</v>
      </c>
      <c r="J18" s="2">
        <f>FBiH!J18+RS!J18</f>
        <v>4327128.2290000003</v>
      </c>
      <c r="K18" s="77">
        <f t="shared" si="1"/>
        <v>4.1480777661366401</v>
      </c>
      <c r="L18" s="2">
        <f>FBiH!L18+RS!L18</f>
        <v>3078713.1103999997</v>
      </c>
      <c r="M18" s="76">
        <f t="shared" si="2"/>
        <v>2.7008253753575384</v>
      </c>
      <c r="N18" s="71">
        <f t="shared" si="7"/>
        <v>-1248415.1186000006</v>
      </c>
      <c r="O18" s="4">
        <f t="shared" si="8"/>
        <v>-28.850892613563929</v>
      </c>
      <c r="P18" s="109">
        <f t="shared" si="9"/>
        <v>-1.4472523907791017</v>
      </c>
    </row>
    <row r="19" spans="1:16" s="31" customFormat="1" ht="23.25" customHeight="1" x14ac:dyDescent="0.25">
      <c r="A19" s="131" t="s">
        <v>12</v>
      </c>
      <c r="B19" s="23" t="s">
        <v>48</v>
      </c>
      <c r="C19" s="2">
        <f>FBiH!C19+RS!C19</f>
        <v>17745</v>
      </c>
      <c r="D19" s="76">
        <f t="shared" si="3"/>
        <v>37.336671786563421</v>
      </c>
      <c r="E19" s="2">
        <f>FBiH!E19+RS!E19</f>
        <v>18562</v>
      </c>
      <c r="F19" s="76">
        <f t="shared" si="0"/>
        <v>36.355445874219008</v>
      </c>
      <c r="G19" s="71">
        <f t="shared" si="4"/>
        <v>817</v>
      </c>
      <c r="H19" s="4">
        <f t="shared" si="5"/>
        <v>4.6041138348830657</v>
      </c>
      <c r="I19" s="108">
        <f t="shared" si="6"/>
        <v>-0.98122591234441359</v>
      </c>
      <c r="J19" s="2">
        <f>FBiH!J19+RS!J19</f>
        <v>44403552.124100007</v>
      </c>
      <c r="K19" s="77">
        <f t="shared" si="1"/>
        <v>42.566195766755641</v>
      </c>
      <c r="L19" s="2">
        <f>FBiH!L19+RS!L19</f>
        <v>52337300.92059999</v>
      </c>
      <c r="M19" s="76">
        <f t="shared" si="2"/>
        <v>45.913310313514266</v>
      </c>
      <c r="N19" s="71">
        <f t="shared" si="7"/>
        <v>7933748.7964999825</v>
      </c>
      <c r="O19" s="4">
        <f t="shared" si="8"/>
        <v>17.867374155848097</v>
      </c>
      <c r="P19" s="109">
        <f t="shared" si="9"/>
        <v>3.3471145467586254</v>
      </c>
    </row>
    <row r="20" spans="1:16" s="31" customFormat="1" ht="23.25" customHeight="1" x14ac:dyDescent="0.25">
      <c r="A20" s="131" t="s">
        <v>13</v>
      </c>
      <c r="B20" s="23" t="s">
        <v>49</v>
      </c>
      <c r="C20" s="2">
        <f>FBiH!C20+RS!C20</f>
        <v>0</v>
      </c>
      <c r="D20" s="76">
        <f t="shared" si="3"/>
        <v>0</v>
      </c>
      <c r="E20" s="2">
        <f>FBiH!E20+RS!E20</f>
        <v>0</v>
      </c>
      <c r="F20" s="76">
        <f t="shared" si="0"/>
        <v>0</v>
      </c>
      <c r="G20" s="71">
        <f t="shared" si="4"/>
        <v>0</v>
      </c>
      <c r="H20" s="4" t="str">
        <f t="shared" si="5"/>
        <v>-</v>
      </c>
      <c r="I20" s="108">
        <f t="shared" si="6"/>
        <v>0</v>
      </c>
      <c r="J20" s="2">
        <f>FBiH!J20+RS!J20</f>
        <v>0</v>
      </c>
      <c r="K20" s="77">
        <f t="shared" si="1"/>
        <v>0</v>
      </c>
      <c r="L20" s="2">
        <f>FBiH!L20+RS!L20</f>
        <v>0</v>
      </c>
      <c r="M20" s="76">
        <f t="shared" si="2"/>
        <v>0</v>
      </c>
      <c r="N20" s="71">
        <f t="shared" si="7"/>
        <v>0</v>
      </c>
      <c r="O20" s="4" t="str">
        <f t="shared" si="8"/>
        <v>-</v>
      </c>
      <c r="P20" s="109">
        <f t="shared" si="9"/>
        <v>0</v>
      </c>
    </row>
    <row r="21" spans="1:16" x14ac:dyDescent="0.25">
      <c r="A21" s="131" t="s">
        <v>14</v>
      </c>
      <c r="B21" s="23" t="s">
        <v>50</v>
      </c>
      <c r="C21" s="2">
        <f>FBiH!C21+RS!C21</f>
        <v>0</v>
      </c>
      <c r="D21" s="76">
        <f t="shared" si="3"/>
        <v>0</v>
      </c>
      <c r="E21" s="2">
        <f>FBiH!E21+RS!E21</f>
        <v>0</v>
      </c>
      <c r="F21" s="76">
        <f t="shared" si="0"/>
        <v>0</v>
      </c>
      <c r="G21" s="71">
        <f t="shared" si="4"/>
        <v>0</v>
      </c>
      <c r="H21" s="4" t="str">
        <f t="shared" si="5"/>
        <v>-</v>
      </c>
      <c r="I21" s="108">
        <f t="shared" si="6"/>
        <v>0</v>
      </c>
      <c r="J21" s="2">
        <f>FBiH!J21+RS!J21</f>
        <v>0</v>
      </c>
      <c r="K21" s="77">
        <f t="shared" si="1"/>
        <v>0</v>
      </c>
      <c r="L21" s="2">
        <f>FBiH!L21+RS!L21</f>
        <v>0</v>
      </c>
      <c r="M21" s="76">
        <f t="shared" si="2"/>
        <v>0</v>
      </c>
      <c r="N21" s="71">
        <f t="shared" si="7"/>
        <v>0</v>
      </c>
      <c r="O21" s="4" t="str">
        <f t="shared" si="8"/>
        <v>-</v>
      </c>
      <c r="P21" s="109">
        <f t="shared" si="9"/>
        <v>0</v>
      </c>
    </row>
    <row r="22" spans="1:16" x14ac:dyDescent="0.25">
      <c r="A22" s="131" t="s">
        <v>15</v>
      </c>
      <c r="B22" s="23" t="s">
        <v>51</v>
      </c>
      <c r="C22" s="2">
        <f>FBiH!C22+RS!C22</f>
        <v>188</v>
      </c>
      <c r="D22" s="76">
        <f t="shared" si="3"/>
        <v>0.39556462642287543</v>
      </c>
      <c r="E22" s="2">
        <f>FBiH!E22+RS!E22</f>
        <v>186</v>
      </c>
      <c r="F22" s="76">
        <f t="shared" si="0"/>
        <v>0.36429872495446264</v>
      </c>
      <c r="G22" s="71">
        <f t="shared" si="4"/>
        <v>-2</v>
      </c>
      <c r="H22" s="4">
        <f t="shared" si="5"/>
        <v>-1.0638297872340425</v>
      </c>
      <c r="I22" s="108">
        <f t="shared" si="6"/>
        <v>-3.1265901468412793E-2</v>
      </c>
      <c r="J22" s="2">
        <f>FBiH!J22+RS!J22</f>
        <v>422436.61999999994</v>
      </c>
      <c r="K22" s="77">
        <f t="shared" si="1"/>
        <v>0.40495678849546579</v>
      </c>
      <c r="L22" s="2">
        <f>FBiH!L22+RS!L22</f>
        <v>619175.52940000012</v>
      </c>
      <c r="M22" s="76">
        <f t="shared" si="2"/>
        <v>0.54317662011277412</v>
      </c>
      <c r="N22" s="71">
        <f t="shared" si="7"/>
        <v>196738.90940000018</v>
      </c>
      <c r="O22" s="4">
        <f t="shared" si="8"/>
        <v>46.572408755661435</v>
      </c>
      <c r="P22" s="109">
        <f t="shared" si="9"/>
        <v>0.13821983161730833</v>
      </c>
    </row>
    <row r="23" spans="1:16" x14ac:dyDescent="0.25">
      <c r="A23" s="131" t="s">
        <v>16</v>
      </c>
      <c r="B23" s="23" t="s">
        <v>47</v>
      </c>
      <c r="C23" s="2">
        <f>FBiH!C23+RS!C23</f>
        <v>119</v>
      </c>
      <c r="D23" s="76">
        <f t="shared" si="3"/>
        <v>0.25038399225703284</v>
      </c>
      <c r="E23" s="2">
        <f>FBiH!E23+RS!E23</f>
        <v>217</v>
      </c>
      <c r="F23" s="76">
        <f t="shared" si="0"/>
        <v>0.42501517911353975</v>
      </c>
      <c r="G23" s="71">
        <f t="shared" si="4"/>
        <v>98</v>
      </c>
      <c r="H23" s="4">
        <f t="shared" si="5"/>
        <v>82.35294117647058</v>
      </c>
      <c r="I23" s="108">
        <f t="shared" si="6"/>
        <v>0.17463118685650691</v>
      </c>
      <c r="J23" s="2">
        <f>FBiH!J23+RS!J23</f>
        <v>211309.66000000003</v>
      </c>
      <c r="K23" s="77">
        <f t="shared" si="1"/>
        <v>0.20256596431357873</v>
      </c>
      <c r="L23" s="2">
        <f>FBiH!L23+RS!L23</f>
        <v>447431.25999999995</v>
      </c>
      <c r="M23" s="76">
        <f t="shared" si="2"/>
        <v>0.39251260426119772</v>
      </c>
      <c r="N23" s="71">
        <f t="shared" si="7"/>
        <v>236121.59999999992</v>
      </c>
      <c r="O23" s="4">
        <f t="shared" si="8"/>
        <v>111.74198093925278</v>
      </c>
      <c r="P23" s="109">
        <f t="shared" si="9"/>
        <v>0.18994663994761898</v>
      </c>
    </row>
    <row r="24" spans="1:16" x14ac:dyDescent="0.25">
      <c r="A24" s="131" t="s">
        <v>17</v>
      </c>
      <c r="B24" s="23" t="s">
        <v>60</v>
      </c>
      <c r="C24" s="2">
        <f>FBiH!C24+RS!C24</f>
        <v>13</v>
      </c>
      <c r="D24" s="76">
        <f t="shared" si="3"/>
        <v>2.7352873103709471E-2</v>
      </c>
      <c r="E24" s="2">
        <f>FBiH!E24+RS!E24</f>
        <v>18</v>
      </c>
      <c r="F24" s="76">
        <f t="shared" si="0"/>
        <v>3.5254715318173806E-2</v>
      </c>
      <c r="G24" s="71">
        <f t="shared" si="4"/>
        <v>5</v>
      </c>
      <c r="H24" s="4">
        <f t="shared" si="5"/>
        <v>38.461538461538467</v>
      </c>
      <c r="I24" s="108">
        <f t="shared" si="6"/>
        <v>7.9018422144643344E-3</v>
      </c>
      <c r="J24" s="2">
        <f>FBiH!J24+RS!J24</f>
        <v>82997.244000000006</v>
      </c>
      <c r="K24" s="77">
        <f t="shared" si="1"/>
        <v>7.9562935107791014E-2</v>
      </c>
      <c r="L24" s="2">
        <f>FBiH!L24+RS!L24</f>
        <v>61770.436600000001</v>
      </c>
      <c r="M24" s="76">
        <f t="shared" si="2"/>
        <v>5.4188603040872037E-2</v>
      </c>
      <c r="N24" s="71">
        <f t="shared" si="7"/>
        <v>-21226.807400000005</v>
      </c>
      <c r="O24" s="4">
        <f t="shared" si="8"/>
        <v>-25.575315970732721</v>
      </c>
      <c r="P24" s="109">
        <f t="shared" si="9"/>
        <v>-2.5374332066918977E-2</v>
      </c>
    </row>
    <row r="25" spans="1:16" x14ac:dyDescent="0.25">
      <c r="A25" s="131" t="s">
        <v>18</v>
      </c>
      <c r="B25" s="23" t="s">
        <v>61</v>
      </c>
      <c r="C25" s="2">
        <f>FBiH!C25+RS!C25</f>
        <v>74</v>
      </c>
      <c r="D25" s="76">
        <f t="shared" si="3"/>
        <v>0.15570096997496161</v>
      </c>
      <c r="E25" s="2">
        <f>FBiH!E25+RS!E25</f>
        <v>101</v>
      </c>
      <c r="F25" s="76">
        <f t="shared" si="0"/>
        <v>0.19781812484086411</v>
      </c>
      <c r="G25" s="71">
        <f t="shared" si="4"/>
        <v>27</v>
      </c>
      <c r="H25" s="4">
        <f t="shared" si="5"/>
        <v>36.486486486486484</v>
      </c>
      <c r="I25" s="108">
        <f t="shared" si="6"/>
        <v>4.2117154865902506E-2</v>
      </c>
      <c r="J25" s="2">
        <f>FBiH!J25+RS!J25</f>
        <v>48208.700000000004</v>
      </c>
      <c r="K25" s="77">
        <f t="shared" si="1"/>
        <v>4.6213891990569772E-2</v>
      </c>
      <c r="L25" s="2">
        <f>FBiH!L25+RS!L25</f>
        <v>59521.48</v>
      </c>
      <c r="M25" s="76">
        <f t="shared" si="2"/>
        <v>5.22156881132552E-2</v>
      </c>
      <c r="N25" s="71">
        <f t="shared" si="7"/>
        <v>11312.779999999999</v>
      </c>
      <c r="O25" s="4">
        <f t="shared" si="8"/>
        <v>23.466262313648777</v>
      </c>
      <c r="P25" s="109">
        <f t="shared" si="9"/>
        <v>6.001796122685428E-3</v>
      </c>
    </row>
    <row r="26" spans="1:16" x14ac:dyDescent="0.25">
      <c r="A26" s="131" t="s">
        <v>19</v>
      </c>
      <c r="B26" s="23" t="s">
        <v>52</v>
      </c>
      <c r="C26" s="2">
        <f>FBiH!C26+RS!C26</f>
        <v>0</v>
      </c>
      <c r="D26" s="76">
        <f t="shared" si="3"/>
        <v>0</v>
      </c>
      <c r="E26" s="2">
        <f>FBiH!E26+RS!E26</f>
        <v>0</v>
      </c>
      <c r="F26" s="76">
        <f t="shared" si="0"/>
        <v>0</v>
      </c>
      <c r="G26" s="71">
        <f t="shared" si="4"/>
        <v>0</v>
      </c>
      <c r="H26" s="4" t="str">
        <f t="shared" si="5"/>
        <v>-</v>
      </c>
      <c r="I26" s="108">
        <f t="shared" si="6"/>
        <v>0</v>
      </c>
      <c r="J26" s="2">
        <f>FBiH!J26+RS!J26</f>
        <v>0</v>
      </c>
      <c r="K26" s="77">
        <f t="shared" si="1"/>
        <v>0</v>
      </c>
      <c r="L26" s="2">
        <f>FBiH!L26+RS!L26</f>
        <v>0</v>
      </c>
      <c r="M26" s="76">
        <f t="shared" si="2"/>
        <v>0</v>
      </c>
      <c r="N26" s="71">
        <f t="shared" si="7"/>
        <v>0</v>
      </c>
      <c r="O26" s="4" t="str">
        <f t="shared" si="8"/>
        <v>-</v>
      </c>
      <c r="P26" s="109">
        <f t="shared" si="9"/>
        <v>0</v>
      </c>
    </row>
    <row r="27" spans="1:16" x14ac:dyDescent="0.25">
      <c r="A27" s="131" t="s">
        <v>20</v>
      </c>
      <c r="B27" s="23" t="s">
        <v>42</v>
      </c>
      <c r="C27" s="2">
        <f>FBiH!C27+RS!C27</f>
        <v>6</v>
      </c>
      <c r="D27" s="76">
        <f t="shared" si="3"/>
        <v>1.2624402970942833E-2</v>
      </c>
      <c r="E27" s="2">
        <f>FBiH!E27+RS!E27</f>
        <v>82</v>
      </c>
      <c r="F27" s="76">
        <f t="shared" si="0"/>
        <v>0.16060481422723621</v>
      </c>
      <c r="G27" s="71">
        <f>E27-C27</f>
        <v>76</v>
      </c>
      <c r="H27" s="4">
        <f t="shared" si="5"/>
        <v>1266.6666666666665</v>
      </c>
      <c r="I27" s="108">
        <f t="shared" si="6"/>
        <v>0.14798041125629338</v>
      </c>
      <c r="J27" s="2">
        <f>FBiH!J27+RS!J27</f>
        <v>4510.78</v>
      </c>
      <c r="K27" s="77">
        <f t="shared" si="1"/>
        <v>4.3241302858866197E-3</v>
      </c>
      <c r="L27" s="2">
        <f>FBiH!L27+RS!L27</f>
        <v>28151.780000000002</v>
      </c>
      <c r="M27" s="76">
        <f t="shared" si="2"/>
        <v>2.4696371197641179E-2</v>
      </c>
      <c r="N27" s="71">
        <f>L27-J27</f>
        <v>23641.000000000004</v>
      </c>
      <c r="O27" s="4">
        <f t="shared" si="8"/>
        <v>524.10004478161216</v>
      </c>
      <c r="P27" s="109">
        <f t="shared" si="9"/>
        <v>2.0372240911754561E-2</v>
      </c>
    </row>
    <row r="28" spans="1:16" x14ac:dyDescent="0.25">
      <c r="A28" s="133" t="s">
        <v>32</v>
      </c>
      <c r="B28" s="12" t="s">
        <v>23</v>
      </c>
      <c r="C28" s="13">
        <f>SUM(C10:C27)</f>
        <v>42600</v>
      </c>
      <c r="D28" s="14">
        <f>SUM(D10:D27)</f>
        <v>89.633261093694102</v>
      </c>
      <c r="E28" s="13">
        <f>SUM(E10:E27)</f>
        <v>45665</v>
      </c>
      <c r="F28" s="14">
        <f>SUM(F10:F27)</f>
        <v>89.439254166911496</v>
      </c>
      <c r="G28" s="14">
        <f>E28-C28</f>
        <v>3065</v>
      </c>
      <c r="H28" s="14">
        <f>(E28-C28)/C28*100</f>
        <v>7.194835680751174</v>
      </c>
      <c r="I28" s="70">
        <f>F28-D28</f>
        <v>-0.19400692678260612</v>
      </c>
      <c r="J28" s="110">
        <f>SUM(J10:J27)</f>
        <v>80647252.504800022</v>
      </c>
      <c r="K28" s="35">
        <f>SUM(K10:K27)</f>
        <v>77.31018294608721</v>
      </c>
      <c r="L28" s="110">
        <f>SUM(L10:L27)</f>
        <v>88994041.853100002</v>
      </c>
      <c r="M28" s="86">
        <f>SUM(M10:M27)</f>
        <v>78.070725616020439</v>
      </c>
      <c r="N28" s="86">
        <f>L28-J28</f>
        <v>8346789.3482999802</v>
      </c>
      <c r="O28" s="85">
        <f>(L28-J28)/J28*100</f>
        <v>10.349750411898025</v>
      </c>
      <c r="P28" s="111">
        <f>M28-K28</f>
        <v>0.76054266993322983</v>
      </c>
    </row>
    <row r="29" spans="1:16" x14ac:dyDescent="0.25">
      <c r="A29" s="132" t="s">
        <v>26</v>
      </c>
      <c r="B29" s="10" t="s">
        <v>24</v>
      </c>
      <c r="C29" s="2">
        <f>FBiH!C29+RS!C29</f>
        <v>3951</v>
      </c>
      <c r="D29" s="76">
        <f>C29/C$34*100</f>
        <v>8.3131693563658562</v>
      </c>
      <c r="E29" s="2">
        <f>FBiH!E29+RS!E29</f>
        <v>4242</v>
      </c>
      <c r="F29" s="76">
        <f>E29/E$34*100</f>
        <v>8.308361243316293</v>
      </c>
      <c r="G29" s="71">
        <f>E29-C29</f>
        <v>291</v>
      </c>
      <c r="H29" s="4">
        <f t="shared" si="5"/>
        <v>7.3652239939255892</v>
      </c>
      <c r="I29" s="108">
        <f t="shared" si="6"/>
        <v>-4.8081130495631896E-3</v>
      </c>
      <c r="J29" s="2">
        <f>FBiH!J29+RS!J29</f>
        <v>22595688.300000001</v>
      </c>
      <c r="K29" s="77">
        <f>J29/J$34*100</f>
        <v>21.660710588519937</v>
      </c>
      <c r="L29" s="2">
        <f>FBiH!L29+RS!L29</f>
        <v>23619343.210000001</v>
      </c>
      <c r="M29" s="76">
        <f>L29/L$34*100</f>
        <v>20.720255250596793</v>
      </c>
      <c r="N29" s="71">
        <f>L29-J29</f>
        <v>1023654.9100000001</v>
      </c>
      <c r="O29" s="4">
        <f t="shared" ref="O29:O32" si="10">IFERROR((L29-J29)/J29*100, "-")</f>
        <v>4.5303108115542567</v>
      </c>
      <c r="P29" s="112">
        <f>M29-K29</f>
        <v>-0.94045533792314373</v>
      </c>
    </row>
    <row r="30" spans="1:16" x14ac:dyDescent="0.25">
      <c r="A30" s="132" t="s">
        <v>69</v>
      </c>
      <c r="B30" s="11" t="s">
        <v>25</v>
      </c>
      <c r="C30" s="2">
        <f>FBiH!C30+RS!C30</f>
        <v>20</v>
      </c>
      <c r="D30" s="76">
        <f>C30/C$34*100</f>
        <v>4.208134323647611E-2</v>
      </c>
      <c r="E30" s="2">
        <f>FBiH!E30+RS!E30</f>
        <v>26</v>
      </c>
      <c r="F30" s="76">
        <f>E30/E$34*100</f>
        <v>5.0923477681806606E-2</v>
      </c>
      <c r="G30" s="71">
        <f t="shared" ref="G30:G32" si="11">E30-C30</f>
        <v>6</v>
      </c>
      <c r="H30" s="4">
        <f t="shared" si="5"/>
        <v>30</v>
      </c>
      <c r="I30" s="108">
        <f t="shared" si="6"/>
        <v>8.8421344453304962E-3</v>
      </c>
      <c r="J30" s="2">
        <f>FBiH!J30+RS!J30</f>
        <v>76681.98</v>
      </c>
      <c r="K30" s="77">
        <f>J30/J$34*100</f>
        <v>7.3508987824667138E-2</v>
      </c>
      <c r="L30" s="2">
        <f>FBiH!L30+RS!L30</f>
        <v>112055.56</v>
      </c>
      <c r="M30" s="76">
        <f>L30/L$34*100</f>
        <v>9.8301624427284975E-2</v>
      </c>
      <c r="N30" s="71">
        <f t="shared" ref="N30:N32" si="12">L30-J30</f>
        <v>35373.58</v>
      </c>
      <c r="O30" s="4">
        <f t="shared" si="10"/>
        <v>46.13023816025617</v>
      </c>
      <c r="P30" s="112">
        <f t="shared" ref="P30:P32" si="13">M30-K30</f>
        <v>2.4792636602617837E-2</v>
      </c>
    </row>
    <row r="31" spans="1:16" x14ac:dyDescent="0.25">
      <c r="A31" s="132" t="s">
        <v>70</v>
      </c>
      <c r="B31" s="26" t="s">
        <v>27</v>
      </c>
      <c r="C31" s="2">
        <f>FBiH!C31+RS!C31</f>
        <v>956</v>
      </c>
      <c r="D31" s="76">
        <f>C31/C$34*100</f>
        <v>2.0114882067035578</v>
      </c>
      <c r="E31" s="2">
        <f>FBiH!E31+RS!E31</f>
        <v>1124</v>
      </c>
      <c r="F31" s="76">
        <f>E31/E$34*100</f>
        <v>2.2014611120904091</v>
      </c>
      <c r="G31" s="71">
        <f t="shared" si="11"/>
        <v>168</v>
      </c>
      <c r="H31" s="4">
        <f t="shared" si="5"/>
        <v>17.573221757322173</v>
      </c>
      <c r="I31" s="108">
        <f t="shared" si="6"/>
        <v>0.1899729053868513</v>
      </c>
      <c r="J31" s="2">
        <f>FBiH!J31+RS!J31</f>
        <v>996845.54</v>
      </c>
      <c r="K31" s="77">
        <f>J31/J$34*100</f>
        <v>0.95559747756818159</v>
      </c>
      <c r="L31" s="2">
        <f>FBiH!L31+RS!L31</f>
        <v>1266124.27</v>
      </c>
      <c r="M31" s="76">
        <f>L31/L$34*100</f>
        <v>1.1107175089554715</v>
      </c>
      <c r="N31" s="71">
        <f t="shared" si="12"/>
        <v>269278.73</v>
      </c>
      <c r="O31" s="4">
        <f t="shared" si="10"/>
        <v>27.013084695147455</v>
      </c>
      <c r="P31" s="112">
        <f t="shared" si="13"/>
        <v>0.15512003138728991</v>
      </c>
    </row>
    <row r="32" spans="1:16" ht="15.75" customHeight="1" x14ac:dyDescent="0.25">
      <c r="A32" s="132" t="s">
        <v>71</v>
      </c>
      <c r="B32" s="26" t="s">
        <v>37</v>
      </c>
      <c r="C32" s="2">
        <f>FBiH!C32+RS!C32</f>
        <v>0</v>
      </c>
      <c r="D32" s="76">
        <f>C32/C$34*100</f>
        <v>0</v>
      </c>
      <c r="E32" s="2">
        <f>FBiH!E32+RS!E32</f>
        <v>0</v>
      </c>
      <c r="F32" s="76">
        <f>E32/E$34*100</f>
        <v>0</v>
      </c>
      <c r="G32" s="71">
        <f t="shared" si="11"/>
        <v>0</v>
      </c>
      <c r="H32" s="4" t="str">
        <f t="shared" si="5"/>
        <v>-</v>
      </c>
      <c r="I32" s="108">
        <f t="shared" si="6"/>
        <v>0</v>
      </c>
      <c r="J32" s="2">
        <f>FBiH!J32+RS!J32</f>
        <v>0</v>
      </c>
      <c r="K32" s="77">
        <f>J32/J$34*100</f>
        <v>0</v>
      </c>
      <c r="L32" s="2">
        <f>FBiH!L32+RS!L32</f>
        <v>0</v>
      </c>
      <c r="M32" s="76">
        <f>L32/L$34*100</f>
        <v>0</v>
      </c>
      <c r="N32" s="71">
        <f t="shared" si="12"/>
        <v>0</v>
      </c>
      <c r="O32" s="4" t="str">
        <f t="shared" si="10"/>
        <v>-</v>
      </c>
      <c r="P32" s="112">
        <f t="shared" si="13"/>
        <v>0</v>
      </c>
    </row>
    <row r="33" spans="1:16" x14ac:dyDescent="0.25">
      <c r="A33" s="133" t="s">
        <v>21</v>
      </c>
      <c r="B33" s="15" t="s">
        <v>22</v>
      </c>
      <c r="C33" s="5">
        <f>SUM(C29:C32)</f>
        <v>4927</v>
      </c>
      <c r="D33" s="78">
        <f>SUM(D29:D32)</f>
        <v>10.366738906305889</v>
      </c>
      <c r="E33" s="5">
        <f>SUM(E29:E32)</f>
        <v>5392</v>
      </c>
      <c r="F33" s="78">
        <f>SUM(F29:F32)</f>
        <v>10.560745833088507</v>
      </c>
      <c r="G33" s="113">
        <f>E33-C33</f>
        <v>465</v>
      </c>
      <c r="H33" s="113">
        <f>(E33-C33)/C33*100</f>
        <v>9.4377917596914962</v>
      </c>
      <c r="I33" s="114">
        <f>F33-D33</f>
        <v>0.19400692678261855</v>
      </c>
      <c r="J33" s="62">
        <f>SUM(J29:J32)</f>
        <v>23669215.82</v>
      </c>
      <c r="K33" s="35">
        <f>SUM(K29:K32)</f>
        <v>22.689817053912787</v>
      </c>
      <c r="L33" s="62">
        <f>SUM(L29:L32)</f>
        <v>24997523.039999999</v>
      </c>
      <c r="M33" s="78">
        <f>SUM(M29:M32)</f>
        <v>21.92927438397955</v>
      </c>
      <c r="N33" s="78">
        <f>L33-J33</f>
        <v>1328307.2199999988</v>
      </c>
      <c r="O33" s="90">
        <f>(L33-J33)/J33*100</f>
        <v>5.6119612500115306</v>
      </c>
      <c r="P33" s="115">
        <f>M33-K33</f>
        <v>-0.76054266993323694</v>
      </c>
    </row>
    <row r="34" spans="1:16" x14ac:dyDescent="0.25">
      <c r="A34" s="27" t="s">
        <v>35</v>
      </c>
      <c r="B34" s="28" t="s">
        <v>36</v>
      </c>
      <c r="C34" s="57">
        <f>C28+C33</f>
        <v>47527</v>
      </c>
      <c r="D34" s="69">
        <f>D28+D33</f>
        <v>99.999999999999986</v>
      </c>
      <c r="E34" s="57">
        <f>E28+E33</f>
        <v>51057</v>
      </c>
      <c r="F34" s="69">
        <f>F28+F33</f>
        <v>100</v>
      </c>
      <c r="G34" s="29">
        <f>G28+G33</f>
        <v>3530</v>
      </c>
      <c r="H34" s="116">
        <f>(E34-C34)/C34*100</f>
        <v>7.427357081238033</v>
      </c>
      <c r="I34" s="116">
        <f>F34-D34</f>
        <v>0</v>
      </c>
      <c r="J34" s="57">
        <f>J28+J33</f>
        <v>104316468.32480001</v>
      </c>
      <c r="K34" s="58">
        <f>(K28+K33)</f>
        <v>100</v>
      </c>
      <c r="L34" s="57">
        <f>L28+L33</f>
        <v>113991564.89309999</v>
      </c>
      <c r="M34" s="58">
        <f>(M28+M33)</f>
        <v>99.999999999999986</v>
      </c>
      <c r="N34" s="116">
        <f>N28+N33</f>
        <v>9675096.568299979</v>
      </c>
      <c r="O34" s="116">
        <f>(L34-J34)/J34*100</f>
        <v>9.2747547186658714</v>
      </c>
      <c r="P34" s="116">
        <f>M34-K34</f>
        <v>0</v>
      </c>
    </row>
    <row r="37" spans="1:16" x14ac:dyDescent="0.25">
      <c r="C37" s="100"/>
      <c r="E37" s="100"/>
      <c r="J37" s="101"/>
      <c r="K37" s="102"/>
      <c r="L37" s="101"/>
    </row>
    <row r="38" spans="1:16" x14ac:dyDescent="0.25">
      <c r="C38" s="107"/>
      <c r="E38" s="100"/>
      <c r="J38" s="106"/>
      <c r="K38" s="103"/>
      <c r="L38" s="106"/>
    </row>
    <row r="40" spans="1:16" x14ac:dyDescent="0.25">
      <c r="H40" s="105"/>
      <c r="J40" s="99"/>
      <c r="K40" s="99"/>
      <c r="L40" s="99"/>
      <c r="M40" s="99"/>
    </row>
    <row r="41" spans="1:16" x14ac:dyDescent="0.25">
      <c r="C41" s="68"/>
    </row>
    <row r="42" spans="1:16" x14ac:dyDescent="0.25">
      <c r="J42" s="68"/>
    </row>
    <row r="43" spans="1:16" x14ac:dyDescent="0.25">
      <c r="J43" s="99"/>
    </row>
    <row r="44" spans="1:16" x14ac:dyDescent="0.25">
      <c r="B44" s="68"/>
      <c r="C44" s="99"/>
      <c r="D44" s="68"/>
      <c r="J44" s="100"/>
    </row>
    <row r="46" spans="1:16" x14ac:dyDescent="0.25">
      <c r="G46" s="68"/>
    </row>
  </sheetData>
  <mergeCells count="5">
    <mergeCell ref="C7:I7"/>
    <mergeCell ref="J7:P7"/>
    <mergeCell ref="G8:H8"/>
    <mergeCell ref="N8:O8"/>
    <mergeCell ref="B7:B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osiguranja&amp;RMjesečno izvješće</oddHeader>
    <oddFooter>&amp;CU izvješće su uključeni podatci zaključno s 31.05.2018.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showRuler="0" view="pageLayout" zoomScale="65" zoomScaleNormal="70" zoomScalePageLayoutView="65" workbookViewId="0">
      <selection activeCell="B34" sqref="B34"/>
    </sheetView>
  </sheetViews>
  <sheetFormatPr defaultColWidth="5.42578125" defaultRowHeight="15" x14ac:dyDescent="0.25"/>
  <cols>
    <col min="1" max="1" width="8.42578125" customWidth="1"/>
    <col min="2" max="2" width="48.7109375" customWidth="1"/>
    <col min="3" max="9" width="12.140625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5.42578125" customWidth="1"/>
    <col min="15" max="15" width="10.42578125" customWidth="1"/>
    <col min="16" max="16" width="10.7109375" customWidth="1"/>
  </cols>
  <sheetData>
    <row r="1" spans="1:16" x14ac:dyDescent="0.25">
      <c r="I1" s="1"/>
    </row>
    <row r="2" spans="1:16" x14ac:dyDescent="0.25">
      <c r="I2" s="1"/>
    </row>
    <row r="3" spans="1:16" x14ac:dyDescent="0.25">
      <c r="E3" s="9" t="s">
        <v>62</v>
      </c>
      <c r="F3" s="16"/>
      <c r="G3" s="16"/>
      <c r="H3" s="16"/>
      <c r="I3" s="17"/>
      <c r="J3" s="16"/>
      <c r="K3" s="16"/>
      <c r="L3" s="16"/>
      <c r="M3" s="16"/>
    </row>
    <row r="4" spans="1:16" x14ac:dyDescent="0.25">
      <c r="D4" s="7"/>
      <c r="E4" s="25"/>
      <c r="F4" s="7"/>
      <c r="G4" s="7"/>
      <c r="H4" s="7"/>
      <c r="I4" s="7"/>
      <c r="J4" s="7"/>
      <c r="K4" s="7"/>
      <c r="L4" s="7"/>
      <c r="M4" s="7"/>
      <c r="N4" s="7"/>
    </row>
    <row r="5" spans="1:16" x14ac:dyDescent="0.25"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6" ht="15.75" thickBot="1" x14ac:dyDescent="0.3"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6" ht="18" customHeight="1" x14ac:dyDescent="0.25">
      <c r="A7" s="24"/>
      <c r="B7" s="138" t="s">
        <v>31</v>
      </c>
      <c r="C7" s="138" t="s">
        <v>1</v>
      </c>
      <c r="D7" s="138"/>
      <c r="E7" s="138"/>
      <c r="F7" s="138"/>
      <c r="G7" s="138"/>
      <c r="H7" s="138"/>
      <c r="I7" s="138"/>
      <c r="J7" s="138" t="s">
        <v>33</v>
      </c>
      <c r="K7" s="138"/>
      <c r="L7" s="138"/>
      <c r="M7" s="138"/>
      <c r="N7" s="138"/>
      <c r="O7" s="138"/>
      <c r="P7" s="139"/>
    </row>
    <row r="8" spans="1:16" ht="38.25" x14ac:dyDescent="0.25">
      <c r="A8" s="19" t="s">
        <v>0</v>
      </c>
      <c r="B8" s="141"/>
      <c r="C8" s="75" t="s">
        <v>1</v>
      </c>
      <c r="D8" s="75" t="s">
        <v>53</v>
      </c>
      <c r="E8" s="75" t="s">
        <v>1</v>
      </c>
      <c r="F8" s="75" t="s">
        <v>53</v>
      </c>
      <c r="G8" s="140" t="s">
        <v>28</v>
      </c>
      <c r="H8" s="140"/>
      <c r="I8" s="75" t="s">
        <v>29</v>
      </c>
      <c r="J8" s="75" t="s">
        <v>33</v>
      </c>
      <c r="K8" s="75" t="s">
        <v>53</v>
      </c>
      <c r="L8" s="75" t="s">
        <v>2</v>
      </c>
      <c r="M8" s="75" t="s">
        <v>53</v>
      </c>
      <c r="N8" s="140" t="s">
        <v>34</v>
      </c>
      <c r="O8" s="140"/>
      <c r="P8" s="21" t="s">
        <v>29</v>
      </c>
    </row>
    <row r="9" spans="1:16" ht="30.75" customHeight="1" thickBot="1" x14ac:dyDescent="0.3">
      <c r="A9" s="18"/>
      <c r="B9" s="142"/>
      <c r="C9" s="22" t="s">
        <v>63</v>
      </c>
      <c r="D9" s="135" t="s">
        <v>58</v>
      </c>
      <c r="E9" s="22" t="s">
        <v>64</v>
      </c>
      <c r="F9" s="135" t="s">
        <v>58</v>
      </c>
      <c r="G9" s="22" t="s">
        <v>54</v>
      </c>
      <c r="H9" s="22" t="s">
        <v>55</v>
      </c>
      <c r="I9" s="135" t="s">
        <v>58</v>
      </c>
      <c r="J9" s="22" t="s">
        <v>63</v>
      </c>
      <c r="K9" s="135" t="s">
        <v>58</v>
      </c>
      <c r="L9" s="22" t="s">
        <v>64</v>
      </c>
      <c r="M9" s="22" t="s">
        <v>58</v>
      </c>
      <c r="N9" s="22" t="s">
        <v>56</v>
      </c>
      <c r="O9" s="22" t="s">
        <v>55</v>
      </c>
      <c r="P9" s="20" t="s">
        <v>58</v>
      </c>
    </row>
    <row r="10" spans="1:16" x14ac:dyDescent="0.25">
      <c r="A10" s="131" t="s">
        <v>3</v>
      </c>
      <c r="B10" s="23" t="s">
        <v>38</v>
      </c>
      <c r="C10" s="2">
        <v>4414</v>
      </c>
      <c r="D10" s="76">
        <f t="shared" ref="D10:D27" si="0">C10/C$34*100</f>
        <v>11.739986169477099</v>
      </c>
      <c r="E10" s="2">
        <v>4254</v>
      </c>
      <c r="F10" s="76">
        <f t="shared" ref="F10:F27" si="1">E10/E$34*100</f>
        <v>10.840702326648149</v>
      </c>
      <c r="G10" s="71">
        <f>E10-C10</f>
        <v>-160</v>
      </c>
      <c r="H10" s="4">
        <f>IFERROR((E10-C10)/C10*100, "-")</f>
        <v>-3.6248300860897142</v>
      </c>
      <c r="I10" s="43">
        <f>F10-D10</f>
        <v>-0.89928384282895024</v>
      </c>
      <c r="J10" s="44">
        <v>6136213.5403000005</v>
      </c>
      <c r="K10" s="84">
        <f t="shared" ref="K10:K27" si="2">J10/J$34*100</f>
        <v>7.632866255905066</v>
      </c>
      <c r="L10" s="44">
        <v>6448902.9005000005</v>
      </c>
      <c r="M10" s="84">
        <f t="shared" ref="M10:M27" si="3">L10/L$34*100</f>
        <v>7.7064049304277491</v>
      </c>
      <c r="N10" s="71">
        <f>L10-J10</f>
        <v>312689.3602</v>
      </c>
      <c r="O10" s="4">
        <f>IFERROR((L10-J10)/J10*100, "-")</f>
        <v>5.0958031063683054</v>
      </c>
      <c r="P10" s="88">
        <f>M10-K10</f>
        <v>7.3538674522683145E-2</v>
      </c>
    </row>
    <row r="11" spans="1:16" x14ac:dyDescent="0.25">
      <c r="A11" s="131" t="s">
        <v>4</v>
      </c>
      <c r="B11" s="23" t="s">
        <v>39</v>
      </c>
      <c r="C11" s="2">
        <v>5639</v>
      </c>
      <c r="D11" s="76">
        <f t="shared" si="0"/>
        <v>14.998138198840364</v>
      </c>
      <c r="E11" s="2">
        <v>6268</v>
      </c>
      <c r="F11" s="76">
        <f t="shared" si="1"/>
        <v>15.973089370811142</v>
      </c>
      <c r="G11" s="71">
        <f t="shared" ref="G11:G26" si="4">E11-C11</f>
        <v>629</v>
      </c>
      <c r="H11" s="4">
        <f t="shared" ref="H11:H32" si="5">IFERROR((E11-C11)/C11*100, "-")</f>
        <v>11.154460010640184</v>
      </c>
      <c r="I11" s="43">
        <f t="shared" ref="I11:I32" si="6">F11-D11</f>
        <v>0.97495117197077796</v>
      </c>
      <c r="J11" s="44">
        <v>1108978.4687000008</v>
      </c>
      <c r="K11" s="84">
        <f t="shared" si="2"/>
        <v>1.3794637811531683</v>
      </c>
      <c r="L11" s="44">
        <v>1251690.1373000022</v>
      </c>
      <c r="M11" s="84">
        <f t="shared" si="3"/>
        <v>1.4957631079712244</v>
      </c>
      <c r="N11" s="71">
        <f t="shared" ref="N11:N26" si="7">L11-J11</f>
        <v>142711.66860000137</v>
      </c>
      <c r="O11" s="4">
        <f t="shared" ref="O11:O27" si="8">IFERROR((L11-J11)/J11*100, "-")</f>
        <v>12.868750172155735</v>
      </c>
      <c r="P11" s="88">
        <f>M11-K11</f>
        <v>0.1162993268180561</v>
      </c>
    </row>
    <row r="12" spans="1:16" x14ac:dyDescent="0.25">
      <c r="A12" s="131" t="s">
        <v>5</v>
      </c>
      <c r="B12" s="23" t="s">
        <v>40</v>
      </c>
      <c r="C12" s="2">
        <v>7768</v>
      </c>
      <c r="D12" s="76">
        <f t="shared" si="0"/>
        <v>20.6606734400766</v>
      </c>
      <c r="E12" s="2">
        <v>8231</v>
      </c>
      <c r="F12" s="76">
        <f t="shared" si="1"/>
        <v>20.975510308096123</v>
      </c>
      <c r="G12" s="71">
        <f t="shared" si="4"/>
        <v>463</v>
      </c>
      <c r="H12" s="4">
        <f t="shared" si="5"/>
        <v>5.9603501544799178</v>
      </c>
      <c r="I12" s="43">
        <f t="shared" si="6"/>
        <v>0.3148368680195226</v>
      </c>
      <c r="J12" s="44">
        <v>14145421.155799994</v>
      </c>
      <c r="K12" s="84">
        <f t="shared" si="2"/>
        <v>17.595559070193755</v>
      </c>
      <c r="L12" s="44">
        <v>14675193.778099995</v>
      </c>
      <c r="M12" s="84">
        <f t="shared" si="3"/>
        <v>17.536779112888183</v>
      </c>
      <c r="N12" s="71">
        <f t="shared" si="7"/>
        <v>529772.62230000086</v>
      </c>
      <c r="O12" s="4">
        <f t="shared" si="8"/>
        <v>3.745188046824468</v>
      </c>
      <c r="P12" s="88">
        <f t="shared" ref="P12:P27" si="9">M12-K12</f>
        <v>-5.8779957305571173E-2</v>
      </c>
    </row>
    <row r="13" spans="1:16" x14ac:dyDescent="0.25">
      <c r="A13" s="131" t="s">
        <v>6</v>
      </c>
      <c r="B13" s="23" t="s">
        <v>41</v>
      </c>
      <c r="C13" s="2">
        <v>0</v>
      </c>
      <c r="D13" s="76">
        <f t="shared" si="0"/>
        <v>0</v>
      </c>
      <c r="E13" s="2">
        <v>0</v>
      </c>
      <c r="F13" s="76">
        <f t="shared" si="1"/>
        <v>0</v>
      </c>
      <c r="G13" s="71">
        <f t="shared" si="4"/>
        <v>0</v>
      </c>
      <c r="H13" s="4" t="str">
        <f t="shared" si="5"/>
        <v>-</v>
      </c>
      <c r="I13" s="43">
        <f t="shared" si="6"/>
        <v>0</v>
      </c>
      <c r="J13" s="44">
        <v>0</v>
      </c>
      <c r="K13" s="84">
        <f t="shared" si="2"/>
        <v>0</v>
      </c>
      <c r="L13" s="44">
        <v>0</v>
      </c>
      <c r="M13" s="84">
        <f t="shared" si="3"/>
        <v>0</v>
      </c>
      <c r="N13" s="71">
        <f t="shared" si="7"/>
        <v>0</v>
      </c>
      <c r="O13" s="4" t="str">
        <f t="shared" si="8"/>
        <v>-</v>
      </c>
      <c r="P13" s="88">
        <f t="shared" si="9"/>
        <v>0</v>
      </c>
    </row>
    <row r="14" spans="1:16" x14ac:dyDescent="0.25">
      <c r="A14" s="131" t="s">
        <v>7</v>
      </c>
      <c r="B14" s="23" t="s">
        <v>43</v>
      </c>
      <c r="C14" s="2">
        <v>0</v>
      </c>
      <c r="D14" s="76">
        <f t="shared" si="0"/>
        <v>0</v>
      </c>
      <c r="E14" s="2">
        <v>0</v>
      </c>
      <c r="F14" s="76">
        <f t="shared" si="1"/>
        <v>0</v>
      </c>
      <c r="G14" s="71">
        <f t="shared" si="4"/>
        <v>0</v>
      </c>
      <c r="H14" s="4" t="str">
        <f t="shared" si="5"/>
        <v>-</v>
      </c>
      <c r="I14" s="43">
        <f t="shared" si="6"/>
        <v>0</v>
      </c>
      <c r="J14" s="44">
        <v>0</v>
      </c>
      <c r="K14" s="84">
        <f t="shared" si="2"/>
        <v>0</v>
      </c>
      <c r="L14" s="44">
        <v>0</v>
      </c>
      <c r="M14" s="84">
        <f t="shared" si="3"/>
        <v>0</v>
      </c>
      <c r="N14" s="71">
        <f t="shared" si="7"/>
        <v>0</v>
      </c>
      <c r="O14" s="4" t="str">
        <f t="shared" si="8"/>
        <v>-</v>
      </c>
      <c r="P14" s="88">
        <f t="shared" si="9"/>
        <v>0</v>
      </c>
    </row>
    <row r="15" spans="1:16" x14ac:dyDescent="0.25">
      <c r="A15" s="131" t="s">
        <v>8</v>
      </c>
      <c r="B15" s="23" t="s">
        <v>44</v>
      </c>
      <c r="C15" s="2">
        <v>0</v>
      </c>
      <c r="D15" s="76">
        <f t="shared" si="0"/>
        <v>0</v>
      </c>
      <c r="E15" s="2">
        <v>0</v>
      </c>
      <c r="F15" s="76">
        <f t="shared" si="1"/>
        <v>0</v>
      </c>
      <c r="G15" s="71">
        <f t="shared" si="4"/>
        <v>0</v>
      </c>
      <c r="H15" s="4" t="str">
        <f t="shared" si="5"/>
        <v>-</v>
      </c>
      <c r="I15" s="43">
        <f t="shared" si="6"/>
        <v>0</v>
      </c>
      <c r="J15" s="44">
        <v>200</v>
      </c>
      <c r="K15" s="84">
        <f t="shared" si="2"/>
        <v>2.4878098540005809E-4</v>
      </c>
      <c r="L15" s="44">
        <v>4226.6000999999997</v>
      </c>
      <c r="M15" s="84">
        <f t="shared" si="3"/>
        <v>5.0507648125793668E-3</v>
      </c>
      <c r="N15" s="71">
        <f t="shared" si="7"/>
        <v>4026.6000999999997</v>
      </c>
      <c r="O15" s="4">
        <f t="shared" si="8"/>
        <v>2013.3000499999998</v>
      </c>
      <c r="P15" s="88">
        <f t="shared" si="9"/>
        <v>4.8019838271793087E-3</v>
      </c>
    </row>
    <row r="16" spans="1:16" x14ac:dyDescent="0.25">
      <c r="A16" s="131" t="s">
        <v>9</v>
      </c>
      <c r="B16" s="23" t="s">
        <v>59</v>
      </c>
      <c r="C16" s="2">
        <v>31</v>
      </c>
      <c r="D16" s="76">
        <f t="shared" si="0"/>
        <v>8.2451194212458112E-2</v>
      </c>
      <c r="E16" s="2">
        <v>28</v>
      </c>
      <c r="F16" s="76">
        <f t="shared" si="1"/>
        <v>7.1353941031064447E-2</v>
      </c>
      <c r="G16" s="71">
        <f t="shared" si="4"/>
        <v>-3</v>
      </c>
      <c r="H16" s="4">
        <f t="shared" si="5"/>
        <v>-9.67741935483871</v>
      </c>
      <c r="I16" s="43">
        <f t="shared" si="6"/>
        <v>-1.1097253181393665E-2</v>
      </c>
      <c r="J16" s="44">
        <v>76989.710200000001</v>
      </c>
      <c r="K16" s="84">
        <f t="shared" si="2"/>
        <v>9.5767879846104506E-2</v>
      </c>
      <c r="L16" s="44">
        <v>125409.7297</v>
      </c>
      <c r="M16" s="84">
        <f t="shared" si="3"/>
        <v>0.14986396511083447</v>
      </c>
      <c r="N16" s="71">
        <f t="shared" si="7"/>
        <v>48420.019499999995</v>
      </c>
      <c r="O16" s="4">
        <f t="shared" si="8"/>
        <v>62.891546642034243</v>
      </c>
      <c r="P16" s="88">
        <f t="shared" si="9"/>
        <v>5.4096085264729962E-2</v>
      </c>
    </row>
    <row r="17" spans="1:16" x14ac:dyDescent="0.25">
      <c r="A17" s="131" t="s">
        <v>10</v>
      </c>
      <c r="B17" s="23" t="s">
        <v>45</v>
      </c>
      <c r="C17" s="2">
        <v>663</v>
      </c>
      <c r="D17" s="76">
        <f t="shared" si="0"/>
        <v>1.7633916697696685</v>
      </c>
      <c r="E17" s="2">
        <v>730</v>
      </c>
      <c r="F17" s="76">
        <f t="shared" si="1"/>
        <v>1.8602991768813231</v>
      </c>
      <c r="G17" s="71">
        <f t="shared" si="4"/>
        <v>67</v>
      </c>
      <c r="H17" s="4">
        <f t="shared" si="5"/>
        <v>10.105580693815988</v>
      </c>
      <c r="I17" s="43">
        <f t="shared" si="6"/>
        <v>9.6907507111654523E-2</v>
      </c>
      <c r="J17" s="44">
        <v>2511029.1985999998</v>
      </c>
      <c r="K17" s="84">
        <f t="shared" si="2"/>
        <v>3.1234815919801302</v>
      </c>
      <c r="L17" s="44">
        <v>1843476.3102000004</v>
      </c>
      <c r="M17" s="84">
        <f t="shared" si="3"/>
        <v>2.2029444612897744</v>
      </c>
      <c r="N17" s="71">
        <f t="shared" si="7"/>
        <v>-667552.88839999936</v>
      </c>
      <c r="O17" s="4">
        <f t="shared" si="8"/>
        <v>-26.584831780219325</v>
      </c>
      <c r="P17" s="88">
        <f t="shared" si="9"/>
        <v>-0.92053713069035581</v>
      </c>
    </row>
    <row r="18" spans="1:16" x14ac:dyDescent="0.25">
      <c r="A18" s="131" t="s">
        <v>11</v>
      </c>
      <c r="B18" s="23" t="s">
        <v>46</v>
      </c>
      <c r="C18" s="2">
        <v>1043</v>
      </c>
      <c r="D18" s="76">
        <f t="shared" si="0"/>
        <v>2.7740837278578647</v>
      </c>
      <c r="E18" s="2">
        <v>1005</v>
      </c>
      <c r="F18" s="76">
        <f t="shared" si="1"/>
        <v>2.561096812007849</v>
      </c>
      <c r="G18" s="71">
        <f t="shared" si="4"/>
        <v>-38</v>
      </c>
      <c r="H18" s="4">
        <f t="shared" si="5"/>
        <v>-3.6433365292425699</v>
      </c>
      <c r="I18" s="43">
        <f t="shared" si="6"/>
        <v>-0.21298691585001572</v>
      </c>
      <c r="J18" s="44">
        <v>3979953.449</v>
      </c>
      <c r="K18" s="84">
        <f t="shared" si="2"/>
        <v>4.9506837044428993</v>
      </c>
      <c r="L18" s="44">
        <v>2568430</v>
      </c>
      <c r="M18" s="84">
        <f t="shared" si="3"/>
        <v>3.0692602944795326</v>
      </c>
      <c r="N18" s="71">
        <f t="shared" si="7"/>
        <v>-1411523.449</v>
      </c>
      <c r="O18" s="4">
        <f t="shared" si="8"/>
        <v>-35.465828107980968</v>
      </c>
      <c r="P18" s="88">
        <f t="shared" si="9"/>
        <v>-1.8814234099633667</v>
      </c>
    </row>
    <row r="19" spans="1:16" ht="23.25" customHeight="1" x14ac:dyDescent="0.25">
      <c r="A19" s="131" t="s">
        <v>12</v>
      </c>
      <c r="B19" s="23" t="s">
        <v>48</v>
      </c>
      <c r="C19" s="2">
        <v>13682</v>
      </c>
      <c r="D19" s="76">
        <f t="shared" si="0"/>
        <v>36.390233523059742</v>
      </c>
      <c r="E19" s="2">
        <v>13786</v>
      </c>
      <c r="F19" s="76">
        <f t="shared" si="1"/>
        <v>35.13162253765195</v>
      </c>
      <c r="G19" s="71">
        <f t="shared" si="4"/>
        <v>104</v>
      </c>
      <c r="H19" s="4">
        <f t="shared" si="5"/>
        <v>0.76012278906592601</v>
      </c>
      <c r="I19" s="43">
        <f t="shared" si="6"/>
        <v>-1.2586109854077918</v>
      </c>
      <c r="J19" s="44">
        <v>32136437.311100006</v>
      </c>
      <c r="K19" s="84">
        <f t="shared" si="2"/>
        <v>39.974672707513264</v>
      </c>
      <c r="L19" s="44">
        <v>34424807.791499987</v>
      </c>
      <c r="M19" s="84">
        <f t="shared" si="3"/>
        <v>41.137463625460128</v>
      </c>
      <c r="N19" s="71">
        <f t="shared" si="7"/>
        <v>2288370.4803999811</v>
      </c>
      <c r="O19" s="4">
        <f t="shared" si="8"/>
        <v>7.1207970511702374</v>
      </c>
      <c r="P19" s="88">
        <f t="shared" si="9"/>
        <v>1.1627909179468645</v>
      </c>
    </row>
    <row r="20" spans="1:16" ht="21.75" customHeight="1" x14ac:dyDescent="0.25">
      <c r="A20" s="131" t="s">
        <v>13</v>
      </c>
      <c r="B20" s="23" t="s">
        <v>49</v>
      </c>
      <c r="C20" s="2">
        <v>0</v>
      </c>
      <c r="D20" s="76">
        <f t="shared" si="0"/>
        <v>0</v>
      </c>
      <c r="E20" s="2">
        <v>0</v>
      </c>
      <c r="F20" s="76">
        <f t="shared" si="1"/>
        <v>0</v>
      </c>
      <c r="G20" s="71">
        <f t="shared" si="4"/>
        <v>0</v>
      </c>
      <c r="H20" s="4" t="str">
        <f t="shared" si="5"/>
        <v>-</v>
      </c>
      <c r="I20" s="43">
        <f t="shared" si="6"/>
        <v>0</v>
      </c>
      <c r="J20" s="44">
        <v>0</v>
      </c>
      <c r="K20" s="84">
        <f t="shared" si="2"/>
        <v>0</v>
      </c>
      <c r="L20" s="44">
        <v>0</v>
      </c>
      <c r="M20" s="84">
        <f t="shared" si="3"/>
        <v>0</v>
      </c>
      <c r="N20" s="71">
        <f t="shared" si="7"/>
        <v>0</v>
      </c>
      <c r="O20" s="4" t="str">
        <f t="shared" si="8"/>
        <v>-</v>
      </c>
      <c r="P20" s="88">
        <f t="shared" si="9"/>
        <v>0</v>
      </c>
    </row>
    <row r="21" spans="1:16" x14ac:dyDescent="0.25">
      <c r="A21" s="131" t="s">
        <v>14</v>
      </c>
      <c r="B21" s="23" t="s">
        <v>50</v>
      </c>
      <c r="C21" s="2">
        <v>0</v>
      </c>
      <c r="D21" s="76">
        <f t="shared" si="0"/>
        <v>0</v>
      </c>
      <c r="E21" s="2">
        <v>0</v>
      </c>
      <c r="F21" s="76">
        <f t="shared" si="1"/>
        <v>0</v>
      </c>
      <c r="G21" s="71">
        <f t="shared" si="4"/>
        <v>0</v>
      </c>
      <c r="H21" s="4" t="str">
        <f t="shared" si="5"/>
        <v>-</v>
      </c>
      <c r="I21" s="43">
        <f t="shared" si="6"/>
        <v>0</v>
      </c>
      <c r="J21" s="44">
        <v>0</v>
      </c>
      <c r="K21" s="84">
        <f t="shared" si="2"/>
        <v>0</v>
      </c>
      <c r="L21" s="44">
        <v>0</v>
      </c>
      <c r="M21" s="84">
        <f t="shared" si="3"/>
        <v>0</v>
      </c>
      <c r="N21" s="71">
        <f t="shared" si="7"/>
        <v>0</v>
      </c>
      <c r="O21" s="4" t="str">
        <f t="shared" si="8"/>
        <v>-</v>
      </c>
      <c r="P21" s="88">
        <f t="shared" si="9"/>
        <v>0</v>
      </c>
    </row>
    <row r="22" spans="1:16" x14ac:dyDescent="0.25">
      <c r="A22" s="131" t="s">
        <v>15</v>
      </c>
      <c r="B22" s="23" t="s">
        <v>51</v>
      </c>
      <c r="C22" s="2">
        <v>171</v>
      </c>
      <c r="D22" s="76">
        <f t="shared" si="0"/>
        <v>0.45481142613968834</v>
      </c>
      <c r="E22" s="2">
        <v>151</v>
      </c>
      <c r="F22" s="76">
        <f t="shared" si="1"/>
        <v>0.38480161056038326</v>
      </c>
      <c r="G22" s="71">
        <f t="shared" si="4"/>
        <v>-20</v>
      </c>
      <c r="H22" s="4">
        <f t="shared" si="5"/>
        <v>-11.695906432748536</v>
      </c>
      <c r="I22" s="43">
        <f t="shared" si="6"/>
        <v>-7.0009815579305079E-2</v>
      </c>
      <c r="J22" s="44">
        <v>394513.82999999996</v>
      </c>
      <c r="K22" s="84">
        <f t="shared" si="2"/>
        <v>0.49073769690675489</v>
      </c>
      <c r="L22" s="44">
        <v>534211.22940000007</v>
      </c>
      <c r="M22" s="84">
        <f t="shared" si="3"/>
        <v>0.63837959970196478</v>
      </c>
      <c r="N22" s="71">
        <f t="shared" si="7"/>
        <v>139697.39940000011</v>
      </c>
      <c r="O22" s="4">
        <f t="shared" si="8"/>
        <v>35.41001323071491</v>
      </c>
      <c r="P22" s="88">
        <f t="shared" si="9"/>
        <v>0.14764190279520989</v>
      </c>
    </row>
    <row r="23" spans="1:16" x14ac:dyDescent="0.25">
      <c r="A23" s="131" t="s">
        <v>16</v>
      </c>
      <c r="B23" s="23" t="s">
        <v>47</v>
      </c>
      <c r="C23" s="2">
        <v>119</v>
      </c>
      <c r="D23" s="76">
        <f t="shared" si="0"/>
        <v>0.31650619713814565</v>
      </c>
      <c r="E23" s="2">
        <v>216</v>
      </c>
      <c r="F23" s="76">
        <f t="shared" si="1"/>
        <v>0.55044468795392576</v>
      </c>
      <c r="G23" s="71">
        <f t="shared" si="4"/>
        <v>97</v>
      </c>
      <c r="H23" s="4">
        <f t="shared" si="5"/>
        <v>81.512605042016801</v>
      </c>
      <c r="I23" s="43">
        <f t="shared" si="6"/>
        <v>0.23393849081578011</v>
      </c>
      <c r="J23" s="44">
        <v>211309.66000000003</v>
      </c>
      <c r="K23" s="84">
        <f t="shared" si="2"/>
        <v>0.26284912719675624</v>
      </c>
      <c r="L23" s="44">
        <v>446601.1</v>
      </c>
      <c r="M23" s="84">
        <f t="shared" si="3"/>
        <v>0.53368595745295111</v>
      </c>
      <c r="N23" s="71">
        <f t="shared" si="7"/>
        <v>235291.43999999994</v>
      </c>
      <c r="O23" s="4">
        <f t="shared" si="8"/>
        <v>111.34911674175231</v>
      </c>
      <c r="P23" s="88">
        <f t="shared" si="9"/>
        <v>0.27083683025619487</v>
      </c>
    </row>
    <row r="24" spans="1:16" x14ac:dyDescent="0.25">
      <c r="A24" s="131" t="s">
        <v>17</v>
      </c>
      <c r="B24" s="23" t="s">
        <v>60</v>
      </c>
      <c r="C24" s="2">
        <v>11</v>
      </c>
      <c r="D24" s="76">
        <f t="shared" si="0"/>
        <v>2.9256875365710942E-2</v>
      </c>
      <c r="E24" s="2">
        <v>16</v>
      </c>
      <c r="F24" s="76">
        <f t="shared" si="1"/>
        <v>4.0773680589179684E-2</v>
      </c>
      <c r="G24" s="71">
        <f t="shared" si="4"/>
        <v>5</v>
      </c>
      <c r="H24" s="4">
        <f t="shared" si="5"/>
        <v>45.454545454545453</v>
      </c>
      <c r="I24" s="43">
        <f t="shared" si="6"/>
        <v>1.1516805223468742E-2</v>
      </c>
      <c r="J24" s="44">
        <v>79902.004000000001</v>
      </c>
      <c r="K24" s="84">
        <f t="shared" si="2"/>
        <v>9.9390496452796906E-2</v>
      </c>
      <c r="L24" s="44">
        <v>59745.436600000001</v>
      </c>
      <c r="M24" s="84">
        <f t="shared" si="3"/>
        <v>7.1395481415777048E-2</v>
      </c>
      <c r="N24" s="71">
        <f t="shared" si="7"/>
        <v>-20156.5674</v>
      </c>
      <c r="O24" s="4">
        <f t="shared" si="8"/>
        <v>-25.226610586638103</v>
      </c>
      <c r="P24" s="88">
        <f t="shared" si="9"/>
        <v>-2.7995015037019857E-2</v>
      </c>
    </row>
    <row r="25" spans="1:16" x14ac:dyDescent="0.25">
      <c r="A25" s="131" t="s">
        <v>18</v>
      </c>
      <c r="B25" s="23" t="s">
        <v>61</v>
      </c>
      <c r="C25" s="2">
        <v>58</v>
      </c>
      <c r="D25" s="76">
        <f t="shared" si="0"/>
        <v>0.15426352465556678</v>
      </c>
      <c r="E25" s="2">
        <v>69</v>
      </c>
      <c r="F25" s="76">
        <f t="shared" si="1"/>
        <v>0.17583649754083741</v>
      </c>
      <c r="G25" s="71">
        <f t="shared" si="4"/>
        <v>11</v>
      </c>
      <c r="H25" s="4">
        <f t="shared" si="5"/>
        <v>18.96551724137931</v>
      </c>
      <c r="I25" s="43">
        <f t="shared" si="6"/>
        <v>2.157297288527063E-2</v>
      </c>
      <c r="J25" s="44">
        <v>36707.4</v>
      </c>
      <c r="K25" s="84">
        <f t="shared" si="2"/>
        <v>4.566051571737046E-2</v>
      </c>
      <c r="L25" s="44">
        <v>35234.58</v>
      </c>
      <c r="M25" s="84">
        <f t="shared" si="3"/>
        <v>4.2105137140845836E-2</v>
      </c>
      <c r="N25" s="71">
        <f t="shared" si="7"/>
        <v>-1472.8199999999997</v>
      </c>
      <c r="O25" s="4">
        <f t="shared" si="8"/>
        <v>-4.0123244904297213</v>
      </c>
      <c r="P25" s="88">
        <f t="shared" si="9"/>
        <v>-3.5553785765246246E-3</v>
      </c>
    </row>
    <row r="26" spans="1:16" x14ac:dyDescent="0.25">
      <c r="A26" s="131" t="s">
        <v>19</v>
      </c>
      <c r="B26" s="23" t="s">
        <v>52</v>
      </c>
      <c r="C26" s="2">
        <v>0</v>
      </c>
      <c r="D26" s="76">
        <f t="shared" si="0"/>
        <v>0</v>
      </c>
      <c r="E26" s="2">
        <v>0</v>
      </c>
      <c r="F26" s="76">
        <f t="shared" si="1"/>
        <v>0</v>
      </c>
      <c r="G26" s="71">
        <f t="shared" si="4"/>
        <v>0</v>
      </c>
      <c r="H26" s="4" t="str">
        <f t="shared" si="5"/>
        <v>-</v>
      </c>
      <c r="I26" s="43">
        <f t="shared" si="6"/>
        <v>0</v>
      </c>
      <c r="J26" s="44">
        <v>0</v>
      </c>
      <c r="K26" s="84">
        <f t="shared" si="2"/>
        <v>0</v>
      </c>
      <c r="L26" s="44">
        <v>0</v>
      </c>
      <c r="M26" s="84">
        <f t="shared" si="3"/>
        <v>0</v>
      </c>
      <c r="N26" s="71">
        <f t="shared" si="7"/>
        <v>0</v>
      </c>
      <c r="O26" s="4" t="str">
        <f t="shared" si="8"/>
        <v>-</v>
      </c>
      <c r="P26" s="88">
        <f t="shared" si="9"/>
        <v>0</v>
      </c>
    </row>
    <row r="27" spans="1:16" x14ac:dyDescent="0.25">
      <c r="A27" s="131" t="s">
        <v>20</v>
      </c>
      <c r="B27" s="23" t="s">
        <v>42</v>
      </c>
      <c r="C27" s="2">
        <v>4</v>
      </c>
      <c r="D27" s="76">
        <f t="shared" si="0"/>
        <v>1.0638863769349433E-2</v>
      </c>
      <c r="E27" s="2">
        <v>71</v>
      </c>
      <c r="F27" s="76">
        <f t="shared" si="1"/>
        <v>0.18093320761448486</v>
      </c>
      <c r="G27" s="71">
        <f>E27-C27</f>
        <v>67</v>
      </c>
      <c r="H27" s="4">
        <f t="shared" si="5"/>
        <v>1675</v>
      </c>
      <c r="I27" s="43">
        <f t="shared" si="6"/>
        <v>0.17029434384513542</v>
      </c>
      <c r="J27" s="44">
        <v>3573.99</v>
      </c>
      <c r="K27" s="84">
        <f t="shared" si="2"/>
        <v>4.4457037700497675E-3</v>
      </c>
      <c r="L27" s="44">
        <v>25716.29</v>
      </c>
      <c r="M27" s="84">
        <f t="shared" si="3"/>
        <v>3.0730830825960242E-2</v>
      </c>
      <c r="N27" s="71">
        <f>L27-J27</f>
        <v>22142.300000000003</v>
      </c>
      <c r="O27" s="4">
        <f t="shared" si="8"/>
        <v>619.54006586476191</v>
      </c>
      <c r="P27" s="88">
        <f t="shared" si="9"/>
        <v>2.6285127055910476E-2</v>
      </c>
    </row>
    <row r="28" spans="1:16" x14ac:dyDescent="0.25">
      <c r="A28" s="133" t="s">
        <v>32</v>
      </c>
      <c r="B28" s="12" t="s">
        <v>23</v>
      </c>
      <c r="C28" s="13">
        <f>SUM(C10:C27)</f>
        <v>33603</v>
      </c>
      <c r="D28" s="14">
        <f>SUM(D10:D27)</f>
        <v>89.374434810362246</v>
      </c>
      <c r="E28" s="13">
        <f>SUM(E10:E27)</f>
        <v>34825</v>
      </c>
      <c r="F28" s="14">
        <f>SUM(F10:F27)</f>
        <v>88.746464157386427</v>
      </c>
      <c r="G28" s="14">
        <f>E28-C28</f>
        <v>1222</v>
      </c>
      <c r="H28" s="14">
        <f>(E28-C28)/C28*100</f>
        <v>3.6365800672558999</v>
      </c>
      <c r="I28" s="70">
        <f>F28-D28</f>
        <v>-0.62797065297581867</v>
      </c>
      <c r="J28" s="13">
        <f>SUM(J10:J27)</f>
        <v>60821229.717699997</v>
      </c>
      <c r="K28" s="85">
        <f>SUM(K10:K27)</f>
        <v>75.655827312063508</v>
      </c>
      <c r="L28" s="13">
        <f>SUM(L10:L27)</f>
        <v>62443645.883399986</v>
      </c>
      <c r="M28" s="85">
        <f>SUM(M10:M27)</f>
        <v>74.619827268977502</v>
      </c>
      <c r="N28" s="85">
        <f>L28-J28</f>
        <v>1622416.1656999886</v>
      </c>
      <c r="O28" s="85">
        <f>(L28-J28)/J28*100</f>
        <v>2.6675162163448305</v>
      </c>
      <c r="P28" s="89">
        <f>M28-K28</f>
        <v>-1.0360000430860055</v>
      </c>
    </row>
    <row r="29" spans="1:16" x14ac:dyDescent="0.25">
      <c r="A29" s="132" t="s">
        <v>26</v>
      </c>
      <c r="B29" s="10" t="s">
        <v>24</v>
      </c>
      <c r="C29" s="2">
        <v>3295</v>
      </c>
      <c r="D29" s="76">
        <f>C29/C$34*100</f>
        <v>8.763764030001596</v>
      </c>
      <c r="E29" s="2">
        <v>3562</v>
      </c>
      <c r="F29" s="76">
        <f>E29/E$34*100</f>
        <v>9.0772406411661279</v>
      </c>
      <c r="G29" s="71">
        <f>E29-C29</f>
        <v>267</v>
      </c>
      <c r="H29" s="4">
        <f t="shared" si="5"/>
        <v>8.1031866464339899</v>
      </c>
      <c r="I29" s="43">
        <f t="shared" si="6"/>
        <v>0.31347661116453196</v>
      </c>
      <c r="J29" s="44">
        <v>18929169.710000001</v>
      </c>
      <c r="K29" s="84">
        <f>J29/J$34*100</f>
        <v>23.54608746629366</v>
      </c>
      <c r="L29" s="44">
        <v>20414682.129999999</v>
      </c>
      <c r="M29" s="84">
        <f>L29/L$34*100</f>
        <v>24.395437401848543</v>
      </c>
      <c r="N29" s="71">
        <f>L29-J29</f>
        <v>1485512.4199999981</v>
      </c>
      <c r="O29" s="4">
        <f t="shared" ref="O29:O32" si="10">IFERROR((L29-J29)/J29*100, "-")</f>
        <v>7.8477420972945469</v>
      </c>
      <c r="P29" s="72">
        <f>M29-K29</f>
        <v>0.84934993555488347</v>
      </c>
    </row>
    <row r="30" spans="1:16" x14ac:dyDescent="0.25">
      <c r="A30" s="132" t="s">
        <v>69</v>
      </c>
      <c r="B30" s="11" t="s">
        <v>25</v>
      </c>
      <c r="C30" s="2">
        <v>17</v>
      </c>
      <c r="D30" s="76">
        <f>C30/C$34*100</f>
        <v>4.5215171019735094E-2</v>
      </c>
      <c r="E30" s="2">
        <v>24</v>
      </c>
      <c r="F30" s="76">
        <f>E30/E$34*100</f>
        <v>6.1160520883769526E-2</v>
      </c>
      <c r="G30" s="71">
        <f t="shared" ref="G30:G32" si="11">E30-C30</f>
        <v>7</v>
      </c>
      <c r="H30" s="4">
        <f t="shared" si="5"/>
        <v>41.17647058823529</v>
      </c>
      <c r="I30" s="43">
        <f t="shared" si="6"/>
        <v>1.5945349864034432E-2</v>
      </c>
      <c r="J30" s="44">
        <v>69495.48</v>
      </c>
      <c r="K30" s="84">
        <f>J30/J$34*100</f>
        <v>8.6445769976250128E-2</v>
      </c>
      <c r="L30" s="44">
        <v>104053.86</v>
      </c>
      <c r="M30" s="84">
        <f>L30/L$34*100</f>
        <v>0.12434381353018463</v>
      </c>
      <c r="N30" s="71">
        <f t="shared" ref="N30:N32" si="12">L30-J30</f>
        <v>34558.380000000005</v>
      </c>
      <c r="O30" s="4">
        <f t="shared" si="10"/>
        <v>49.727521847464047</v>
      </c>
      <c r="P30" s="72">
        <f t="shared" ref="P30:P32" si="13">M30-K30</f>
        <v>3.7898043553934502E-2</v>
      </c>
    </row>
    <row r="31" spans="1:16" x14ac:dyDescent="0.25">
      <c r="A31" s="132" t="s">
        <v>70</v>
      </c>
      <c r="B31" s="26" t="s">
        <v>27</v>
      </c>
      <c r="C31" s="2">
        <v>683</v>
      </c>
      <c r="D31" s="76">
        <f>C31/C$34*100</f>
        <v>1.816585988616416</v>
      </c>
      <c r="E31" s="2">
        <v>830</v>
      </c>
      <c r="F31" s="76">
        <f>E31/E$34*100</f>
        <v>2.1151346805636964</v>
      </c>
      <c r="G31" s="71">
        <f t="shared" si="11"/>
        <v>147</v>
      </c>
      <c r="H31" s="4">
        <f t="shared" si="5"/>
        <v>21.522693997071745</v>
      </c>
      <c r="I31" s="43">
        <f t="shared" si="6"/>
        <v>0.2985486919472804</v>
      </c>
      <c r="J31" s="44">
        <v>572101.16</v>
      </c>
      <c r="K31" s="84">
        <f>J31/J$34*100</f>
        <v>0.71163945166658149</v>
      </c>
      <c r="L31" s="44">
        <v>719996.08000000007</v>
      </c>
      <c r="M31" s="84">
        <f>L31/L$34*100</f>
        <v>0.86039151564376271</v>
      </c>
      <c r="N31" s="71">
        <f t="shared" si="12"/>
        <v>147894.92000000004</v>
      </c>
      <c r="O31" s="4">
        <f t="shared" si="10"/>
        <v>25.851183381624331</v>
      </c>
      <c r="P31" s="72">
        <f t="shared" si="13"/>
        <v>0.14875206397718121</v>
      </c>
    </row>
    <row r="32" spans="1:16" x14ac:dyDescent="0.25">
      <c r="A32" s="132" t="s">
        <v>71</v>
      </c>
      <c r="B32" s="26" t="s">
        <v>37</v>
      </c>
      <c r="C32" s="2">
        <v>0</v>
      </c>
      <c r="D32" s="76">
        <f>C32/C$34*100</f>
        <v>0</v>
      </c>
      <c r="E32" s="2">
        <v>0</v>
      </c>
      <c r="F32" s="76">
        <f>E32/E$34*100</f>
        <v>0</v>
      </c>
      <c r="G32" s="71">
        <f t="shared" si="11"/>
        <v>0</v>
      </c>
      <c r="H32" s="4" t="str">
        <f t="shared" si="5"/>
        <v>-</v>
      </c>
      <c r="I32" s="43">
        <f t="shared" si="6"/>
        <v>0</v>
      </c>
      <c r="J32" s="44">
        <v>0</v>
      </c>
      <c r="K32" s="84">
        <f>J32/J$34*100</f>
        <v>0</v>
      </c>
      <c r="L32" s="44">
        <v>0</v>
      </c>
      <c r="M32" s="84">
        <f>L32/L$34*100</f>
        <v>0</v>
      </c>
      <c r="N32" s="71">
        <f t="shared" si="12"/>
        <v>0</v>
      </c>
      <c r="O32" s="4" t="str">
        <f t="shared" si="10"/>
        <v>-</v>
      </c>
      <c r="P32" s="72">
        <f t="shared" si="13"/>
        <v>0</v>
      </c>
    </row>
    <row r="33" spans="1:16" x14ac:dyDescent="0.25">
      <c r="A33" s="133" t="s">
        <v>21</v>
      </c>
      <c r="B33" s="15" t="s">
        <v>22</v>
      </c>
      <c r="C33" s="5">
        <f>SUM(C29:C32)</f>
        <v>3995</v>
      </c>
      <c r="D33" s="78">
        <f>SUM(D29:D32)</f>
        <v>10.625565189637747</v>
      </c>
      <c r="E33" s="5">
        <f>SUM(E29:E32)</f>
        <v>4416</v>
      </c>
      <c r="F33" s="78">
        <f>SUM(F29:F32)</f>
        <v>11.253535842613594</v>
      </c>
      <c r="G33" s="49">
        <f>E33-C33</f>
        <v>421</v>
      </c>
      <c r="H33" s="49">
        <f>(E33-C33)/C33*100</f>
        <v>10.538172715894868</v>
      </c>
      <c r="I33" s="46">
        <f>F33-D33</f>
        <v>0.62797065297584709</v>
      </c>
      <c r="J33" s="5">
        <f>SUM(J29:J32)</f>
        <v>19570766.350000001</v>
      </c>
      <c r="K33" s="85">
        <f>SUM(K29:K32)</f>
        <v>24.344172687936492</v>
      </c>
      <c r="L33" s="5">
        <f>SUM(L29:L32)</f>
        <v>21238732.07</v>
      </c>
      <c r="M33" s="78">
        <f>SUM(M29:M32)</f>
        <v>25.38017273102249</v>
      </c>
      <c r="N33" s="78">
        <f>L33-J33</f>
        <v>1667965.7199999988</v>
      </c>
      <c r="O33" s="90">
        <f>(L33-J33)/J33*100</f>
        <v>8.5227409605245157</v>
      </c>
      <c r="P33" s="73">
        <f>M33-K33</f>
        <v>1.0360000430859984</v>
      </c>
    </row>
    <row r="34" spans="1:16" x14ac:dyDescent="0.25">
      <c r="A34" s="27" t="s">
        <v>35</v>
      </c>
      <c r="B34" s="28" t="s">
        <v>36</v>
      </c>
      <c r="C34" s="80">
        <f>C28+C33</f>
        <v>37598</v>
      </c>
      <c r="D34" s="81">
        <f>D28+D33</f>
        <v>100</v>
      </c>
      <c r="E34" s="80">
        <f>E28+E33</f>
        <v>39241</v>
      </c>
      <c r="F34" s="81">
        <f>F28+F33</f>
        <v>100.00000000000003</v>
      </c>
      <c r="G34" s="82">
        <f>E34-C34</f>
        <v>1643</v>
      </c>
      <c r="H34" s="83">
        <f>(E34-C34)/C34*100</f>
        <v>4.3699132932602796</v>
      </c>
      <c r="I34" s="83">
        <f>F34-D34</f>
        <v>0</v>
      </c>
      <c r="J34" s="80">
        <f>J28+J33</f>
        <v>80391996.067699999</v>
      </c>
      <c r="K34" s="58">
        <f>(K28+K33)</f>
        <v>100</v>
      </c>
      <c r="L34" s="80">
        <f>L28+L33</f>
        <v>83682377.953399986</v>
      </c>
      <c r="M34" s="81">
        <f>(M28+M33)</f>
        <v>100</v>
      </c>
      <c r="N34" s="83">
        <f>L34-J34</f>
        <v>3290381.8856999874</v>
      </c>
      <c r="O34" s="83">
        <f>(L34-J34)/J34*100</f>
        <v>4.0929222393347207</v>
      </c>
      <c r="P34" s="83">
        <f>M34-K34</f>
        <v>0</v>
      </c>
    </row>
    <row r="35" spans="1:16" x14ac:dyDescent="0.25">
      <c r="K35" s="87"/>
    </row>
    <row r="36" spans="1:16" x14ac:dyDescent="0.25">
      <c r="K36" s="87"/>
    </row>
    <row r="37" spans="1:16" x14ac:dyDescent="0.25">
      <c r="B37" t="s">
        <v>65</v>
      </c>
    </row>
    <row r="57" spans="3:15" x14ac:dyDescent="0.25"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</row>
    <row r="58" spans="3:15" x14ac:dyDescent="0.25"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</row>
    <row r="59" spans="3:15" x14ac:dyDescent="0.25">
      <c r="C59" s="98"/>
      <c r="D59" s="98"/>
      <c r="E59" s="117"/>
      <c r="F59" s="98"/>
      <c r="G59" s="98"/>
      <c r="H59" s="117"/>
      <c r="I59" s="117"/>
      <c r="J59" s="118"/>
      <c r="K59" s="98"/>
      <c r="L59" s="117"/>
      <c r="M59" s="98"/>
      <c r="N59" s="98"/>
      <c r="O59" s="117"/>
    </row>
    <row r="60" spans="3:15" x14ac:dyDescent="0.25">
      <c r="C60" s="118"/>
      <c r="D60" s="98"/>
      <c r="E60" s="117"/>
      <c r="F60" s="98"/>
      <c r="G60" s="98"/>
      <c r="H60" s="117"/>
      <c r="I60" s="117"/>
      <c r="J60" s="118"/>
      <c r="K60" s="98"/>
      <c r="L60" s="117"/>
      <c r="M60" s="98"/>
      <c r="N60" s="98"/>
      <c r="O60" s="117"/>
    </row>
    <row r="61" spans="3:15" x14ac:dyDescent="0.25">
      <c r="C61" s="118"/>
      <c r="D61" s="98"/>
      <c r="E61" s="117"/>
      <c r="F61" s="98"/>
      <c r="G61" s="98"/>
      <c r="H61" s="117"/>
      <c r="I61" s="117"/>
      <c r="J61" s="118"/>
      <c r="K61" s="98"/>
      <c r="L61" s="117"/>
      <c r="M61" s="98"/>
      <c r="N61" s="98"/>
      <c r="O61" s="117"/>
    </row>
    <row r="62" spans="3:15" x14ac:dyDescent="0.25">
      <c r="C62" s="118"/>
      <c r="D62" s="98"/>
      <c r="E62" s="117"/>
      <c r="F62" s="98"/>
      <c r="G62" s="98"/>
      <c r="H62" s="117"/>
      <c r="I62" s="117"/>
      <c r="J62" s="118"/>
      <c r="K62" s="98"/>
      <c r="L62" s="117"/>
      <c r="M62" s="98"/>
      <c r="N62" s="98"/>
      <c r="O62" s="117"/>
    </row>
    <row r="63" spans="3:15" x14ac:dyDescent="0.25">
      <c r="C63" s="118"/>
      <c r="D63" s="98"/>
      <c r="E63" s="117"/>
      <c r="F63" s="98"/>
      <c r="G63" s="98"/>
      <c r="H63" s="119"/>
      <c r="I63" s="117"/>
      <c r="J63" s="118"/>
      <c r="K63" s="98"/>
      <c r="L63" s="117"/>
      <c r="M63" s="98"/>
      <c r="N63" s="98"/>
      <c r="O63" s="117"/>
    </row>
    <row r="64" spans="3:15" x14ac:dyDescent="0.25">
      <c r="C64" s="118"/>
      <c r="D64" s="98"/>
      <c r="E64" s="117"/>
      <c r="F64" s="98"/>
      <c r="G64" s="119"/>
      <c r="H64" s="119"/>
      <c r="I64" s="117"/>
      <c r="J64" s="118"/>
      <c r="K64" s="98"/>
      <c r="L64" s="117"/>
      <c r="M64" s="117"/>
      <c r="N64" s="117"/>
      <c r="O64" s="117"/>
    </row>
    <row r="65" spans="3:15" x14ac:dyDescent="0.25">
      <c r="C65" s="118"/>
      <c r="D65" s="98"/>
      <c r="E65" s="117"/>
      <c r="F65" s="98"/>
      <c r="G65" s="117"/>
      <c r="H65" s="117"/>
      <c r="I65" s="117"/>
      <c r="J65" s="118"/>
      <c r="K65" s="98"/>
      <c r="L65" s="117"/>
      <c r="M65" s="117"/>
      <c r="N65" s="117"/>
      <c r="O65" s="117"/>
    </row>
    <row r="66" spans="3:15" x14ac:dyDescent="0.25">
      <c r="C66" s="118"/>
      <c r="D66" s="98"/>
      <c r="E66" s="117"/>
      <c r="F66" s="117"/>
      <c r="G66" s="117"/>
      <c r="H66" s="117"/>
      <c r="I66" s="117"/>
      <c r="J66" s="118"/>
      <c r="K66" s="98"/>
      <c r="L66" s="117"/>
      <c r="M66" s="117"/>
      <c r="N66" s="117"/>
      <c r="O66" s="117"/>
    </row>
    <row r="67" spans="3:15" x14ac:dyDescent="0.25">
      <c r="C67" s="118"/>
      <c r="D67" s="98"/>
      <c r="E67" s="117"/>
      <c r="F67" s="119"/>
      <c r="G67" s="117"/>
      <c r="H67" s="117"/>
      <c r="I67" s="117"/>
      <c r="J67" s="118"/>
      <c r="K67" s="98"/>
      <c r="L67" s="117"/>
      <c r="M67" s="117"/>
      <c r="N67" s="117"/>
      <c r="O67" s="117"/>
    </row>
    <row r="68" spans="3:15" x14ac:dyDescent="0.25">
      <c r="C68" s="118"/>
      <c r="D68" s="98"/>
      <c r="E68" s="117"/>
      <c r="F68" s="117"/>
      <c r="G68" s="117"/>
      <c r="H68" s="117"/>
      <c r="I68" s="117"/>
      <c r="J68" s="118"/>
      <c r="K68" s="98"/>
      <c r="L68" s="117"/>
      <c r="M68" s="117"/>
      <c r="N68" s="117"/>
      <c r="O68" s="117"/>
    </row>
    <row r="69" spans="3:15" x14ac:dyDescent="0.25">
      <c r="C69" s="118"/>
      <c r="D69" s="98"/>
      <c r="E69" s="117"/>
      <c r="F69" s="117"/>
      <c r="G69" s="117"/>
      <c r="H69" s="117"/>
      <c r="I69" s="117"/>
      <c r="J69" s="118"/>
      <c r="K69" s="98"/>
      <c r="L69" s="117"/>
      <c r="M69" s="117"/>
      <c r="N69" s="117"/>
      <c r="O69" s="117"/>
    </row>
    <row r="70" spans="3:15" x14ac:dyDescent="0.25">
      <c r="C70" s="118"/>
      <c r="D70" s="98"/>
      <c r="E70" s="117"/>
      <c r="F70" s="117"/>
      <c r="G70" s="117"/>
      <c r="H70" s="117"/>
      <c r="I70" s="117"/>
      <c r="J70" s="118"/>
      <c r="K70" s="98"/>
      <c r="L70" s="117"/>
      <c r="M70" s="117"/>
      <c r="N70" s="117"/>
      <c r="O70" s="117"/>
    </row>
    <row r="71" spans="3:15" x14ac:dyDescent="0.25">
      <c r="C71" s="118"/>
      <c r="D71" s="98"/>
      <c r="E71" s="117"/>
      <c r="F71" s="117"/>
      <c r="G71" s="117"/>
      <c r="H71" s="117"/>
      <c r="I71" s="117"/>
      <c r="J71" s="118"/>
      <c r="K71" s="98"/>
      <c r="L71" s="117"/>
      <c r="M71" s="117"/>
      <c r="N71" s="117"/>
      <c r="O71" s="117"/>
    </row>
    <row r="72" spans="3:15" x14ac:dyDescent="0.25">
      <c r="C72" s="118"/>
      <c r="D72" s="98"/>
      <c r="E72" s="117"/>
      <c r="F72" s="117"/>
      <c r="G72" s="117"/>
      <c r="H72" s="117"/>
      <c r="I72" s="117"/>
      <c r="J72" s="118"/>
      <c r="K72" s="98"/>
      <c r="L72" s="117"/>
      <c r="M72" s="117"/>
      <c r="N72" s="117"/>
      <c r="O72" s="117"/>
    </row>
    <row r="73" spans="3:15" x14ac:dyDescent="0.25">
      <c r="C73" s="118"/>
      <c r="D73" s="98"/>
      <c r="E73" s="117"/>
      <c r="F73" s="117"/>
      <c r="G73" s="117"/>
      <c r="H73" s="117"/>
      <c r="I73" s="117"/>
      <c r="J73" s="118"/>
      <c r="K73" s="98"/>
      <c r="L73" s="117"/>
      <c r="M73" s="117"/>
      <c r="N73" s="117"/>
      <c r="O73" s="117"/>
    </row>
    <row r="74" spans="3:15" x14ac:dyDescent="0.25">
      <c r="C74" s="118"/>
      <c r="D74" s="98"/>
      <c r="E74" s="117"/>
      <c r="F74" s="117"/>
      <c r="G74" s="117"/>
      <c r="H74" s="117"/>
      <c r="I74" s="117"/>
      <c r="J74" s="118"/>
      <c r="K74" s="98"/>
      <c r="L74" s="117"/>
      <c r="M74" s="117"/>
      <c r="N74" s="117"/>
      <c r="O74" s="117"/>
    </row>
    <row r="75" spans="3:15" x14ac:dyDescent="0.25">
      <c r="C75" s="118"/>
      <c r="D75" s="98"/>
      <c r="E75" s="117"/>
      <c r="F75" s="117"/>
      <c r="G75" s="117"/>
      <c r="H75" s="117"/>
      <c r="I75" s="117"/>
      <c r="J75" s="118"/>
      <c r="K75" s="98"/>
      <c r="L75" s="117"/>
      <c r="M75" s="117"/>
      <c r="N75" s="117"/>
      <c r="O75" s="117"/>
    </row>
    <row r="76" spans="3:15" x14ac:dyDescent="0.25">
      <c r="C76" s="118"/>
      <c r="D76" s="98"/>
      <c r="E76" s="117"/>
      <c r="F76" s="117"/>
      <c r="G76" s="117"/>
      <c r="H76" s="117"/>
      <c r="I76" s="117"/>
      <c r="J76" s="118"/>
      <c r="K76" s="98"/>
      <c r="L76" s="117"/>
      <c r="M76" s="117"/>
      <c r="N76" s="117"/>
      <c r="O76" s="117"/>
    </row>
    <row r="77" spans="3:15" x14ac:dyDescent="0.25"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</row>
    <row r="78" spans="3:15" x14ac:dyDescent="0.25"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</row>
    <row r="79" spans="3:15" x14ac:dyDescent="0.25"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</row>
    <row r="80" spans="3:15" x14ac:dyDescent="0.25"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</row>
  </sheetData>
  <mergeCells count="5">
    <mergeCell ref="C7:I7"/>
    <mergeCell ref="J7:P7"/>
    <mergeCell ref="G8:H8"/>
    <mergeCell ref="N8:O8"/>
    <mergeCell ref="B7:B9"/>
  </mergeCells>
  <dataValidations disablePrompts="1" count="1">
    <dataValidation type="decimal" allowBlank="1" showInputMessage="1" showErrorMessage="1" errorTitle="Microsoft Excel" error="Neočekivana vrsta podatka!_x000a_Mollimo unesite broj." sqref="C60:C76 J59:J76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verticalDpi="0" r:id="rId1"/>
  <headerFooter>
    <oddHeader>&amp;L&amp;G&amp;CStatistika tržišta osiguranja&amp;RMjesečno izvješće</oddHeader>
    <oddFooter>&amp;CU izvješće su uključeni podatci zaključno s 31.05.2018.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83"/>
  <sheetViews>
    <sheetView showGridLines="0" showRuler="0" view="pageLayout" zoomScale="65" zoomScaleNormal="70" zoomScalePageLayoutView="65" workbookViewId="0">
      <selection activeCell="B34" sqref="B34"/>
    </sheetView>
  </sheetViews>
  <sheetFormatPr defaultRowHeight="15" x14ac:dyDescent="0.25"/>
  <cols>
    <col min="1" max="1" width="8.42578125" customWidth="1"/>
    <col min="2" max="2" width="48.7109375" customWidth="1"/>
    <col min="3" max="3" width="12.140625" customWidth="1"/>
    <col min="4" max="4" width="11.28515625" customWidth="1"/>
    <col min="5" max="8" width="12.140625" customWidth="1"/>
    <col min="9" max="9" width="12.140625" style="1" customWidth="1"/>
    <col min="10" max="10" width="15.42578125" customWidth="1"/>
    <col min="11" max="11" width="10.140625" customWidth="1"/>
    <col min="12" max="12" width="15.5703125" customWidth="1"/>
    <col min="13" max="13" width="10.140625" customWidth="1"/>
    <col min="14" max="14" width="14.42578125" customWidth="1"/>
    <col min="15" max="15" width="10.5703125" customWidth="1"/>
    <col min="16" max="16" width="10.7109375" customWidth="1"/>
  </cols>
  <sheetData>
    <row r="3" spans="1:18" x14ac:dyDescent="0.25">
      <c r="E3" s="9" t="s">
        <v>74</v>
      </c>
      <c r="F3" s="16"/>
      <c r="G3" s="16"/>
      <c r="H3" s="16"/>
      <c r="I3" s="17"/>
      <c r="J3" s="16"/>
      <c r="K3" s="16"/>
      <c r="L3" s="16"/>
      <c r="M3" s="16"/>
    </row>
    <row r="4" spans="1:18" x14ac:dyDescent="0.25">
      <c r="D4" s="7"/>
      <c r="E4" s="25"/>
      <c r="F4" s="7"/>
      <c r="G4" s="7"/>
      <c r="H4" s="7"/>
      <c r="I4" s="7"/>
      <c r="J4" s="7"/>
      <c r="K4" s="7"/>
      <c r="L4" s="7"/>
      <c r="M4" s="7"/>
      <c r="N4" s="7"/>
    </row>
    <row r="5" spans="1:18" x14ac:dyDescent="0.25"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8" ht="15.75" thickBot="1" x14ac:dyDescent="0.3"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8" ht="18" customHeight="1" x14ac:dyDescent="0.25">
      <c r="A7" s="24"/>
      <c r="B7" s="138" t="s">
        <v>31</v>
      </c>
      <c r="C7" s="138" t="s">
        <v>1</v>
      </c>
      <c r="D7" s="138"/>
      <c r="E7" s="138"/>
      <c r="F7" s="138"/>
      <c r="G7" s="138"/>
      <c r="H7" s="138"/>
      <c r="I7" s="138"/>
      <c r="J7" s="138" t="s">
        <v>33</v>
      </c>
      <c r="K7" s="138"/>
      <c r="L7" s="138"/>
      <c r="M7" s="138"/>
      <c r="N7" s="138"/>
      <c r="O7" s="138"/>
      <c r="P7" s="139"/>
    </row>
    <row r="8" spans="1:18" ht="38.25" customHeight="1" x14ac:dyDescent="0.25">
      <c r="A8" s="19" t="s">
        <v>0</v>
      </c>
      <c r="B8" s="141"/>
      <c r="C8" s="30" t="s">
        <v>1</v>
      </c>
      <c r="D8" s="30" t="s">
        <v>53</v>
      </c>
      <c r="E8" s="30" t="s">
        <v>1</v>
      </c>
      <c r="F8" s="30" t="s">
        <v>53</v>
      </c>
      <c r="G8" s="140" t="s">
        <v>28</v>
      </c>
      <c r="H8" s="140"/>
      <c r="I8" s="30" t="s">
        <v>29</v>
      </c>
      <c r="J8" s="30" t="s">
        <v>33</v>
      </c>
      <c r="K8" s="30" t="s">
        <v>53</v>
      </c>
      <c r="L8" s="30" t="s">
        <v>2</v>
      </c>
      <c r="M8" s="30" t="s">
        <v>53</v>
      </c>
      <c r="N8" s="140" t="s">
        <v>34</v>
      </c>
      <c r="O8" s="140"/>
      <c r="P8" s="21" t="s">
        <v>29</v>
      </c>
    </row>
    <row r="9" spans="1:18" ht="31.5" customHeight="1" thickBot="1" x14ac:dyDescent="0.3">
      <c r="A9" s="18"/>
      <c r="B9" s="142"/>
      <c r="C9" s="22" t="s">
        <v>63</v>
      </c>
      <c r="D9" s="135" t="s">
        <v>58</v>
      </c>
      <c r="E9" s="22" t="s">
        <v>64</v>
      </c>
      <c r="F9" s="135" t="s">
        <v>58</v>
      </c>
      <c r="G9" s="22" t="s">
        <v>54</v>
      </c>
      <c r="H9" s="22" t="s">
        <v>55</v>
      </c>
      <c r="I9" s="22" t="s">
        <v>58</v>
      </c>
      <c r="J9" s="22" t="s">
        <v>63</v>
      </c>
      <c r="K9" s="135" t="s">
        <v>58</v>
      </c>
      <c r="L9" s="22" t="s">
        <v>64</v>
      </c>
      <c r="M9" s="135" t="s">
        <v>58</v>
      </c>
      <c r="N9" s="22" t="s">
        <v>56</v>
      </c>
      <c r="O9" s="22" t="s">
        <v>55</v>
      </c>
      <c r="P9" s="20" t="s">
        <v>58</v>
      </c>
    </row>
    <row r="10" spans="1:18" x14ac:dyDescent="0.25">
      <c r="A10" s="131" t="s">
        <v>3</v>
      </c>
      <c r="B10" s="23" t="s">
        <v>38</v>
      </c>
      <c r="C10" s="2">
        <v>4810</v>
      </c>
      <c r="D10" s="76">
        <f t="shared" ref="D10:D27" si="0">C10/C$34*100</f>
        <v>12.883353421722244</v>
      </c>
      <c r="E10" s="2">
        <v>4642</v>
      </c>
      <c r="F10" s="76">
        <f t="shared" ref="F10:F27" si="1">E10/E$34*100</f>
        <v>11.723110336641666</v>
      </c>
      <c r="G10" s="59">
        <f>E10-C10</f>
        <v>-168</v>
      </c>
      <c r="H10" s="4">
        <f>IFERROR((E10-C10)/C10*100, "-")</f>
        <v>-3.4927234927234929</v>
      </c>
      <c r="I10" s="33">
        <f>F10-D10</f>
        <v>-1.1602430850805785</v>
      </c>
      <c r="J10" s="120">
        <v>6562072.7002999978</v>
      </c>
      <c r="K10" s="79">
        <f t="shared" ref="K10:K27" si="2">J10/J$34*100</f>
        <v>8.5764846261155014</v>
      </c>
      <c r="L10" s="120">
        <v>6921748.2738000005</v>
      </c>
      <c r="M10" s="79">
        <f t="shared" ref="M10:M27" si="3">L10/L$34*100</f>
        <v>8.2686867689478714</v>
      </c>
      <c r="N10" s="59">
        <f>L10-J10</f>
        <v>359675.57350000273</v>
      </c>
      <c r="O10" s="4">
        <f>IFERROR((L10-J10)/J10*100, "-")</f>
        <v>5.4811275328229669</v>
      </c>
      <c r="P10" s="64">
        <f>M10-K10</f>
        <v>-0.30779785716763008</v>
      </c>
    </row>
    <row r="11" spans="1:18" x14ac:dyDescent="0.25">
      <c r="A11" s="131" t="s">
        <v>4</v>
      </c>
      <c r="B11" s="23" t="s">
        <v>39</v>
      </c>
      <c r="C11" s="2">
        <v>5733</v>
      </c>
      <c r="D11" s="76">
        <f t="shared" si="0"/>
        <v>15.355564483728404</v>
      </c>
      <c r="E11" s="2">
        <v>6485</v>
      </c>
      <c r="F11" s="76">
        <f t="shared" si="1"/>
        <v>16.377503346213096</v>
      </c>
      <c r="G11" s="59">
        <f t="shared" ref="G11:G26" si="4">E11-C11</f>
        <v>752</v>
      </c>
      <c r="H11" s="4">
        <f t="shared" ref="H11:H32" si="5">IFERROR((E11-C11)/C11*100, "-")</f>
        <v>13.117041688470261</v>
      </c>
      <c r="I11" s="33">
        <f t="shared" ref="I11:I32" si="6">F11-D11</f>
        <v>1.0219388624846921</v>
      </c>
      <c r="J11" s="120">
        <v>1108223.9823000007</v>
      </c>
      <c r="K11" s="79">
        <f t="shared" si="2"/>
        <v>1.4484243592811656</v>
      </c>
      <c r="L11" s="120">
        <v>1188584.4473000022</v>
      </c>
      <c r="M11" s="79">
        <f t="shared" si="3"/>
        <v>1.4198771906177992</v>
      </c>
      <c r="N11" s="59">
        <f t="shared" ref="N11:N26" si="7">L11-J11</f>
        <v>80360.465000001481</v>
      </c>
      <c r="O11" s="4">
        <f t="shared" ref="O11:O27" si="8">IFERROR((L11-J11)/J11*100, "-")</f>
        <v>7.2512837010819693</v>
      </c>
      <c r="P11" s="64">
        <f>M11-K11</f>
        <v>-2.8547168663366485E-2</v>
      </c>
      <c r="R11" s="3"/>
    </row>
    <row r="12" spans="1:18" x14ac:dyDescent="0.25">
      <c r="A12" s="131" t="s">
        <v>5</v>
      </c>
      <c r="B12" s="23" t="s">
        <v>40</v>
      </c>
      <c r="C12" s="2">
        <v>7870</v>
      </c>
      <c r="D12" s="76">
        <f t="shared" si="0"/>
        <v>21.079416097495649</v>
      </c>
      <c r="E12" s="2">
        <v>8547</v>
      </c>
      <c r="F12" s="76">
        <f t="shared" si="1"/>
        <v>21.584968558224109</v>
      </c>
      <c r="G12" s="59">
        <f t="shared" si="4"/>
        <v>677</v>
      </c>
      <c r="H12" s="4">
        <f t="shared" si="5"/>
        <v>8.6022871664548912</v>
      </c>
      <c r="I12" s="33">
        <f t="shared" si="6"/>
        <v>0.50555246072845961</v>
      </c>
      <c r="J12" s="120">
        <v>14106257.686299995</v>
      </c>
      <c r="K12" s="79">
        <f t="shared" si="2"/>
        <v>18.436568399043274</v>
      </c>
      <c r="L12" s="120">
        <v>15303138.645099996</v>
      </c>
      <c r="M12" s="79">
        <f t="shared" si="3"/>
        <v>18.281054876999328</v>
      </c>
      <c r="N12" s="59">
        <f t="shared" si="7"/>
        <v>1196880.9588000011</v>
      </c>
      <c r="O12" s="4">
        <f t="shared" si="8"/>
        <v>8.4847518414640373</v>
      </c>
      <c r="P12" s="64">
        <f t="shared" ref="P12:P27" si="9">M12-K12</f>
        <v>-0.15551352204394675</v>
      </c>
    </row>
    <row r="13" spans="1:18" x14ac:dyDescent="0.25">
      <c r="A13" s="131" t="s">
        <v>6</v>
      </c>
      <c r="B13" s="23" t="s">
        <v>41</v>
      </c>
      <c r="C13" s="2">
        <v>0</v>
      </c>
      <c r="D13" s="76">
        <f t="shared" si="0"/>
        <v>0</v>
      </c>
      <c r="E13" s="2">
        <v>0</v>
      </c>
      <c r="F13" s="76">
        <f t="shared" si="1"/>
        <v>0</v>
      </c>
      <c r="G13" s="59">
        <f t="shared" si="4"/>
        <v>0</v>
      </c>
      <c r="H13" s="4" t="str">
        <f t="shared" si="5"/>
        <v>-</v>
      </c>
      <c r="I13" s="33">
        <f t="shared" si="6"/>
        <v>0</v>
      </c>
      <c r="J13" s="120">
        <v>0</v>
      </c>
      <c r="K13" s="79">
        <f t="shared" si="2"/>
        <v>0</v>
      </c>
      <c r="L13" s="120">
        <v>0</v>
      </c>
      <c r="M13" s="79">
        <f t="shared" si="3"/>
        <v>0</v>
      </c>
      <c r="N13" s="59">
        <f t="shared" si="7"/>
        <v>0</v>
      </c>
      <c r="O13" s="4" t="str">
        <f t="shared" si="8"/>
        <v>-</v>
      </c>
      <c r="P13" s="64">
        <f t="shared" si="9"/>
        <v>0</v>
      </c>
    </row>
    <row r="14" spans="1:18" x14ac:dyDescent="0.25">
      <c r="A14" s="131" t="s">
        <v>7</v>
      </c>
      <c r="B14" s="23" t="s">
        <v>43</v>
      </c>
      <c r="C14" s="2">
        <v>0</v>
      </c>
      <c r="D14" s="76">
        <f t="shared" si="0"/>
        <v>0</v>
      </c>
      <c r="E14" s="2">
        <v>0</v>
      </c>
      <c r="F14" s="76">
        <f t="shared" si="1"/>
        <v>0</v>
      </c>
      <c r="G14" s="59">
        <f t="shared" si="4"/>
        <v>0</v>
      </c>
      <c r="H14" s="4" t="str">
        <f t="shared" si="5"/>
        <v>-</v>
      </c>
      <c r="I14" s="33">
        <f t="shared" si="6"/>
        <v>0</v>
      </c>
      <c r="J14" s="120">
        <v>0</v>
      </c>
      <c r="K14" s="79">
        <f t="shared" si="2"/>
        <v>0</v>
      </c>
      <c r="L14" s="120">
        <v>0</v>
      </c>
      <c r="M14" s="79">
        <f t="shared" si="3"/>
        <v>0</v>
      </c>
      <c r="N14" s="59">
        <f t="shared" si="7"/>
        <v>0</v>
      </c>
      <c r="O14" s="4" t="str">
        <f t="shared" si="8"/>
        <v>-</v>
      </c>
      <c r="P14" s="64">
        <f t="shared" si="9"/>
        <v>0</v>
      </c>
    </row>
    <row r="15" spans="1:18" x14ac:dyDescent="0.25">
      <c r="A15" s="131" t="s">
        <v>8</v>
      </c>
      <c r="B15" s="23" t="s">
        <v>44</v>
      </c>
      <c r="C15" s="2">
        <v>0</v>
      </c>
      <c r="D15" s="76">
        <f t="shared" si="0"/>
        <v>0</v>
      </c>
      <c r="E15" s="2">
        <v>0</v>
      </c>
      <c r="F15" s="76">
        <f t="shared" si="1"/>
        <v>0</v>
      </c>
      <c r="G15" s="59">
        <f t="shared" si="4"/>
        <v>0</v>
      </c>
      <c r="H15" s="4" t="str">
        <f t="shared" si="5"/>
        <v>-</v>
      </c>
      <c r="I15" s="33">
        <f t="shared" si="6"/>
        <v>0</v>
      </c>
      <c r="J15" s="120">
        <v>200</v>
      </c>
      <c r="K15" s="79">
        <f t="shared" si="2"/>
        <v>2.6139559915949761E-4</v>
      </c>
      <c r="L15" s="120">
        <v>4226.6000999999997</v>
      </c>
      <c r="M15" s="79">
        <f t="shared" si="3"/>
        <v>5.0490758897993341E-3</v>
      </c>
      <c r="N15" s="59">
        <f t="shared" si="7"/>
        <v>4026.6000999999997</v>
      </c>
      <c r="O15" s="4">
        <f t="shared" si="8"/>
        <v>2013.3000499999998</v>
      </c>
      <c r="P15" s="64">
        <f t="shared" si="9"/>
        <v>4.7876802906398367E-3</v>
      </c>
    </row>
    <row r="16" spans="1:18" x14ac:dyDescent="0.25">
      <c r="A16" s="131" t="s">
        <v>9</v>
      </c>
      <c r="B16" s="23" t="s">
        <v>59</v>
      </c>
      <c r="C16" s="2">
        <v>33</v>
      </c>
      <c r="D16" s="76">
        <f t="shared" si="0"/>
        <v>8.8388911209321019E-2</v>
      </c>
      <c r="E16" s="2">
        <v>38</v>
      </c>
      <c r="F16" s="76">
        <f t="shared" si="1"/>
        <v>9.5966866176730559E-2</v>
      </c>
      <c r="G16" s="59">
        <f t="shared" si="4"/>
        <v>5</v>
      </c>
      <c r="H16" s="4">
        <f t="shared" si="5"/>
        <v>15.151515151515152</v>
      </c>
      <c r="I16" s="33">
        <f t="shared" si="6"/>
        <v>7.5779549674095392E-3</v>
      </c>
      <c r="J16" s="120">
        <v>71484.140200000009</v>
      </c>
      <c r="K16" s="79">
        <f t="shared" si="2"/>
        <v>9.3428198289902648E-2</v>
      </c>
      <c r="L16" s="120">
        <v>132532.5097</v>
      </c>
      <c r="M16" s="79">
        <f t="shared" si="3"/>
        <v>0.15832269046245148</v>
      </c>
      <c r="N16" s="59">
        <f t="shared" si="7"/>
        <v>61048.369499999986</v>
      </c>
      <c r="O16" s="4">
        <f t="shared" si="8"/>
        <v>85.401278282423803</v>
      </c>
      <c r="P16" s="64">
        <f t="shared" si="9"/>
        <v>6.4894492172548834E-2</v>
      </c>
    </row>
    <row r="17" spans="1:16" x14ac:dyDescent="0.25">
      <c r="A17" s="131" t="s">
        <v>10</v>
      </c>
      <c r="B17" s="23" t="s">
        <v>45</v>
      </c>
      <c r="C17" s="2">
        <v>682</v>
      </c>
      <c r="D17" s="76">
        <f t="shared" si="0"/>
        <v>1.8267041649926343</v>
      </c>
      <c r="E17" s="2">
        <v>798</v>
      </c>
      <c r="F17" s="76">
        <f t="shared" si="1"/>
        <v>2.0153041897113417</v>
      </c>
      <c r="G17" s="59">
        <f t="shared" si="4"/>
        <v>116</v>
      </c>
      <c r="H17" s="4">
        <f t="shared" si="5"/>
        <v>17.008797653958943</v>
      </c>
      <c r="I17" s="33">
        <f t="shared" si="6"/>
        <v>0.1886000247187074</v>
      </c>
      <c r="J17" s="120">
        <v>2529223.9485999998</v>
      </c>
      <c r="K17" s="79">
        <f t="shared" si="2"/>
        <v>3.3056400472642364</v>
      </c>
      <c r="L17" s="120">
        <v>1897633.6301000004</v>
      </c>
      <c r="M17" s="79">
        <f t="shared" si="3"/>
        <v>2.2669038902947789</v>
      </c>
      <c r="N17" s="59">
        <f t="shared" si="7"/>
        <v>-631590.31849999935</v>
      </c>
      <c r="O17" s="4">
        <f t="shared" si="8"/>
        <v>-24.971704022081685</v>
      </c>
      <c r="P17" s="64">
        <f t="shared" si="9"/>
        <v>-1.0387361569694575</v>
      </c>
    </row>
    <row r="18" spans="1:16" x14ac:dyDescent="0.25">
      <c r="A18" s="131" t="s">
        <v>11</v>
      </c>
      <c r="B18" s="23" t="s">
        <v>46</v>
      </c>
      <c r="C18" s="2">
        <v>988</v>
      </c>
      <c r="D18" s="76">
        <f t="shared" si="0"/>
        <v>2.6463104325699747</v>
      </c>
      <c r="E18" s="2">
        <v>1040</v>
      </c>
      <c r="F18" s="76">
        <f t="shared" si="1"/>
        <v>2.6264616006263104</v>
      </c>
      <c r="G18" s="59">
        <f t="shared" si="4"/>
        <v>52</v>
      </c>
      <c r="H18" s="4">
        <f t="shared" si="5"/>
        <v>5.2631578947368416</v>
      </c>
      <c r="I18" s="33">
        <f t="shared" si="6"/>
        <v>-1.9848831943664269E-2</v>
      </c>
      <c r="J18" s="120">
        <v>1615080.9690000003</v>
      </c>
      <c r="K18" s="79">
        <f t="shared" si="2"/>
        <v>2.1108752879142849</v>
      </c>
      <c r="L18" s="120">
        <v>2655661.8104000003</v>
      </c>
      <c r="M18" s="79">
        <f t="shared" si="3"/>
        <v>3.1724406617866436</v>
      </c>
      <c r="N18" s="59">
        <f t="shared" si="7"/>
        <v>1040580.8414</v>
      </c>
      <c r="O18" s="4">
        <f t="shared" si="8"/>
        <v>64.429020053668893</v>
      </c>
      <c r="P18" s="64">
        <f t="shared" si="9"/>
        <v>1.0615653738723587</v>
      </c>
    </row>
    <row r="19" spans="1:16" s="31" customFormat="1" ht="23.25" customHeight="1" x14ac:dyDescent="0.25">
      <c r="A19" s="131" t="s">
        <v>12</v>
      </c>
      <c r="B19" s="23" t="s">
        <v>48</v>
      </c>
      <c r="C19" s="2">
        <v>12596</v>
      </c>
      <c r="D19" s="76">
        <f t="shared" si="0"/>
        <v>33.737779563412346</v>
      </c>
      <c r="E19" s="2">
        <v>12883</v>
      </c>
      <c r="F19" s="76">
        <f t="shared" si="1"/>
        <v>32.535293077758418</v>
      </c>
      <c r="G19" s="59">
        <f t="shared" si="4"/>
        <v>287</v>
      </c>
      <c r="H19" s="4">
        <f t="shared" si="5"/>
        <v>2.2785011114639571</v>
      </c>
      <c r="I19" s="33">
        <f t="shared" si="6"/>
        <v>-1.2024864856539281</v>
      </c>
      <c r="J19" s="120">
        <v>29406136.524100006</v>
      </c>
      <c r="K19" s="79">
        <f t="shared" si="2"/>
        <v>38.433173378415532</v>
      </c>
      <c r="L19" s="120">
        <v>32575833.120599993</v>
      </c>
      <c r="M19" s="79">
        <f t="shared" si="3"/>
        <v>38.914931554406593</v>
      </c>
      <c r="N19" s="59">
        <f t="shared" si="7"/>
        <v>3169696.5964999869</v>
      </c>
      <c r="O19" s="4">
        <f t="shared" si="8"/>
        <v>10.779031083876795</v>
      </c>
      <c r="P19" s="64">
        <f t="shared" si="9"/>
        <v>0.48175817599106097</v>
      </c>
    </row>
    <row r="20" spans="1:16" s="31" customFormat="1" ht="25.5" customHeight="1" x14ac:dyDescent="0.25">
      <c r="A20" s="131" t="s">
        <v>13</v>
      </c>
      <c r="B20" s="23" t="s">
        <v>49</v>
      </c>
      <c r="C20" s="2">
        <v>0</v>
      </c>
      <c r="D20" s="76">
        <f t="shared" si="0"/>
        <v>0</v>
      </c>
      <c r="E20" s="2">
        <v>0</v>
      </c>
      <c r="F20" s="76">
        <f t="shared" si="1"/>
        <v>0</v>
      </c>
      <c r="G20" s="59">
        <f t="shared" si="4"/>
        <v>0</v>
      </c>
      <c r="H20" s="4" t="str">
        <f t="shared" si="5"/>
        <v>-</v>
      </c>
      <c r="I20" s="33">
        <f t="shared" si="6"/>
        <v>0</v>
      </c>
      <c r="J20" s="120">
        <v>0</v>
      </c>
      <c r="K20" s="79">
        <f t="shared" si="2"/>
        <v>0</v>
      </c>
      <c r="L20" s="120">
        <v>0</v>
      </c>
      <c r="M20" s="79">
        <f t="shared" si="3"/>
        <v>0</v>
      </c>
      <c r="N20" s="59">
        <f t="shared" si="7"/>
        <v>0</v>
      </c>
      <c r="O20" s="4" t="str">
        <f t="shared" si="8"/>
        <v>-</v>
      </c>
      <c r="P20" s="64">
        <f t="shared" si="9"/>
        <v>0</v>
      </c>
    </row>
    <row r="21" spans="1:16" x14ac:dyDescent="0.25">
      <c r="A21" s="131" t="s">
        <v>14</v>
      </c>
      <c r="B21" s="23" t="s">
        <v>50</v>
      </c>
      <c r="C21" s="2">
        <v>0</v>
      </c>
      <c r="D21" s="76">
        <f t="shared" si="0"/>
        <v>0</v>
      </c>
      <c r="E21" s="2">
        <v>0</v>
      </c>
      <c r="F21" s="76">
        <f t="shared" si="1"/>
        <v>0</v>
      </c>
      <c r="G21" s="59">
        <f t="shared" si="4"/>
        <v>0</v>
      </c>
      <c r="H21" s="4" t="str">
        <f t="shared" si="5"/>
        <v>-</v>
      </c>
      <c r="I21" s="33">
        <f t="shared" si="6"/>
        <v>0</v>
      </c>
      <c r="J21" s="120">
        <v>0</v>
      </c>
      <c r="K21" s="79">
        <f t="shared" si="2"/>
        <v>0</v>
      </c>
      <c r="L21" s="120">
        <v>0</v>
      </c>
      <c r="M21" s="79">
        <f t="shared" si="3"/>
        <v>0</v>
      </c>
      <c r="N21" s="59">
        <f t="shared" si="7"/>
        <v>0</v>
      </c>
      <c r="O21" s="4" t="str">
        <f t="shared" si="8"/>
        <v>-</v>
      </c>
      <c r="P21" s="64">
        <f t="shared" si="9"/>
        <v>0</v>
      </c>
    </row>
    <row r="22" spans="1:16" x14ac:dyDescent="0.25">
      <c r="A22" s="131" t="s">
        <v>15</v>
      </c>
      <c r="B22" s="23" t="s">
        <v>51</v>
      </c>
      <c r="C22" s="2">
        <v>168</v>
      </c>
      <c r="D22" s="76">
        <f t="shared" si="0"/>
        <v>0.4499799116110888</v>
      </c>
      <c r="E22" s="2">
        <v>146</v>
      </c>
      <c r="F22" s="76">
        <f t="shared" si="1"/>
        <v>0.36871480162638581</v>
      </c>
      <c r="G22" s="59">
        <f t="shared" si="4"/>
        <v>-22</v>
      </c>
      <c r="H22" s="4">
        <f t="shared" si="5"/>
        <v>-13.095238095238097</v>
      </c>
      <c r="I22" s="33">
        <f t="shared" si="6"/>
        <v>-8.1265109984702988E-2</v>
      </c>
      <c r="J22" s="120">
        <v>387754.36</v>
      </c>
      <c r="K22" s="79">
        <f t="shared" si="2"/>
        <v>0.50678641629453758</v>
      </c>
      <c r="L22" s="120">
        <v>456337.41940000001</v>
      </c>
      <c r="M22" s="79">
        <f t="shared" si="3"/>
        <v>0.54513845819144024</v>
      </c>
      <c r="N22" s="59">
        <f t="shared" si="7"/>
        <v>68583.059400000027</v>
      </c>
      <c r="O22" s="4">
        <f t="shared" si="8"/>
        <v>17.687243903588868</v>
      </c>
      <c r="P22" s="64">
        <f t="shared" si="9"/>
        <v>3.8352041896902667E-2</v>
      </c>
    </row>
    <row r="23" spans="1:16" x14ac:dyDescent="0.25">
      <c r="A23" s="131" t="s">
        <v>16</v>
      </c>
      <c r="B23" s="23" t="s">
        <v>47</v>
      </c>
      <c r="C23" s="2">
        <v>119</v>
      </c>
      <c r="D23" s="76">
        <f t="shared" si="0"/>
        <v>0.31873577072452119</v>
      </c>
      <c r="E23" s="2">
        <v>216</v>
      </c>
      <c r="F23" s="76">
        <f t="shared" si="1"/>
        <v>0.54549587089931062</v>
      </c>
      <c r="G23" s="59">
        <f t="shared" si="4"/>
        <v>97</v>
      </c>
      <c r="H23" s="4">
        <f t="shared" si="5"/>
        <v>81.512605042016801</v>
      </c>
      <c r="I23" s="33">
        <f t="shared" si="6"/>
        <v>0.22676010017478943</v>
      </c>
      <c r="J23" s="120">
        <v>211309.66000000003</v>
      </c>
      <c r="K23" s="79">
        <f t="shared" si="2"/>
        <v>0.27617707591944862</v>
      </c>
      <c r="L23" s="120">
        <v>446601.1</v>
      </c>
      <c r="M23" s="79">
        <f t="shared" si="3"/>
        <v>0.53350749846616941</v>
      </c>
      <c r="N23" s="59">
        <f t="shared" si="7"/>
        <v>235291.43999999994</v>
      </c>
      <c r="O23" s="4">
        <f t="shared" si="8"/>
        <v>111.34911674175231</v>
      </c>
      <c r="P23" s="64">
        <f t="shared" si="9"/>
        <v>0.25733042254672078</v>
      </c>
    </row>
    <row r="24" spans="1:16" x14ac:dyDescent="0.25">
      <c r="A24" s="131" t="s">
        <v>17</v>
      </c>
      <c r="B24" s="23" t="s">
        <v>60</v>
      </c>
      <c r="C24" s="2">
        <v>13</v>
      </c>
      <c r="D24" s="76">
        <f t="shared" si="0"/>
        <v>3.4819874112762821E-2</v>
      </c>
      <c r="E24" s="2">
        <v>18</v>
      </c>
      <c r="F24" s="76">
        <f t="shared" si="1"/>
        <v>4.5457989241609216E-2</v>
      </c>
      <c r="G24" s="59">
        <f t="shared" si="4"/>
        <v>5</v>
      </c>
      <c r="H24" s="4">
        <f t="shared" si="5"/>
        <v>38.461538461538467</v>
      </c>
      <c r="I24" s="33">
        <f t="shared" si="6"/>
        <v>1.0638115128846395E-2</v>
      </c>
      <c r="J24" s="120">
        <v>82997.244000000006</v>
      </c>
      <c r="K24" s="79">
        <f t="shared" si="2"/>
        <v>0.10847557161983508</v>
      </c>
      <c r="L24" s="120">
        <v>61770.436600000001</v>
      </c>
      <c r="M24" s="79">
        <f t="shared" si="3"/>
        <v>7.3790662650918507E-2</v>
      </c>
      <c r="N24" s="59">
        <f t="shared" si="7"/>
        <v>-21226.807400000005</v>
      </c>
      <c r="O24" s="4">
        <f t="shared" si="8"/>
        <v>-25.575315970732721</v>
      </c>
      <c r="P24" s="64">
        <f t="shared" si="9"/>
        <v>-3.4684908968916572E-2</v>
      </c>
    </row>
    <row r="25" spans="1:16" x14ac:dyDescent="0.25">
      <c r="A25" s="131" t="s">
        <v>18</v>
      </c>
      <c r="B25" s="23" t="s">
        <v>61</v>
      </c>
      <c r="C25" s="2">
        <v>59</v>
      </c>
      <c r="D25" s="76">
        <f t="shared" si="0"/>
        <v>0.15802865943484667</v>
      </c>
      <c r="E25" s="2">
        <v>69</v>
      </c>
      <c r="F25" s="76">
        <f t="shared" si="1"/>
        <v>0.17425562542616865</v>
      </c>
      <c r="G25" s="59">
        <f t="shared" si="4"/>
        <v>10</v>
      </c>
      <c r="H25" s="4">
        <f t="shared" si="5"/>
        <v>16.949152542372879</v>
      </c>
      <c r="I25" s="33">
        <f t="shared" si="6"/>
        <v>1.6226965991321979E-2</v>
      </c>
      <c r="J25" s="120">
        <v>36838.080000000002</v>
      </c>
      <c r="K25" s="79">
        <f t="shared" si="2"/>
        <v>4.8146559967427525E-2</v>
      </c>
      <c r="L25" s="120">
        <v>35234.58</v>
      </c>
      <c r="M25" s="79">
        <f t="shared" si="3"/>
        <v>4.2091057624591893E-2</v>
      </c>
      <c r="N25" s="59">
        <f t="shared" si="7"/>
        <v>-1603.5</v>
      </c>
      <c r="O25" s="4">
        <f t="shared" si="8"/>
        <v>-4.3528327209235655</v>
      </c>
      <c r="P25" s="64">
        <f t="shared" si="9"/>
        <v>-6.0555023428356322E-3</v>
      </c>
    </row>
    <row r="26" spans="1:16" x14ac:dyDescent="0.25">
      <c r="A26" s="131" t="s">
        <v>19</v>
      </c>
      <c r="B26" s="23" t="s">
        <v>52</v>
      </c>
      <c r="C26" s="2">
        <v>0</v>
      </c>
      <c r="D26" s="76">
        <f t="shared" si="0"/>
        <v>0</v>
      </c>
      <c r="E26" s="2">
        <v>0</v>
      </c>
      <c r="F26" s="76">
        <f t="shared" si="1"/>
        <v>0</v>
      </c>
      <c r="G26" s="59">
        <f t="shared" si="4"/>
        <v>0</v>
      </c>
      <c r="H26" s="4" t="str">
        <f t="shared" si="5"/>
        <v>-</v>
      </c>
      <c r="I26" s="33">
        <f t="shared" si="6"/>
        <v>0</v>
      </c>
      <c r="J26" s="120">
        <v>0</v>
      </c>
      <c r="K26" s="79">
        <f t="shared" si="2"/>
        <v>0</v>
      </c>
      <c r="L26" s="120">
        <v>0</v>
      </c>
      <c r="M26" s="79">
        <f t="shared" si="3"/>
        <v>0</v>
      </c>
      <c r="N26" s="59">
        <f t="shared" si="7"/>
        <v>0</v>
      </c>
      <c r="O26" s="4" t="str">
        <f t="shared" si="8"/>
        <v>-</v>
      </c>
      <c r="P26" s="64">
        <f t="shared" si="9"/>
        <v>0</v>
      </c>
    </row>
    <row r="27" spans="1:16" x14ac:dyDescent="0.25">
      <c r="A27" s="131" t="s">
        <v>20</v>
      </c>
      <c r="B27" s="23" t="s">
        <v>42</v>
      </c>
      <c r="C27" s="2">
        <v>4</v>
      </c>
      <c r="D27" s="76">
        <f t="shared" si="0"/>
        <v>1.0713807419311638E-2</v>
      </c>
      <c r="E27" s="2">
        <v>82</v>
      </c>
      <c r="F27" s="76">
        <f t="shared" si="1"/>
        <v>0.20708639543399751</v>
      </c>
      <c r="G27" s="59">
        <f>E27-C27</f>
        <v>78</v>
      </c>
      <c r="H27" s="4">
        <f t="shared" si="5"/>
        <v>1950</v>
      </c>
      <c r="I27" s="33">
        <f t="shared" si="6"/>
        <v>0.19637258801468588</v>
      </c>
      <c r="J27" s="120">
        <v>3573.99</v>
      </c>
      <c r="K27" s="79">
        <f t="shared" si="2"/>
        <v>4.6711262872002638E-3</v>
      </c>
      <c r="L27" s="120">
        <v>28151.780000000002</v>
      </c>
      <c r="M27" s="79">
        <f t="shared" si="3"/>
        <v>3.362997924808054E-2</v>
      </c>
      <c r="N27" s="59">
        <f>L27-J27</f>
        <v>24577.79</v>
      </c>
      <c r="O27" s="4">
        <f t="shared" si="8"/>
        <v>687.6849123808405</v>
      </c>
      <c r="P27" s="64">
        <f t="shared" si="9"/>
        <v>2.8958852960880275E-2</v>
      </c>
    </row>
    <row r="28" spans="1:16" x14ac:dyDescent="0.25">
      <c r="A28" s="133" t="s">
        <v>32</v>
      </c>
      <c r="B28" s="12" t="s">
        <v>23</v>
      </c>
      <c r="C28" s="13">
        <f>SUM(C10:C27)</f>
        <v>33075</v>
      </c>
      <c r="D28" s="14">
        <f>SUM(D10:D27)</f>
        <v>88.5897950984331</v>
      </c>
      <c r="E28" s="13">
        <f>SUM(E10:E27)</f>
        <v>34964</v>
      </c>
      <c r="F28" s="14">
        <f>SUM(F10:F27)</f>
        <v>88.299618657979153</v>
      </c>
      <c r="G28" s="60">
        <f>E28-C28</f>
        <v>1889</v>
      </c>
      <c r="H28" s="14">
        <f>(E28-C28)/C28*100</f>
        <v>5.7112622826908543</v>
      </c>
      <c r="I28" s="32">
        <f>F28-D28</f>
        <v>-0.29017644045394775</v>
      </c>
      <c r="J28" s="61">
        <f>SUM(J10:J27)</f>
        <v>56121153.2848</v>
      </c>
      <c r="K28" s="35">
        <f>SUM(K10:K27)</f>
        <v>73.349112442011503</v>
      </c>
      <c r="L28" s="61">
        <f>SUM(L10:L27)</f>
        <v>61707454.353099994</v>
      </c>
      <c r="M28" s="35">
        <f>SUM(M10:M27)</f>
        <v>73.715424365586458</v>
      </c>
      <c r="N28" s="35">
        <f>L28-J28</f>
        <v>5586301.0682999939</v>
      </c>
      <c r="O28" s="35">
        <f>(L28-J28)/J28*100</f>
        <v>9.9540026199229992</v>
      </c>
      <c r="P28" s="65">
        <f>M28-K28</f>
        <v>0.36631192357495479</v>
      </c>
    </row>
    <row r="29" spans="1:16" x14ac:dyDescent="0.25">
      <c r="A29" s="132" t="s">
        <v>26</v>
      </c>
      <c r="B29" s="10" t="s">
        <v>24</v>
      </c>
      <c r="C29" s="2">
        <v>3456</v>
      </c>
      <c r="D29" s="76">
        <f>C29/C$34*100</f>
        <v>9.2567296102852552</v>
      </c>
      <c r="E29" s="121">
        <v>3657</v>
      </c>
      <c r="F29" s="76">
        <f>E29/E$34*100</f>
        <v>9.2355481475869396</v>
      </c>
      <c r="G29" s="59">
        <f>E29-C29</f>
        <v>201</v>
      </c>
      <c r="H29" s="4">
        <f t="shared" si="5"/>
        <v>5.8159722222222223</v>
      </c>
      <c r="I29" s="33">
        <f t="shared" si="6"/>
        <v>-2.1181462698315556E-2</v>
      </c>
      <c r="J29" s="120">
        <v>19641166.210000001</v>
      </c>
      <c r="K29" s="79">
        <f>J29/J$34*100</f>
        <v>25.67057204827114</v>
      </c>
      <c r="L29" s="120">
        <v>21042329.16</v>
      </c>
      <c r="M29" s="79">
        <f>L29/L$34*100</f>
        <v>25.137063907933349</v>
      </c>
      <c r="N29" s="59">
        <f>L29-J29</f>
        <v>1401162.9499999993</v>
      </c>
      <c r="O29" s="4">
        <f t="shared" ref="O29:O32" si="10">IFERROR((L29-J29)/J29*100, "-")</f>
        <v>7.133807305630449</v>
      </c>
      <c r="P29" s="66">
        <f>M29-K29</f>
        <v>-0.53350814033779059</v>
      </c>
    </row>
    <row r="30" spans="1:16" x14ac:dyDescent="0.25">
      <c r="A30" s="132" t="s">
        <v>69</v>
      </c>
      <c r="B30" s="11" t="s">
        <v>25</v>
      </c>
      <c r="C30" s="2">
        <v>20</v>
      </c>
      <c r="D30" s="76">
        <f>C30/C$34*100</f>
        <v>5.3569037096558192E-2</v>
      </c>
      <c r="E30" s="121">
        <v>26</v>
      </c>
      <c r="F30" s="76">
        <f>E30/E$34*100</f>
        <v>6.5661540015657757E-2</v>
      </c>
      <c r="G30" s="59">
        <f t="shared" ref="G30:G32" si="11">E30-C30</f>
        <v>6</v>
      </c>
      <c r="H30" s="4">
        <f t="shared" si="5"/>
        <v>30</v>
      </c>
      <c r="I30" s="33">
        <f t="shared" si="6"/>
        <v>1.2092502919099565E-2</v>
      </c>
      <c r="J30" s="120">
        <v>76681.98</v>
      </c>
      <c r="K30" s="79">
        <f>J30/J$34*100</f>
        <v>0.10022166053418305</v>
      </c>
      <c r="L30" s="120">
        <v>110952.11</v>
      </c>
      <c r="M30" s="79">
        <f>L30/L$34*100</f>
        <v>0.13254285010861655</v>
      </c>
      <c r="N30" s="59">
        <f t="shared" ref="N30:N32" si="12">L30-J30</f>
        <v>34270.130000000005</v>
      </c>
      <c r="O30" s="4">
        <f t="shared" si="10"/>
        <v>44.691242975207487</v>
      </c>
      <c r="P30" s="66">
        <f t="shared" ref="P30:P32" si="13">M30-K30</f>
        <v>3.2321189574433501E-2</v>
      </c>
    </row>
    <row r="31" spans="1:16" x14ac:dyDescent="0.25">
      <c r="A31" s="132" t="s">
        <v>70</v>
      </c>
      <c r="B31" s="26" t="s">
        <v>27</v>
      </c>
      <c r="C31" s="2">
        <v>784</v>
      </c>
      <c r="D31" s="76">
        <f>C31/C$34*100</f>
        <v>2.0999062541850808</v>
      </c>
      <c r="E31" s="121">
        <v>950</v>
      </c>
      <c r="F31" s="76">
        <f>E31/E$34*100</f>
        <v>2.399171654418264</v>
      </c>
      <c r="G31" s="59">
        <f t="shared" si="11"/>
        <v>166</v>
      </c>
      <c r="H31" s="4">
        <f t="shared" si="5"/>
        <v>21.173469387755102</v>
      </c>
      <c r="I31" s="33">
        <f t="shared" si="6"/>
        <v>0.29926540023318315</v>
      </c>
      <c r="J31" s="120">
        <v>673380.77</v>
      </c>
      <c r="K31" s="79">
        <f>J31/J$34*100</f>
        <v>0.88009384918316913</v>
      </c>
      <c r="L31" s="120">
        <v>849634.2</v>
      </c>
      <c r="M31" s="79">
        <f>L31/L$34*100</f>
        <v>1.0149688763715654</v>
      </c>
      <c r="N31" s="59">
        <f t="shared" si="12"/>
        <v>176253.42999999993</v>
      </c>
      <c r="O31" s="4">
        <f t="shared" si="10"/>
        <v>26.174407980198179</v>
      </c>
      <c r="P31" s="66">
        <f t="shared" si="13"/>
        <v>0.13487502718839628</v>
      </c>
    </row>
    <row r="32" spans="1:16" x14ac:dyDescent="0.25">
      <c r="A32" s="132" t="s">
        <v>71</v>
      </c>
      <c r="B32" s="26" t="s">
        <v>37</v>
      </c>
      <c r="C32" s="2">
        <v>0</v>
      </c>
      <c r="D32" s="77">
        <f>C32/C$34*100</f>
        <v>0</v>
      </c>
      <c r="E32" s="121">
        <v>0</v>
      </c>
      <c r="F32" s="76">
        <f>E32/E$34*100</f>
        <v>0</v>
      </c>
      <c r="G32" s="59">
        <f t="shared" si="11"/>
        <v>0</v>
      </c>
      <c r="H32" s="4" t="str">
        <f t="shared" si="5"/>
        <v>-</v>
      </c>
      <c r="I32" s="33">
        <f t="shared" si="6"/>
        <v>0</v>
      </c>
      <c r="J32" s="120">
        <v>0</v>
      </c>
      <c r="K32" s="79">
        <f>J32/J$34*100</f>
        <v>0</v>
      </c>
      <c r="L32" s="120">
        <v>0</v>
      </c>
      <c r="M32" s="79">
        <f>L32/L$34*100</f>
        <v>0</v>
      </c>
      <c r="N32" s="59">
        <f t="shared" si="12"/>
        <v>0</v>
      </c>
      <c r="O32" s="4" t="str">
        <f t="shared" si="10"/>
        <v>-</v>
      </c>
      <c r="P32" s="66">
        <f t="shared" si="13"/>
        <v>0</v>
      </c>
    </row>
    <row r="33" spans="1:16" x14ac:dyDescent="0.25">
      <c r="A33" s="133" t="s">
        <v>21</v>
      </c>
      <c r="B33" s="15" t="s">
        <v>22</v>
      </c>
      <c r="C33" s="5">
        <f>SUM(C29:C32)</f>
        <v>4260</v>
      </c>
      <c r="D33" s="78">
        <f>SUM(D29:D32)</f>
        <v>11.410204901566894</v>
      </c>
      <c r="E33" s="5">
        <f>SUM(E29:E32)</f>
        <v>4633</v>
      </c>
      <c r="F33" s="78">
        <f>SUM(F29:F32)</f>
        <v>11.700381342020862</v>
      </c>
      <c r="G33" s="49">
        <f>E33-C33</f>
        <v>373</v>
      </c>
      <c r="H33" s="49">
        <f>(E33-C33)/C33*100</f>
        <v>8.7558685446009399</v>
      </c>
      <c r="I33" s="34">
        <f>F33-D33</f>
        <v>0.29017644045396729</v>
      </c>
      <c r="J33" s="62">
        <f>SUM(J29:J32)</f>
        <v>20391228.960000001</v>
      </c>
      <c r="K33" s="35">
        <f>SUM(K29:K32)</f>
        <v>26.65088755798849</v>
      </c>
      <c r="L33" s="62">
        <f>SUM(L29:L32)</f>
        <v>22002915.469999999</v>
      </c>
      <c r="M33" s="63">
        <f>SUM(M29:M32)</f>
        <v>26.284575634413532</v>
      </c>
      <c r="N33" s="63">
        <f>L33-J33</f>
        <v>1611686.5099999979</v>
      </c>
      <c r="O33" s="6">
        <f>(L33-J33)/J33*100</f>
        <v>7.9038223402891834</v>
      </c>
      <c r="P33" s="67">
        <f>M33-K33</f>
        <v>-0.36631192357495834</v>
      </c>
    </row>
    <row r="34" spans="1:16" x14ac:dyDescent="0.25">
      <c r="A34" s="27" t="s">
        <v>35</v>
      </c>
      <c r="B34" s="28" t="s">
        <v>36</v>
      </c>
      <c r="C34" s="57">
        <f>C28+C33</f>
        <v>37335</v>
      </c>
      <c r="D34" s="58">
        <f>D28+D33</f>
        <v>100</v>
      </c>
      <c r="E34" s="57">
        <f>E28+E33</f>
        <v>39597</v>
      </c>
      <c r="F34" s="58">
        <f>F28+F33</f>
        <v>100.00000000000001</v>
      </c>
      <c r="G34" s="29">
        <f>E34-C34</f>
        <v>2262</v>
      </c>
      <c r="H34" s="52">
        <f>(E34-C34)/C34*100</f>
        <v>6.0586580956207312</v>
      </c>
      <c r="I34" s="52">
        <f>F34-D34</f>
        <v>0</v>
      </c>
      <c r="J34" s="57">
        <f>J28+J33</f>
        <v>76512382.244800001</v>
      </c>
      <c r="K34" s="58">
        <f>(K28+K33)</f>
        <v>100</v>
      </c>
      <c r="L34" s="57">
        <f>L28+L33</f>
        <v>83710369.823100001</v>
      </c>
      <c r="M34" s="58">
        <f>(M28+M33)</f>
        <v>99.999999999999986</v>
      </c>
      <c r="N34" s="52">
        <f>L34-J34</f>
        <v>7197987.5782999992</v>
      </c>
      <c r="O34" s="52">
        <f>(L34-J34)/J34*100</f>
        <v>9.4076113788617466</v>
      </c>
      <c r="P34" s="52">
        <f>M34-K34</f>
        <v>0</v>
      </c>
    </row>
    <row r="37" spans="1:16" x14ac:dyDescent="0.25">
      <c r="B37" t="s">
        <v>67</v>
      </c>
    </row>
    <row r="39" spans="1:16" x14ac:dyDescent="0.25">
      <c r="C39" s="104"/>
    </row>
    <row r="42" spans="1:16" x14ac:dyDescent="0.25">
      <c r="G42" s="102"/>
    </row>
    <row r="43" spans="1:16" x14ac:dyDescent="0.25">
      <c r="C43" s="102"/>
      <c r="E43" s="102"/>
    </row>
    <row r="44" spans="1:16" x14ac:dyDescent="0.25">
      <c r="G44" s="103"/>
    </row>
    <row r="55" spans="5:13" x14ac:dyDescent="0.25">
      <c r="E55" s="127"/>
      <c r="F55" s="127"/>
      <c r="G55" s="127"/>
      <c r="H55" s="127"/>
      <c r="I55" s="127"/>
      <c r="J55" s="127"/>
      <c r="K55" s="127"/>
      <c r="L55" s="127"/>
      <c r="M55" s="127"/>
    </row>
    <row r="56" spans="5:13" x14ac:dyDescent="0.25">
      <c r="E56" s="127"/>
      <c r="F56" s="127"/>
      <c r="G56" s="127"/>
      <c r="H56" s="127"/>
      <c r="I56" s="127"/>
      <c r="J56" s="127"/>
      <c r="K56" s="127"/>
      <c r="L56" s="127"/>
      <c r="M56" s="127"/>
    </row>
    <row r="57" spans="5:13" x14ac:dyDescent="0.25">
      <c r="E57" s="127"/>
      <c r="F57" s="127"/>
      <c r="G57" s="127"/>
      <c r="H57" s="127"/>
      <c r="I57" s="127"/>
      <c r="J57" s="127"/>
      <c r="K57" s="127"/>
      <c r="L57" s="127"/>
      <c r="M57" s="127"/>
    </row>
    <row r="58" spans="5:13" x14ac:dyDescent="0.25">
      <c r="E58" s="128"/>
      <c r="F58" s="128"/>
      <c r="G58" s="129"/>
      <c r="H58" s="127"/>
      <c r="I58" s="127"/>
      <c r="J58" s="128"/>
      <c r="K58" s="128"/>
      <c r="L58" s="129"/>
      <c r="M58" s="127"/>
    </row>
    <row r="59" spans="5:13" x14ac:dyDescent="0.25">
      <c r="E59" s="128"/>
      <c r="F59" s="128"/>
      <c r="G59" s="127"/>
      <c r="H59" s="127"/>
      <c r="I59" s="127"/>
      <c r="J59" s="128"/>
      <c r="K59" s="128"/>
      <c r="L59" s="129"/>
      <c r="M59" s="127"/>
    </row>
    <row r="60" spans="5:13" x14ac:dyDescent="0.25">
      <c r="E60" s="128"/>
      <c r="F60" s="128"/>
      <c r="G60" s="127"/>
      <c r="H60" s="127"/>
      <c r="I60" s="127"/>
      <c r="J60" s="128"/>
      <c r="K60" s="128"/>
      <c r="L60" s="129"/>
      <c r="M60" s="127"/>
    </row>
    <row r="61" spans="5:13" x14ac:dyDescent="0.25">
      <c r="E61" s="128"/>
      <c r="F61" s="128"/>
      <c r="G61" s="127"/>
      <c r="H61" s="127"/>
      <c r="I61" s="127"/>
      <c r="J61" s="128"/>
      <c r="K61" s="128"/>
      <c r="L61" s="129"/>
      <c r="M61" s="127"/>
    </row>
    <row r="62" spans="5:13" x14ac:dyDescent="0.25">
      <c r="E62" s="128"/>
      <c r="F62" s="128"/>
      <c r="G62" s="127"/>
      <c r="H62" s="127"/>
      <c r="I62" s="127"/>
      <c r="J62" s="128"/>
      <c r="K62" s="128"/>
      <c r="L62" s="129"/>
      <c r="M62" s="127"/>
    </row>
    <row r="63" spans="5:13" x14ac:dyDescent="0.25">
      <c r="E63" s="128"/>
      <c r="F63" s="128"/>
      <c r="G63" s="127"/>
      <c r="H63" s="127"/>
      <c r="I63" s="127"/>
      <c r="J63" s="128"/>
      <c r="K63" s="128"/>
      <c r="L63" s="129"/>
      <c r="M63" s="127"/>
    </row>
    <row r="64" spans="5:13" x14ac:dyDescent="0.25">
      <c r="E64" s="128"/>
      <c r="F64" s="128"/>
      <c r="G64" s="127"/>
      <c r="H64" s="127"/>
      <c r="I64" s="127"/>
      <c r="J64" s="128"/>
      <c r="K64" s="128"/>
      <c r="L64" s="129"/>
      <c r="M64" s="127"/>
    </row>
    <row r="65" spans="5:13" x14ac:dyDescent="0.25">
      <c r="E65" s="128"/>
      <c r="F65" s="128"/>
      <c r="G65" s="127"/>
      <c r="H65" s="127"/>
      <c r="I65" s="127"/>
      <c r="J65" s="128"/>
      <c r="K65" s="128"/>
      <c r="L65" s="129"/>
      <c r="M65" s="127"/>
    </row>
    <row r="66" spans="5:13" x14ac:dyDescent="0.25">
      <c r="E66" s="128"/>
      <c r="F66" s="128"/>
      <c r="G66" s="127"/>
      <c r="H66" s="127"/>
      <c r="I66" s="127"/>
      <c r="J66" s="128"/>
      <c r="K66" s="128"/>
      <c r="L66" s="129"/>
      <c r="M66" s="127"/>
    </row>
    <row r="67" spans="5:13" x14ac:dyDescent="0.25">
      <c r="E67" s="128"/>
      <c r="F67" s="128"/>
      <c r="G67" s="127"/>
      <c r="H67" s="127"/>
      <c r="I67" s="127"/>
      <c r="J67" s="128"/>
      <c r="K67" s="128"/>
      <c r="L67" s="129"/>
      <c r="M67" s="127"/>
    </row>
    <row r="68" spans="5:13" x14ac:dyDescent="0.25">
      <c r="E68" s="128"/>
      <c r="F68" s="128"/>
      <c r="G68" s="127"/>
      <c r="H68" s="127"/>
      <c r="I68" s="127"/>
      <c r="J68" s="128"/>
      <c r="K68" s="128"/>
      <c r="L68" s="129"/>
      <c r="M68" s="127"/>
    </row>
    <row r="69" spans="5:13" x14ac:dyDescent="0.25">
      <c r="E69" s="128"/>
      <c r="F69" s="128"/>
      <c r="G69" s="127"/>
      <c r="H69" s="127"/>
      <c r="I69" s="127"/>
      <c r="J69" s="128"/>
      <c r="K69" s="128"/>
      <c r="L69" s="129"/>
      <c r="M69" s="127"/>
    </row>
    <row r="70" spans="5:13" x14ac:dyDescent="0.25">
      <c r="E70" s="128"/>
      <c r="F70" s="128"/>
      <c r="G70" s="127"/>
      <c r="H70" s="127"/>
      <c r="I70" s="127"/>
      <c r="J70" s="128"/>
      <c r="K70" s="128"/>
      <c r="L70" s="129"/>
      <c r="M70" s="127"/>
    </row>
    <row r="71" spans="5:13" x14ac:dyDescent="0.25">
      <c r="E71" s="128"/>
      <c r="F71" s="128"/>
      <c r="G71" s="127"/>
      <c r="H71" s="127"/>
      <c r="I71" s="127"/>
      <c r="J71" s="128"/>
      <c r="K71" s="128"/>
      <c r="L71" s="129"/>
      <c r="M71" s="127"/>
    </row>
    <row r="72" spans="5:13" x14ac:dyDescent="0.25">
      <c r="E72" s="128"/>
      <c r="F72" s="128"/>
      <c r="G72" s="127"/>
      <c r="H72" s="127"/>
      <c r="I72" s="127"/>
      <c r="J72" s="128"/>
      <c r="K72" s="128"/>
      <c r="L72" s="129"/>
      <c r="M72" s="127"/>
    </row>
    <row r="73" spans="5:13" x14ac:dyDescent="0.25">
      <c r="E73" s="128"/>
      <c r="F73" s="128"/>
      <c r="G73" s="127"/>
      <c r="H73" s="127"/>
      <c r="I73" s="127"/>
      <c r="J73" s="128"/>
      <c r="K73" s="128"/>
      <c r="L73" s="129"/>
      <c r="M73" s="127"/>
    </row>
    <row r="74" spans="5:13" x14ac:dyDescent="0.25">
      <c r="E74" s="128"/>
      <c r="F74" s="128"/>
      <c r="G74" s="127"/>
      <c r="H74" s="127"/>
      <c r="I74" s="127"/>
      <c r="J74" s="128"/>
      <c r="K74" s="128"/>
      <c r="L74" s="129"/>
      <c r="M74" s="127"/>
    </row>
    <row r="75" spans="5:13" x14ac:dyDescent="0.25">
      <c r="E75" s="128"/>
      <c r="F75" s="128"/>
      <c r="G75" s="127"/>
      <c r="H75" s="127"/>
      <c r="I75" s="127"/>
      <c r="J75" s="128"/>
      <c r="K75" s="128"/>
      <c r="L75" s="129"/>
      <c r="M75" s="127"/>
    </row>
    <row r="76" spans="5:13" x14ac:dyDescent="0.25">
      <c r="E76" s="127"/>
      <c r="F76" s="127"/>
      <c r="G76" s="127"/>
      <c r="H76" s="127"/>
      <c r="I76" s="127"/>
      <c r="J76" s="127"/>
      <c r="K76" s="127"/>
      <c r="L76" s="127"/>
      <c r="M76" s="127"/>
    </row>
    <row r="77" spans="5:13" x14ac:dyDescent="0.25">
      <c r="E77" s="127"/>
      <c r="F77" s="127"/>
      <c r="G77" s="127"/>
      <c r="H77" s="127"/>
      <c r="I77" s="127"/>
      <c r="J77" s="127"/>
      <c r="K77" s="127"/>
      <c r="L77" s="127"/>
      <c r="M77" s="127"/>
    </row>
    <row r="78" spans="5:13" x14ac:dyDescent="0.25">
      <c r="E78" s="127"/>
      <c r="F78" s="127"/>
      <c r="G78" s="127"/>
      <c r="H78" s="127"/>
      <c r="I78" s="127"/>
      <c r="J78" s="130"/>
      <c r="K78" s="130"/>
      <c r="L78" s="129"/>
      <c r="M78" s="127"/>
    </row>
    <row r="79" spans="5:13" x14ac:dyDescent="0.25">
      <c r="E79" s="127"/>
      <c r="F79" s="127"/>
      <c r="G79" s="127"/>
      <c r="H79" s="127"/>
      <c r="I79" s="127"/>
      <c r="J79" s="130"/>
      <c r="K79" s="130"/>
      <c r="L79" s="127"/>
      <c r="M79" s="127"/>
    </row>
    <row r="80" spans="5:13" x14ac:dyDescent="0.25">
      <c r="E80" s="127"/>
      <c r="F80" s="127"/>
      <c r="G80" s="127"/>
      <c r="H80" s="127"/>
      <c r="I80" s="127"/>
      <c r="J80" s="130"/>
      <c r="K80" s="130"/>
      <c r="L80" s="129"/>
      <c r="M80" s="127"/>
    </row>
    <row r="81" spans="5:13" x14ac:dyDescent="0.25">
      <c r="E81" s="127"/>
      <c r="F81" s="127"/>
      <c r="G81" s="127"/>
      <c r="H81" s="127"/>
      <c r="I81" s="127"/>
      <c r="J81" s="130"/>
      <c r="K81" s="130"/>
      <c r="L81" s="129"/>
      <c r="M81" s="127"/>
    </row>
    <row r="82" spans="5:13" x14ac:dyDescent="0.25">
      <c r="E82" s="127"/>
      <c r="F82" s="127"/>
      <c r="G82" s="127"/>
      <c r="H82" s="127"/>
      <c r="I82" s="127"/>
      <c r="J82" s="130"/>
      <c r="K82" s="130"/>
      <c r="L82" s="129"/>
      <c r="M82" s="127"/>
    </row>
    <row r="83" spans="5:13" x14ac:dyDescent="0.25">
      <c r="E83" s="127"/>
      <c r="F83" s="127"/>
      <c r="G83" s="127"/>
      <c r="H83" s="127"/>
      <c r="I83" s="127"/>
      <c r="J83" s="127"/>
      <c r="K83" s="127"/>
      <c r="L83" s="127"/>
      <c r="M83" s="127"/>
    </row>
  </sheetData>
  <mergeCells count="5">
    <mergeCell ref="C7:I7"/>
    <mergeCell ref="J7:P7"/>
    <mergeCell ref="G8:H8"/>
    <mergeCell ref="N8:O8"/>
    <mergeCell ref="B7:B9"/>
  </mergeCells>
  <dataValidations disablePrompts="1" count="1">
    <dataValidation type="decimal" allowBlank="1" showInputMessage="1" showErrorMessage="1" errorTitle="Microsoft Excel" error="Neočekivana vrsta podatka!_x000a_Mollimo unesite broj." sqref="J58:K75 E58:F75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osiguranja&amp;RMjesečno izvješće</oddHeader>
    <oddFooter>&amp;CU izvješće su uključeni podatci zaključno s 31.05.2018.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7"/>
  <sheetViews>
    <sheetView showGridLines="0" showRuler="0" view="pageLayout" zoomScale="65" zoomScaleNormal="70" zoomScalePageLayoutView="65" workbookViewId="0">
      <selection activeCell="B34" sqref="B34"/>
    </sheetView>
  </sheetViews>
  <sheetFormatPr defaultRowHeight="15" x14ac:dyDescent="0.25"/>
  <cols>
    <col min="1" max="1" width="8.42578125" customWidth="1"/>
    <col min="2" max="2" width="48.7109375" customWidth="1"/>
    <col min="3" max="8" width="12.140625" customWidth="1"/>
    <col min="9" max="9" width="12.140625" style="1" customWidth="1"/>
    <col min="10" max="10" width="15.28515625" customWidth="1"/>
    <col min="11" max="11" width="10" customWidth="1"/>
    <col min="12" max="12" width="15.28515625" customWidth="1"/>
    <col min="13" max="13" width="10" customWidth="1"/>
    <col min="14" max="14" width="15.28515625" customWidth="1"/>
    <col min="15" max="15" width="10.5703125" customWidth="1"/>
    <col min="16" max="16" width="11" customWidth="1"/>
  </cols>
  <sheetData>
    <row r="3" spans="1:18" x14ac:dyDescent="0.25">
      <c r="E3" s="9" t="s">
        <v>73</v>
      </c>
      <c r="F3" s="16"/>
      <c r="G3" s="16"/>
      <c r="H3" s="16"/>
      <c r="I3" s="17"/>
      <c r="J3" s="16"/>
      <c r="K3" s="16"/>
      <c r="L3" s="16"/>
      <c r="M3" s="16"/>
    </row>
    <row r="4" spans="1:18" x14ac:dyDescent="0.25">
      <c r="D4" s="7"/>
      <c r="E4" s="9"/>
      <c r="F4" s="7"/>
      <c r="G4" s="7"/>
      <c r="H4" s="7"/>
      <c r="I4" s="7"/>
      <c r="J4" s="7"/>
      <c r="K4" s="7"/>
      <c r="L4" s="7"/>
      <c r="M4" s="7"/>
      <c r="N4" s="7"/>
    </row>
    <row r="5" spans="1:18" x14ac:dyDescent="0.25"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8" ht="15.75" thickBot="1" x14ac:dyDescent="0.3"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8" ht="18" customHeight="1" x14ac:dyDescent="0.25">
      <c r="A7" s="92"/>
      <c r="B7" s="143" t="s">
        <v>31</v>
      </c>
      <c r="C7" s="143" t="s">
        <v>1</v>
      </c>
      <c r="D7" s="143"/>
      <c r="E7" s="143"/>
      <c r="F7" s="143"/>
      <c r="G7" s="143"/>
      <c r="H7" s="143"/>
      <c r="I7" s="143"/>
      <c r="J7" s="143" t="s">
        <v>33</v>
      </c>
      <c r="K7" s="143"/>
      <c r="L7" s="143"/>
      <c r="M7" s="143"/>
      <c r="N7" s="143"/>
      <c r="O7" s="143"/>
      <c r="P7" s="144"/>
    </row>
    <row r="8" spans="1:18" ht="38.25" customHeight="1" x14ac:dyDescent="0.25">
      <c r="A8" s="93" t="s">
        <v>0</v>
      </c>
      <c r="B8" s="141"/>
      <c r="C8" s="91" t="s">
        <v>1</v>
      </c>
      <c r="D8" s="91" t="s">
        <v>53</v>
      </c>
      <c r="E8" s="91" t="s">
        <v>1</v>
      </c>
      <c r="F8" s="91" t="s">
        <v>53</v>
      </c>
      <c r="G8" s="140" t="s">
        <v>28</v>
      </c>
      <c r="H8" s="140"/>
      <c r="I8" s="91" t="s">
        <v>29</v>
      </c>
      <c r="J8" s="91" t="s">
        <v>33</v>
      </c>
      <c r="K8" s="91" t="s">
        <v>53</v>
      </c>
      <c r="L8" s="91" t="s">
        <v>2</v>
      </c>
      <c r="M8" s="91" t="s">
        <v>53</v>
      </c>
      <c r="N8" s="140" t="s">
        <v>34</v>
      </c>
      <c r="O8" s="140"/>
      <c r="P8" s="94" t="s">
        <v>29</v>
      </c>
    </row>
    <row r="9" spans="1:18" ht="31.5" customHeight="1" thickBot="1" x14ac:dyDescent="0.3">
      <c r="A9" s="95"/>
      <c r="B9" s="145"/>
      <c r="C9" s="96" t="s">
        <v>63</v>
      </c>
      <c r="D9" s="136" t="s">
        <v>58</v>
      </c>
      <c r="E9" s="96" t="s">
        <v>64</v>
      </c>
      <c r="F9" s="136" t="s">
        <v>58</v>
      </c>
      <c r="G9" s="96" t="s">
        <v>54</v>
      </c>
      <c r="H9" s="96" t="s">
        <v>55</v>
      </c>
      <c r="I9" s="96" t="s">
        <v>58</v>
      </c>
      <c r="J9" s="96" t="s">
        <v>63</v>
      </c>
      <c r="K9" s="136" t="s">
        <v>58</v>
      </c>
      <c r="L9" s="96" t="s">
        <v>64</v>
      </c>
      <c r="M9" s="136" t="s">
        <v>58</v>
      </c>
      <c r="N9" s="96" t="s">
        <v>56</v>
      </c>
      <c r="O9" s="96" t="s">
        <v>55</v>
      </c>
      <c r="P9" s="97" t="s">
        <v>58</v>
      </c>
    </row>
    <row r="10" spans="1:18" x14ac:dyDescent="0.25">
      <c r="A10" s="131" t="s">
        <v>3</v>
      </c>
      <c r="B10" s="23" t="s">
        <v>38</v>
      </c>
      <c r="C10" s="122">
        <v>2315</v>
      </c>
      <c r="D10" s="84">
        <f t="shared" ref="D10:D27" si="0">C10/C$34*100</f>
        <v>23.315540336388356</v>
      </c>
      <c r="E10" s="122">
        <v>2763</v>
      </c>
      <c r="F10" s="84">
        <f t="shared" ref="F10:F27" si="1">E10/E$34*100</f>
        <v>23.383547731888964</v>
      </c>
      <c r="G10" s="50">
        <f>E10-C10</f>
        <v>448</v>
      </c>
      <c r="H10" s="36">
        <f>IFERROR((E10-C10)/C10*100, "-")</f>
        <v>19.352051835853132</v>
      </c>
      <c r="I10" s="43">
        <f>F10-D10</f>
        <v>6.800739550060797E-2</v>
      </c>
      <c r="J10" s="44">
        <v>2092234.29</v>
      </c>
      <c r="K10" s="84">
        <f t="shared" ref="K10:K27" si="2">J10/J$34*100</f>
        <v>8.7451638118332724</v>
      </c>
      <c r="L10" s="123">
        <v>2615069.5133000002</v>
      </c>
      <c r="M10" s="84">
        <f t="shared" ref="M10:M27" si="3">L10/L$34*100</f>
        <v>8.6279764564541761</v>
      </c>
      <c r="N10" s="50">
        <f>L10-J10</f>
        <v>522835.22330000019</v>
      </c>
      <c r="O10" s="36">
        <f>IFERROR((L10-J10)/J10*100, "-")</f>
        <v>24.989324847553291</v>
      </c>
      <c r="P10" s="53">
        <f>M10-K10</f>
        <v>-0.1171873553790963</v>
      </c>
    </row>
    <row r="11" spans="1:18" x14ac:dyDescent="0.25">
      <c r="A11" s="131" t="s">
        <v>4</v>
      </c>
      <c r="B11" s="23" t="s">
        <v>39</v>
      </c>
      <c r="C11" s="122">
        <v>299</v>
      </c>
      <c r="D11" s="84">
        <f t="shared" si="0"/>
        <v>3.0113808037063148</v>
      </c>
      <c r="E11" s="122">
        <v>517</v>
      </c>
      <c r="F11" s="84">
        <f t="shared" si="1"/>
        <v>4.3754231550440084</v>
      </c>
      <c r="G11" s="50">
        <f t="shared" ref="G11:G26" si="4">E11-C11</f>
        <v>218</v>
      </c>
      <c r="H11" s="36">
        <f t="shared" ref="H11:H32" si="5">IFERROR((E11-C11)/C11*100, "-")</f>
        <v>72.909698996655521</v>
      </c>
      <c r="I11" s="43">
        <f t="shared" ref="I11:I32" si="6">F11-D11</f>
        <v>1.3640423513376936</v>
      </c>
      <c r="J11" s="122">
        <v>158494.33360000001</v>
      </c>
      <c r="K11" s="84">
        <f t="shared" si="2"/>
        <v>0.66247786741863912</v>
      </c>
      <c r="L11" s="123">
        <v>298541.63</v>
      </c>
      <c r="M11" s="84">
        <f t="shared" si="3"/>
        <v>0.98498726011340165</v>
      </c>
      <c r="N11" s="50">
        <f t="shared" ref="N11:N26" si="7">L11-J11</f>
        <v>140047.29639999999</v>
      </c>
      <c r="O11" s="36">
        <f t="shared" ref="O11:O27" si="8">IFERROR((L11-J11)/J11*100, "-")</f>
        <v>88.361074632134347</v>
      </c>
      <c r="P11" s="53">
        <f>M11-K11</f>
        <v>0.32250939269476253</v>
      </c>
      <c r="R11" s="3"/>
    </row>
    <row r="12" spans="1:18" x14ac:dyDescent="0.25">
      <c r="A12" s="131" t="s">
        <v>5</v>
      </c>
      <c r="B12" s="23" t="s">
        <v>40</v>
      </c>
      <c r="C12" s="122">
        <v>1873</v>
      </c>
      <c r="D12" s="84">
        <f t="shared" si="0"/>
        <v>18.863933930909457</v>
      </c>
      <c r="E12" s="122">
        <v>2136</v>
      </c>
      <c r="F12" s="84">
        <f t="shared" si="1"/>
        <v>18.077183480027081</v>
      </c>
      <c r="G12" s="50">
        <f t="shared" si="4"/>
        <v>263</v>
      </c>
      <c r="H12" s="36">
        <f t="shared" si="5"/>
        <v>14.04164442071543</v>
      </c>
      <c r="I12" s="43">
        <f t="shared" si="6"/>
        <v>-0.78675045088237638</v>
      </c>
      <c r="J12" s="122">
        <v>4415973.3705000011</v>
      </c>
      <c r="K12" s="84">
        <f t="shared" si="2"/>
        <v>18.457976096795552</v>
      </c>
      <c r="L12" s="123">
        <v>4160458.0370000005</v>
      </c>
      <c r="M12" s="84">
        <f t="shared" si="3"/>
        <v>13.726722677441709</v>
      </c>
      <c r="N12" s="50">
        <f t="shared" si="7"/>
        <v>-255515.33350000065</v>
      </c>
      <c r="O12" s="36">
        <f t="shared" si="8"/>
        <v>-5.7861611033915672</v>
      </c>
      <c r="P12" s="53">
        <f t="shared" ref="P12:P27" si="9">M12-K12</f>
        <v>-4.7312534193538429</v>
      </c>
    </row>
    <row r="13" spans="1:18" x14ac:dyDescent="0.25">
      <c r="A13" s="131" t="s">
        <v>6</v>
      </c>
      <c r="B13" s="23" t="s">
        <v>41</v>
      </c>
      <c r="C13" s="122">
        <v>0</v>
      </c>
      <c r="D13" s="84">
        <f t="shared" si="0"/>
        <v>0</v>
      </c>
      <c r="E13" s="122">
        <v>0</v>
      </c>
      <c r="F13" s="84">
        <f t="shared" si="1"/>
        <v>0</v>
      </c>
      <c r="G13" s="50">
        <f t="shared" si="4"/>
        <v>0</v>
      </c>
      <c r="H13" s="36" t="str">
        <f t="shared" si="5"/>
        <v>-</v>
      </c>
      <c r="I13" s="43">
        <f t="shared" si="6"/>
        <v>0</v>
      </c>
      <c r="J13" s="122">
        <v>0</v>
      </c>
      <c r="K13" s="84">
        <f t="shared" si="2"/>
        <v>0</v>
      </c>
      <c r="L13" s="123">
        <v>0</v>
      </c>
      <c r="M13" s="84">
        <f t="shared" si="3"/>
        <v>0</v>
      </c>
      <c r="N13" s="50">
        <f t="shared" si="7"/>
        <v>0</v>
      </c>
      <c r="O13" s="36" t="str">
        <f t="shared" si="8"/>
        <v>-</v>
      </c>
      <c r="P13" s="53">
        <f t="shared" si="9"/>
        <v>0</v>
      </c>
    </row>
    <row r="14" spans="1:18" x14ac:dyDescent="0.25">
      <c r="A14" s="131" t="s">
        <v>7</v>
      </c>
      <c r="B14" s="23" t="s">
        <v>43</v>
      </c>
      <c r="C14" s="122">
        <v>0</v>
      </c>
      <c r="D14" s="84">
        <f t="shared" si="0"/>
        <v>0</v>
      </c>
      <c r="E14" s="122">
        <v>0</v>
      </c>
      <c r="F14" s="84">
        <f t="shared" si="1"/>
        <v>0</v>
      </c>
      <c r="G14" s="50">
        <f t="shared" si="4"/>
        <v>0</v>
      </c>
      <c r="H14" s="36" t="str">
        <f t="shared" si="5"/>
        <v>-</v>
      </c>
      <c r="I14" s="43">
        <f t="shared" si="6"/>
        <v>0</v>
      </c>
      <c r="J14" s="122">
        <v>0</v>
      </c>
      <c r="K14" s="84">
        <f t="shared" si="2"/>
        <v>0</v>
      </c>
      <c r="L14" s="123">
        <v>0</v>
      </c>
      <c r="M14" s="84">
        <f t="shared" si="3"/>
        <v>0</v>
      </c>
      <c r="N14" s="50">
        <f t="shared" si="7"/>
        <v>0</v>
      </c>
      <c r="O14" s="36" t="str">
        <f t="shared" si="8"/>
        <v>-</v>
      </c>
      <c r="P14" s="53">
        <f t="shared" si="9"/>
        <v>0</v>
      </c>
    </row>
    <row r="15" spans="1:18" x14ac:dyDescent="0.25">
      <c r="A15" s="131" t="s">
        <v>8</v>
      </c>
      <c r="B15" s="23" t="s">
        <v>44</v>
      </c>
      <c r="C15" s="122">
        <v>0</v>
      </c>
      <c r="D15" s="84">
        <f t="shared" si="0"/>
        <v>0</v>
      </c>
      <c r="E15" s="122">
        <v>0</v>
      </c>
      <c r="F15" s="84">
        <f t="shared" si="1"/>
        <v>0</v>
      </c>
      <c r="G15" s="50">
        <f t="shared" si="4"/>
        <v>0</v>
      </c>
      <c r="H15" s="36" t="str">
        <f t="shared" si="5"/>
        <v>-</v>
      </c>
      <c r="I15" s="43">
        <f t="shared" si="6"/>
        <v>0</v>
      </c>
      <c r="J15" s="122">
        <v>0</v>
      </c>
      <c r="K15" s="84">
        <f t="shared" si="2"/>
        <v>0</v>
      </c>
      <c r="L15" s="123">
        <v>0</v>
      </c>
      <c r="M15" s="84">
        <f t="shared" si="3"/>
        <v>0</v>
      </c>
      <c r="N15" s="50">
        <f t="shared" si="7"/>
        <v>0</v>
      </c>
      <c r="O15" s="36" t="str">
        <f t="shared" si="8"/>
        <v>-</v>
      </c>
      <c r="P15" s="53">
        <f t="shared" si="9"/>
        <v>0</v>
      </c>
    </row>
    <row r="16" spans="1:18" x14ac:dyDescent="0.25">
      <c r="A16" s="131" t="s">
        <v>9</v>
      </c>
      <c r="B16" s="23" t="s">
        <v>59</v>
      </c>
      <c r="C16" s="122">
        <v>9</v>
      </c>
      <c r="D16" s="84">
        <f t="shared" si="0"/>
        <v>9.0643569342330546E-2</v>
      </c>
      <c r="E16" s="122">
        <v>16</v>
      </c>
      <c r="F16" s="84">
        <f t="shared" si="1"/>
        <v>0.13540961408259986</v>
      </c>
      <c r="G16" s="50">
        <f t="shared" si="4"/>
        <v>7</v>
      </c>
      <c r="H16" s="36">
        <f t="shared" si="5"/>
        <v>77.777777777777786</v>
      </c>
      <c r="I16" s="43">
        <f t="shared" si="6"/>
        <v>4.4766044740269309E-2</v>
      </c>
      <c r="J16" s="122">
        <v>2437.2600000000002</v>
      </c>
      <c r="K16" s="84">
        <f t="shared" si="2"/>
        <v>1.018730935340361E-2</v>
      </c>
      <c r="L16" s="123">
        <v>11163.37</v>
      </c>
      <c r="M16" s="84">
        <f t="shared" si="3"/>
        <v>3.6831637952576816E-2</v>
      </c>
      <c r="N16" s="50">
        <f t="shared" si="7"/>
        <v>8726.11</v>
      </c>
      <c r="O16" s="36">
        <f t="shared" si="8"/>
        <v>358.02950854648248</v>
      </c>
      <c r="P16" s="53">
        <f t="shared" si="9"/>
        <v>2.6644328599173206E-2</v>
      </c>
    </row>
    <row r="17" spans="1:16" x14ac:dyDescent="0.25">
      <c r="A17" s="131" t="s">
        <v>10</v>
      </c>
      <c r="B17" s="23" t="s">
        <v>45</v>
      </c>
      <c r="C17" s="122">
        <v>154</v>
      </c>
      <c r="D17" s="84">
        <f t="shared" si="0"/>
        <v>1.5510121865243227</v>
      </c>
      <c r="E17" s="122">
        <v>251</v>
      </c>
      <c r="F17" s="84">
        <f t="shared" si="1"/>
        <v>2.1242383209207851</v>
      </c>
      <c r="G17" s="50">
        <f t="shared" si="4"/>
        <v>97</v>
      </c>
      <c r="H17" s="36">
        <f t="shared" si="5"/>
        <v>62.987012987012989</v>
      </c>
      <c r="I17" s="43">
        <f t="shared" si="6"/>
        <v>0.57322613439646242</v>
      </c>
      <c r="J17" s="122">
        <v>499137.82000000007</v>
      </c>
      <c r="K17" s="84">
        <f t="shared" si="2"/>
        <v>2.0863065008753638</v>
      </c>
      <c r="L17" s="123">
        <v>927845.32990000001</v>
      </c>
      <c r="M17" s="84">
        <f t="shared" si="3"/>
        <v>3.0612676339551581</v>
      </c>
      <c r="N17" s="50">
        <f t="shared" si="7"/>
        <v>428707.50989999995</v>
      </c>
      <c r="O17" s="36">
        <f t="shared" si="8"/>
        <v>85.889606582005726</v>
      </c>
      <c r="P17" s="53">
        <f t="shared" si="9"/>
        <v>0.97496113307979426</v>
      </c>
    </row>
    <row r="18" spans="1:16" x14ac:dyDescent="0.25">
      <c r="A18" s="131" t="s">
        <v>11</v>
      </c>
      <c r="B18" s="23" t="s">
        <v>46</v>
      </c>
      <c r="C18" s="122">
        <v>247</v>
      </c>
      <c r="D18" s="84">
        <f t="shared" si="0"/>
        <v>2.4876624030617385</v>
      </c>
      <c r="E18" s="122">
        <v>300</v>
      </c>
      <c r="F18" s="84">
        <f t="shared" si="1"/>
        <v>2.5389302640487474</v>
      </c>
      <c r="G18" s="50">
        <f t="shared" si="4"/>
        <v>53</v>
      </c>
      <c r="H18" s="36">
        <f t="shared" si="5"/>
        <v>21.457489878542511</v>
      </c>
      <c r="I18" s="43">
        <f t="shared" si="6"/>
        <v>5.1267860987008973E-2</v>
      </c>
      <c r="J18" s="122">
        <v>347174.78</v>
      </c>
      <c r="K18" s="84">
        <f t="shared" si="2"/>
        <v>1.4511282684489308</v>
      </c>
      <c r="L18" s="123">
        <v>510283.11039999989</v>
      </c>
      <c r="M18" s="84">
        <f t="shared" si="3"/>
        <v>1.6835922105571686</v>
      </c>
      <c r="N18" s="50">
        <f t="shared" si="7"/>
        <v>163108.33039999986</v>
      </c>
      <c r="O18" s="36">
        <f t="shared" si="8"/>
        <v>46.981618422858894</v>
      </c>
      <c r="P18" s="53">
        <f t="shared" si="9"/>
        <v>0.23246394210823773</v>
      </c>
    </row>
    <row r="19" spans="1:16" s="31" customFormat="1" ht="27" customHeight="1" x14ac:dyDescent="0.25">
      <c r="A19" s="131" t="s">
        <v>12</v>
      </c>
      <c r="B19" s="23" t="s">
        <v>48</v>
      </c>
      <c r="C19" s="122">
        <v>4063</v>
      </c>
      <c r="D19" s="84">
        <f t="shared" si="0"/>
        <v>40.920535804209891</v>
      </c>
      <c r="E19" s="122">
        <v>4776</v>
      </c>
      <c r="F19" s="84">
        <f t="shared" si="1"/>
        <v>40.41976980365606</v>
      </c>
      <c r="G19" s="50">
        <f t="shared" si="4"/>
        <v>713</v>
      </c>
      <c r="H19" s="36">
        <f t="shared" si="5"/>
        <v>17.548609401919762</v>
      </c>
      <c r="I19" s="43">
        <f t="shared" si="6"/>
        <v>-0.50076600055383125</v>
      </c>
      <c r="J19" s="122">
        <v>12267114.812999999</v>
      </c>
      <c r="K19" s="84">
        <f t="shared" si="2"/>
        <v>51.274338180477621</v>
      </c>
      <c r="L19" s="123">
        <v>17912493.129100002</v>
      </c>
      <c r="M19" s="84">
        <f t="shared" si="3"/>
        <v>59.09922019596511</v>
      </c>
      <c r="N19" s="50">
        <f t="shared" si="7"/>
        <v>5645378.3161000032</v>
      </c>
      <c r="O19" s="36">
        <f t="shared" si="8"/>
        <v>46.020424542838292</v>
      </c>
      <c r="P19" s="53">
        <f t="shared" si="9"/>
        <v>7.8248820154874892</v>
      </c>
    </row>
    <row r="20" spans="1:16" s="31" customFormat="1" ht="23.25" customHeight="1" x14ac:dyDescent="0.25">
      <c r="A20" s="131" t="s">
        <v>13</v>
      </c>
      <c r="B20" s="23" t="s">
        <v>49</v>
      </c>
      <c r="C20" s="122">
        <v>0</v>
      </c>
      <c r="D20" s="84">
        <f t="shared" si="0"/>
        <v>0</v>
      </c>
      <c r="E20" s="122">
        <v>0</v>
      </c>
      <c r="F20" s="84">
        <f t="shared" si="1"/>
        <v>0</v>
      </c>
      <c r="G20" s="50">
        <f t="shared" si="4"/>
        <v>0</v>
      </c>
      <c r="H20" s="36" t="str">
        <f t="shared" si="5"/>
        <v>-</v>
      </c>
      <c r="I20" s="43">
        <f t="shared" si="6"/>
        <v>0</v>
      </c>
      <c r="J20" s="122">
        <v>0</v>
      </c>
      <c r="K20" s="84">
        <f t="shared" si="2"/>
        <v>0</v>
      </c>
      <c r="L20" s="123">
        <v>0</v>
      </c>
      <c r="M20" s="84">
        <f t="shared" si="3"/>
        <v>0</v>
      </c>
      <c r="N20" s="50">
        <f t="shared" si="7"/>
        <v>0</v>
      </c>
      <c r="O20" s="36" t="str">
        <f t="shared" si="8"/>
        <v>-</v>
      </c>
      <c r="P20" s="53">
        <f t="shared" si="9"/>
        <v>0</v>
      </c>
    </row>
    <row r="21" spans="1:16" x14ac:dyDescent="0.25">
      <c r="A21" s="131" t="s">
        <v>14</v>
      </c>
      <c r="B21" s="23" t="s">
        <v>50</v>
      </c>
      <c r="C21" s="122">
        <v>0</v>
      </c>
      <c r="D21" s="84">
        <f t="shared" si="0"/>
        <v>0</v>
      </c>
      <c r="E21" s="122">
        <v>0</v>
      </c>
      <c r="F21" s="84">
        <f t="shared" si="1"/>
        <v>0</v>
      </c>
      <c r="G21" s="50">
        <f t="shared" si="4"/>
        <v>0</v>
      </c>
      <c r="H21" s="36" t="str">
        <f t="shared" si="5"/>
        <v>-</v>
      </c>
      <c r="I21" s="43">
        <f t="shared" si="6"/>
        <v>0</v>
      </c>
      <c r="J21" s="122">
        <v>0</v>
      </c>
      <c r="K21" s="84">
        <f t="shared" si="2"/>
        <v>0</v>
      </c>
      <c r="L21" s="123">
        <v>0</v>
      </c>
      <c r="M21" s="84">
        <f t="shared" si="3"/>
        <v>0</v>
      </c>
      <c r="N21" s="50">
        <f t="shared" si="7"/>
        <v>0</v>
      </c>
      <c r="O21" s="36" t="str">
        <f t="shared" si="8"/>
        <v>-</v>
      </c>
      <c r="P21" s="53">
        <f t="shared" si="9"/>
        <v>0</v>
      </c>
    </row>
    <row r="22" spans="1:16" x14ac:dyDescent="0.25">
      <c r="A22" s="131" t="s">
        <v>15</v>
      </c>
      <c r="B22" s="23" t="s">
        <v>51</v>
      </c>
      <c r="C22" s="122">
        <v>17</v>
      </c>
      <c r="D22" s="84">
        <f t="shared" si="0"/>
        <v>0.17121563097995771</v>
      </c>
      <c r="E22" s="122">
        <v>35</v>
      </c>
      <c r="F22" s="84">
        <f t="shared" si="1"/>
        <v>0.29620853080568721</v>
      </c>
      <c r="G22" s="50">
        <f t="shared" si="4"/>
        <v>18</v>
      </c>
      <c r="H22" s="36">
        <f t="shared" si="5"/>
        <v>105.88235294117648</v>
      </c>
      <c r="I22" s="43">
        <f t="shared" si="6"/>
        <v>0.1249928998257295</v>
      </c>
      <c r="J22" s="122">
        <v>27922.79</v>
      </c>
      <c r="K22" s="84">
        <f t="shared" si="2"/>
        <v>0.11671225053548856</v>
      </c>
      <c r="L22" s="123">
        <v>84964.3</v>
      </c>
      <c r="M22" s="84">
        <f t="shared" si="3"/>
        <v>0.28032523659917413</v>
      </c>
      <c r="N22" s="50">
        <f t="shared" si="7"/>
        <v>57041.51</v>
      </c>
      <c r="O22" s="36">
        <f t="shared" si="8"/>
        <v>204.28298891335714</v>
      </c>
      <c r="P22" s="53">
        <f t="shared" si="9"/>
        <v>0.16361298606368557</v>
      </c>
    </row>
    <row r="23" spans="1:16" x14ac:dyDescent="0.25">
      <c r="A23" s="131" t="s">
        <v>16</v>
      </c>
      <c r="B23" s="23" t="s">
        <v>47</v>
      </c>
      <c r="C23" s="122">
        <v>0</v>
      </c>
      <c r="D23" s="84">
        <f t="shared" si="0"/>
        <v>0</v>
      </c>
      <c r="E23" s="122">
        <v>1</v>
      </c>
      <c r="F23" s="84">
        <f t="shared" si="1"/>
        <v>8.4631008801624909E-3</v>
      </c>
      <c r="G23" s="50">
        <f t="shared" si="4"/>
        <v>1</v>
      </c>
      <c r="H23" s="36" t="str">
        <f t="shared" si="5"/>
        <v>-</v>
      </c>
      <c r="I23" s="43">
        <f t="shared" si="6"/>
        <v>8.4631008801624909E-3</v>
      </c>
      <c r="J23" s="122">
        <v>0</v>
      </c>
      <c r="K23" s="84">
        <f t="shared" si="2"/>
        <v>0</v>
      </c>
      <c r="L23" s="123">
        <v>830.16</v>
      </c>
      <c r="M23" s="84">
        <f t="shared" si="3"/>
        <v>2.7389715258663975E-3</v>
      </c>
      <c r="N23" s="50">
        <f t="shared" si="7"/>
        <v>830.16</v>
      </c>
      <c r="O23" s="36" t="str">
        <f t="shared" si="8"/>
        <v>-</v>
      </c>
      <c r="P23" s="53">
        <f t="shared" si="9"/>
        <v>2.7389715258663975E-3</v>
      </c>
    </row>
    <row r="24" spans="1:16" x14ac:dyDescent="0.25">
      <c r="A24" s="131" t="s">
        <v>17</v>
      </c>
      <c r="B24" s="23" t="s">
        <v>60</v>
      </c>
      <c r="C24" s="122">
        <v>2</v>
      </c>
      <c r="D24" s="84">
        <f t="shared" si="0"/>
        <v>2.014301540940679E-2</v>
      </c>
      <c r="E24" s="122">
        <v>2</v>
      </c>
      <c r="F24" s="84">
        <f t="shared" si="1"/>
        <v>1.6926201760324982E-2</v>
      </c>
      <c r="G24" s="50">
        <f t="shared" si="4"/>
        <v>0</v>
      </c>
      <c r="H24" s="36">
        <f t="shared" si="5"/>
        <v>0</v>
      </c>
      <c r="I24" s="43">
        <f t="shared" si="6"/>
        <v>-3.2168136490818081E-3</v>
      </c>
      <c r="J24" s="122">
        <v>3095.24</v>
      </c>
      <c r="K24" s="84">
        <f t="shared" si="2"/>
        <v>1.2937547657217116E-2</v>
      </c>
      <c r="L24" s="123">
        <v>2025</v>
      </c>
      <c r="M24" s="84">
        <f t="shared" si="3"/>
        <v>6.6811425988718498E-3</v>
      </c>
      <c r="N24" s="50">
        <f t="shared" si="7"/>
        <v>-1070.2399999999998</v>
      </c>
      <c r="O24" s="36">
        <f t="shared" si="8"/>
        <v>-34.576963337253325</v>
      </c>
      <c r="P24" s="53">
        <f t="shared" si="9"/>
        <v>-6.2564050583452666E-3</v>
      </c>
    </row>
    <row r="25" spans="1:16" x14ac:dyDescent="0.25">
      <c r="A25" s="131" t="s">
        <v>18</v>
      </c>
      <c r="B25" s="23" t="s">
        <v>61</v>
      </c>
      <c r="C25" s="122">
        <v>16</v>
      </c>
      <c r="D25" s="84">
        <f t="shared" si="0"/>
        <v>0.16114412327525432</v>
      </c>
      <c r="E25" s="122">
        <v>32</v>
      </c>
      <c r="F25" s="84">
        <f t="shared" si="1"/>
        <v>0.27081922816519971</v>
      </c>
      <c r="G25" s="50">
        <f t="shared" si="4"/>
        <v>16</v>
      </c>
      <c r="H25" s="36">
        <f t="shared" si="5"/>
        <v>100</v>
      </c>
      <c r="I25" s="43">
        <f t="shared" si="6"/>
        <v>0.10967510488994539</v>
      </c>
      <c r="J25" s="122">
        <v>11501.300000000001</v>
      </c>
      <c r="K25" s="84">
        <f t="shared" si="2"/>
        <v>4.8073369712833658E-2</v>
      </c>
      <c r="L25" s="123">
        <v>24286.9</v>
      </c>
      <c r="M25" s="84">
        <f t="shared" si="3"/>
        <v>8.013048996767444E-2</v>
      </c>
      <c r="N25" s="50">
        <f t="shared" si="7"/>
        <v>12785.6</v>
      </c>
      <c r="O25" s="36">
        <f t="shared" si="8"/>
        <v>111.16656377974662</v>
      </c>
      <c r="P25" s="53">
        <f t="shared" si="9"/>
        <v>3.2057120254840782E-2</v>
      </c>
    </row>
    <row r="26" spans="1:16" x14ac:dyDescent="0.25">
      <c r="A26" s="131" t="s">
        <v>19</v>
      </c>
      <c r="B26" s="23" t="s">
        <v>52</v>
      </c>
      <c r="C26" s="122">
        <v>0</v>
      </c>
      <c r="D26" s="84">
        <f t="shared" si="0"/>
        <v>0</v>
      </c>
      <c r="E26" s="122">
        <v>0</v>
      </c>
      <c r="F26" s="84">
        <f t="shared" si="1"/>
        <v>0</v>
      </c>
      <c r="G26" s="50">
        <f t="shared" si="4"/>
        <v>0</v>
      </c>
      <c r="H26" s="36" t="str">
        <f t="shared" si="5"/>
        <v>-</v>
      </c>
      <c r="I26" s="43">
        <f t="shared" si="6"/>
        <v>0</v>
      </c>
      <c r="J26" s="122">
        <v>0</v>
      </c>
      <c r="K26" s="84">
        <f t="shared" si="2"/>
        <v>0</v>
      </c>
      <c r="L26" s="123">
        <v>0</v>
      </c>
      <c r="M26" s="84">
        <f t="shared" si="3"/>
        <v>0</v>
      </c>
      <c r="N26" s="50">
        <f t="shared" si="7"/>
        <v>0</v>
      </c>
      <c r="O26" s="36" t="str">
        <f t="shared" si="8"/>
        <v>-</v>
      </c>
      <c r="P26" s="53">
        <f t="shared" si="9"/>
        <v>0</v>
      </c>
    </row>
    <row r="27" spans="1:16" x14ac:dyDescent="0.25">
      <c r="A27" s="131" t="s">
        <v>20</v>
      </c>
      <c r="B27" s="23" t="s">
        <v>42</v>
      </c>
      <c r="C27" s="122">
        <v>2</v>
      </c>
      <c r="D27" s="84">
        <f t="shared" si="0"/>
        <v>2.014301540940679E-2</v>
      </c>
      <c r="E27" s="122">
        <v>11</v>
      </c>
      <c r="F27" s="84">
        <f t="shared" si="1"/>
        <v>9.3094109681787399E-2</v>
      </c>
      <c r="G27" s="50">
        <f>E27-C27</f>
        <v>9</v>
      </c>
      <c r="H27" s="36">
        <f t="shared" si="5"/>
        <v>450</v>
      </c>
      <c r="I27" s="43">
        <f t="shared" si="6"/>
        <v>7.2951094272380612E-2</v>
      </c>
      <c r="J27" s="122">
        <v>936.79</v>
      </c>
      <c r="K27" s="84">
        <f t="shared" si="2"/>
        <v>3.9156140621743139E-3</v>
      </c>
      <c r="L27" s="123">
        <v>2435.4900000000002</v>
      </c>
      <c r="M27" s="84">
        <f t="shared" si="3"/>
        <v>8.0354844385809397E-3</v>
      </c>
      <c r="N27" s="50">
        <f>L27-J27</f>
        <v>1498.7000000000003</v>
      </c>
      <c r="O27" s="36">
        <f t="shared" si="8"/>
        <v>159.98249340834127</v>
      </c>
      <c r="P27" s="53">
        <f t="shared" si="9"/>
        <v>4.1198703764066258E-3</v>
      </c>
    </row>
    <row r="28" spans="1:16" x14ac:dyDescent="0.25">
      <c r="A28" s="133" t="s">
        <v>32</v>
      </c>
      <c r="B28" s="12" t="s">
        <v>23</v>
      </c>
      <c r="C28" s="37">
        <f>SUM(C10:C27)</f>
        <v>8997</v>
      </c>
      <c r="D28" s="38">
        <f>SUM(D10:D27)</f>
        <v>90.613354819216426</v>
      </c>
      <c r="E28" s="37">
        <f>SUM(E10:E27)</f>
        <v>10840</v>
      </c>
      <c r="F28" s="38">
        <f>SUM(F10:F27)</f>
        <v>91.740013540961385</v>
      </c>
      <c r="G28" s="38">
        <f>E28-C28</f>
        <v>1843</v>
      </c>
      <c r="H28" s="38">
        <f>(E28-C28)/C28*100</f>
        <v>20.484605979771032</v>
      </c>
      <c r="I28" s="45">
        <f>F28-D28</f>
        <v>1.1266587217449597</v>
      </c>
      <c r="J28" s="37">
        <f>SUM(J10:J27)</f>
        <v>19826022.787099998</v>
      </c>
      <c r="K28" s="47">
        <f>SUM(K10:K27)</f>
        <v>82.869216817170511</v>
      </c>
      <c r="L28" s="37">
        <f>SUM(L10:L27)</f>
        <v>26550395.969700001</v>
      </c>
      <c r="M28" s="47">
        <f>SUM(M10:M27)</f>
        <v>87.598509397569472</v>
      </c>
      <c r="N28" s="47">
        <f>L28-J28</f>
        <v>6724373.1826000027</v>
      </c>
      <c r="O28" s="47">
        <f>(L28-J28)/J28*100</f>
        <v>33.916904337340334</v>
      </c>
      <c r="P28" s="54">
        <f>M28-K28</f>
        <v>4.7292925803989618</v>
      </c>
    </row>
    <row r="29" spans="1:16" x14ac:dyDescent="0.25">
      <c r="A29" s="132" t="s">
        <v>26</v>
      </c>
      <c r="B29" s="10" t="s">
        <v>24</v>
      </c>
      <c r="C29" s="122">
        <v>656</v>
      </c>
      <c r="D29" s="84">
        <f>C29/C$34*100</f>
        <v>6.6069090542854259</v>
      </c>
      <c r="E29" s="122">
        <v>680</v>
      </c>
      <c r="F29" s="84">
        <f>E29/E$34*100</f>
        <v>5.754908598510494</v>
      </c>
      <c r="G29" s="50">
        <f>E29-C29</f>
        <v>24</v>
      </c>
      <c r="H29" s="36">
        <f t="shared" si="5"/>
        <v>3.6585365853658534</v>
      </c>
      <c r="I29" s="43">
        <f t="shared" si="6"/>
        <v>-0.85200045577493189</v>
      </c>
      <c r="J29" s="122">
        <v>3666518.59</v>
      </c>
      <c r="K29" s="84">
        <f>J29/J$34*100</f>
        <v>15.325389628654809</v>
      </c>
      <c r="L29" s="122">
        <v>3204661.08</v>
      </c>
      <c r="M29" s="84">
        <f>L29/L$34*100</f>
        <v>10.573233410634405</v>
      </c>
      <c r="N29" s="50">
        <f>L29-J29</f>
        <v>-461857.50999999978</v>
      </c>
      <c r="O29" s="36">
        <f t="shared" ref="O29:O32" si="10">IFERROR((L29-J29)/J29*100, "-")</f>
        <v>-12.596622617969594</v>
      </c>
      <c r="P29" s="55">
        <f>M29-K29</f>
        <v>-4.7521562180204047</v>
      </c>
    </row>
    <row r="30" spans="1:16" x14ac:dyDescent="0.25">
      <c r="A30" s="132" t="s">
        <v>69</v>
      </c>
      <c r="B30" s="11" t="s">
        <v>25</v>
      </c>
      <c r="C30" s="122">
        <v>3</v>
      </c>
      <c r="D30" s="84">
        <f>C30/C$34*100</f>
        <v>3.0214523114110183E-2</v>
      </c>
      <c r="E30" s="122">
        <v>2</v>
      </c>
      <c r="F30" s="84">
        <f>E30/E$34*100</f>
        <v>1.6926201760324982E-2</v>
      </c>
      <c r="G30" s="50">
        <f t="shared" ref="G30:G32" si="11">E30-C30</f>
        <v>-1</v>
      </c>
      <c r="H30" s="36">
        <f t="shared" si="5"/>
        <v>-33.333333333333329</v>
      </c>
      <c r="I30" s="43">
        <f t="shared" si="6"/>
        <v>-1.3288321353785201E-2</v>
      </c>
      <c r="J30" s="122">
        <v>7186.5</v>
      </c>
      <c r="K30" s="84">
        <f>J30/J$34*100</f>
        <v>3.003828014583387E-2</v>
      </c>
      <c r="L30" s="122">
        <v>8001.7</v>
      </c>
      <c r="M30" s="84">
        <f>L30/L$34*100</f>
        <v>2.6400246288095255E-2</v>
      </c>
      <c r="N30" s="50">
        <f t="shared" ref="N30:N32" si="12">L30-J30</f>
        <v>815.19999999999982</v>
      </c>
      <c r="O30" s="36">
        <f t="shared" si="10"/>
        <v>11.343491268350377</v>
      </c>
      <c r="P30" s="55">
        <f t="shared" ref="P30:P32" si="13">M30-K30</f>
        <v>-3.6380338577386151E-3</v>
      </c>
    </row>
    <row r="31" spans="1:16" x14ac:dyDescent="0.25">
      <c r="A31" s="132" t="s">
        <v>70</v>
      </c>
      <c r="B31" s="26" t="s">
        <v>27</v>
      </c>
      <c r="C31" s="122">
        <v>273</v>
      </c>
      <c r="D31" s="84">
        <f>C31/C$34*100</f>
        <v>2.7495216033840268</v>
      </c>
      <c r="E31" s="122">
        <v>294</v>
      </c>
      <c r="F31" s="84">
        <f>E31/E$34*100</f>
        <v>2.4881516587677726</v>
      </c>
      <c r="G31" s="50">
        <f t="shared" si="11"/>
        <v>21</v>
      </c>
      <c r="H31" s="36">
        <f t="shared" si="5"/>
        <v>7.6923076923076925</v>
      </c>
      <c r="I31" s="43">
        <f t="shared" si="6"/>
        <v>-0.26136994461625429</v>
      </c>
      <c r="J31" s="122">
        <v>424744.38</v>
      </c>
      <c r="K31" s="84">
        <f>J31/J$34*100</f>
        <v>1.7753552740288756</v>
      </c>
      <c r="L31" s="122">
        <v>546128.18999999994</v>
      </c>
      <c r="M31" s="84">
        <f>L31/L$34*100</f>
        <v>1.8018569455080391</v>
      </c>
      <c r="N31" s="50">
        <f t="shared" si="12"/>
        <v>121383.80999999994</v>
      </c>
      <c r="O31" s="36">
        <f t="shared" si="10"/>
        <v>28.578085011978249</v>
      </c>
      <c r="P31" s="55">
        <f t="shared" si="13"/>
        <v>2.6501671479163491E-2</v>
      </c>
    </row>
    <row r="32" spans="1:16" x14ac:dyDescent="0.25">
      <c r="A32" s="132" t="s">
        <v>71</v>
      </c>
      <c r="B32" s="26" t="s">
        <v>37</v>
      </c>
      <c r="C32" s="124">
        <v>0</v>
      </c>
      <c r="D32" s="84">
        <f>C32/C$34*100</f>
        <v>0</v>
      </c>
      <c r="E32" s="122">
        <v>0</v>
      </c>
      <c r="F32" s="84">
        <f>E32/E$34*100</f>
        <v>0</v>
      </c>
      <c r="G32" s="50">
        <f t="shared" si="11"/>
        <v>0</v>
      </c>
      <c r="H32" s="36" t="str">
        <f t="shared" si="5"/>
        <v>-</v>
      </c>
      <c r="I32" s="43">
        <f t="shared" si="6"/>
        <v>0</v>
      </c>
      <c r="J32" s="122">
        <v>0</v>
      </c>
      <c r="K32" s="84">
        <f>J32/J$34*100</f>
        <v>0</v>
      </c>
      <c r="L32" s="122">
        <v>0</v>
      </c>
      <c r="M32" s="84">
        <f>L32/L$34*100</f>
        <v>0</v>
      </c>
      <c r="N32" s="50">
        <f t="shared" si="12"/>
        <v>0</v>
      </c>
      <c r="O32" s="36" t="str">
        <f t="shared" si="10"/>
        <v>-</v>
      </c>
      <c r="P32" s="55">
        <f t="shared" si="13"/>
        <v>0</v>
      </c>
    </row>
    <row r="33" spans="1:16" x14ac:dyDescent="0.25">
      <c r="A33" s="133" t="s">
        <v>21</v>
      </c>
      <c r="B33" s="15" t="s">
        <v>22</v>
      </c>
      <c r="C33" s="39">
        <f>SUM(C29:C32)</f>
        <v>932</v>
      </c>
      <c r="D33" s="51">
        <f>SUM(D29:D32)</f>
        <v>9.3866451807835638</v>
      </c>
      <c r="E33" s="39">
        <f>SUM(E29:E32)</f>
        <v>976</v>
      </c>
      <c r="F33" s="51">
        <f>SUM(F29:F32)</f>
        <v>8.2599864590385916</v>
      </c>
      <c r="G33" s="49">
        <f>E33-C33</f>
        <v>44</v>
      </c>
      <c r="H33" s="49">
        <f>(E33-C33)/C33*100</f>
        <v>4.7210300429184553</v>
      </c>
      <c r="I33" s="46">
        <f>F33-D33</f>
        <v>-1.1266587217449722</v>
      </c>
      <c r="J33" s="39">
        <f>SUM(J29:J32)</f>
        <v>4098449.4699999997</v>
      </c>
      <c r="K33" s="47">
        <f>SUM(K29:K32)</f>
        <v>17.130783182829518</v>
      </c>
      <c r="L33" s="39">
        <f>SUM(L29:L32)</f>
        <v>3758790.97</v>
      </c>
      <c r="M33" s="51">
        <f>SUM(M29:M32)</f>
        <v>12.401490602430538</v>
      </c>
      <c r="N33" s="51">
        <f>L33-J33</f>
        <v>-339658.49999999953</v>
      </c>
      <c r="O33" s="51">
        <f>(L33-J33)/J33*100</f>
        <v>-8.2874878045037743</v>
      </c>
      <c r="P33" s="56">
        <f>M33-K33</f>
        <v>-4.7292925803989796</v>
      </c>
    </row>
    <row r="34" spans="1:16" x14ac:dyDescent="0.25">
      <c r="A34" s="27" t="s">
        <v>35</v>
      </c>
      <c r="B34" s="28" t="s">
        <v>36</v>
      </c>
      <c r="C34" s="41">
        <f>C28+C33</f>
        <v>9929</v>
      </c>
      <c r="D34" s="48">
        <f>D28+D33</f>
        <v>99.999999999999986</v>
      </c>
      <c r="E34" s="41">
        <f>E28+E33</f>
        <v>11816</v>
      </c>
      <c r="F34" s="42">
        <f>F28+F33</f>
        <v>99.999999999999972</v>
      </c>
      <c r="G34" s="40">
        <f>G28+G33</f>
        <v>1887</v>
      </c>
      <c r="H34" s="52">
        <f>(E34-C34)/C34*100</f>
        <v>19.004935038775304</v>
      </c>
      <c r="I34" s="52">
        <f>F34-D34</f>
        <v>0</v>
      </c>
      <c r="J34" s="41">
        <f>J28+J33</f>
        <v>23924472.257099997</v>
      </c>
      <c r="K34" s="42">
        <f>(K28+K33)</f>
        <v>100.00000000000003</v>
      </c>
      <c r="L34" s="41">
        <f>L28+L33</f>
        <v>30309186.9397</v>
      </c>
      <c r="M34" s="42">
        <f>(M28+M33)</f>
        <v>100.00000000000001</v>
      </c>
      <c r="N34" s="52">
        <f>N28+N33</f>
        <v>6384714.6826000027</v>
      </c>
      <c r="O34" s="52">
        <f>(L34-J34)/J34*100</f>
        <v>26.686961425889884</v>
      </c>
      <c r="P34" s="52">
        <f>M34-K34</f>
        <v>0</v>
      </c>
    </row>
    <row r="36" spans="1:16" x14ac:dyDescent="0.25">
      <c r="L36" s="68"/>
    </row>
    <row r="37" spans="1:16" x14ac:dyDescent="0.25">
      <c r="B37" t="s">
        <v>66</v>
      </c>
    </row>
  </sheetData>
  <mergeCells count="5">
    <mergeCell ref="N8:O8"/>
    <mergeCell ref="J7:P7"/>
    <mergeCell ref="C7:I7"/>
    <mergeCell ref="G8:H8"/>
    <mergeCell ref="B7:B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osiguranja&amp;RMjesečno izvješće</oddHeader>
    <oddFooter>&amp;CU izvješće su uključeni podatci zaključno s 31.05.2018.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showGridLines="0" showRuler="0" view="pageLayout" zoomScale="65" zoomScaleNormal="70" zoomScalePageLayoutView="65" workbookViewId="0">
      <selection activeCell="B34" sqref="B34"/>
    </sheetView>
  </sheetViews>
  <sheetFormatPr defaultRowHeight="15" x14ac:dyDescent="0.25"/>
  <cols>
    <col min="1" max="1" width="8.42578125" customWidth="1"/>
    <col min="2" max="2" width="48.7109375" customWidth="1"/>
    <col min="3" max="9" width="12.140625" customWidth="1"/>
    <col min="10" max="10" width="15.42578125" customWidth="1"/>
    <col min="11" max="11" width="10.140625" customWidth="1"/>
    <col min="12" max="12" width="15.42578125" customWidth="1"/>
    <col min="13" max="13" width="10.140625" customWidth="1"/>
    <col min="14" max="14" width="15.42578125" customWidth="1"/>
    <col min="15" max="15" width="11.140625" customWidth="1"/>
    <col min="16" max="16" width="10.7109375" customWidth="1"/>
  </cols>
  <sheetData>
    <row r="1" spans="1:16" x14ac:dyDescent="0.25">
      <c r="I1" s="1"/>
    </row>
    <row r="2" spans="1:16" x14ac:dyDescent="0.25">
      <c r="I2" s="1"/>
    </row>
    <row r="3" spans="1:16" x14ac:dyDescent="0.25">
      <c r="C3" s="9"/>
      <c r="E3" s="9" t="s">
        <v>72</v>
      </c>
      <c r="F3" s="16"/>
      <c r="G3" s="16"/>
      <c r="H3" s="16"/>
      <c r="I3" s="17"/>
      <c r="J3" s="16"/>
      <c r="K3" s="16"/>
      <c r="L3" s="16"/>
      <c r="M3" s="16"/>
    </row>
    <row r="4" spans="1:16" x14ac:dyDescent="0.25">
      <c r="D4" s="9"/>
      <c r="E4" s="25"/>
      <c r="F4" s="7"/>
      <c r="G4" s="7"/>
      <c r="H4" s="7"/>
      <c r="I4" s="7"/>
      <c r="J4" s="7"/>
      <c r="K4" s="7"/>
      <c r="L4" s="7"/>
      <c r="M4" s="7"/>
      <c r="N4" s="7"/>
    </row>
    <row r="5" spans="1:16" x14ac:dyDescent="0.25"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6" ht="15.75" thickBot="1" x14ac:dyDescent="0.3"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6" ht="18" customHeight="1" x14ac:dyDescent="0.25">
      <c r="A7" s="24"/>
      <c r="B7" s="138" t="s">
        <v>31</v>
      </c>
      <c r="C7" s="138" t="s">
        <v>1</v>
      </c>
      <c r="D7" s="138"/>
      <c r="E7" s="138"/>
      <c r="F7" s="138"/>
      <c r="G7" s="138"/>
      <c r="H7" s="138"/>
      <c r="I7" s="138"/>
      <c r="J7" s="138" t="s">
        <v>33</v>
      </c>
      <c r="K7" s="138"/>
      <c r="L7" s="138"/>
      <c r="M7" s="138"/>
      <c r="N7" s="138"/>
      <c r="O7" s="138"/>
      <c r="P7" s="139"/>
    </row>
    <row r="8" spans="1:16" ht="38.25" customHeight="1" x14ac:dyDescent="0.25">
      <c r="A8" s="19" t="s">
        <v>0</v>
      </c>
      <c r="B8" s="141"/>
      <c r="C8" s="75" t="s">
        <v>1</v>
      </c>
      <c r="D8" s="134" t="s">
        <v>53</v>
      </c>
      <c r="E8" s="75" t="s">
        <v>1</v>
      </c>
      <c r="F8" s="134" t="s">
        <v>53</v>
      </c>
      <c r="G8" s="140" t="s">
        <v>28</v>
      </c>
      <c r="H8" s="140"/>
      <c r="I8" s="75" t="s">
        <v>29</v>
      </c>
      <c r="J8" s="75" t="s">
        <v>33</v>
      </c>
      <c r="K8" s="134" t="s">
        <v>53</v>
      </c>
      <c r="L8" s="75" t="s">
        <v>2</v>
      </c>
      <c r="M8" s="134" t="s">
        <v>53</v>
      </c>
      <c r="N8" s="140" t="s">
        <v>34</v>
      </c>
      <c r="O8" s="140"/>
      <c r="P8" s="21" t="s">
        <v>29</v>
      </c>
    </row>
    <row r="9" spans="1:16" ht="31.5" customHeight="1" thickBot="1" x14ac:dyDescent="0.3">
      <c r="A9" s="18"/>
      <c r="B9" s="142"/>
      <c r="C9" s="22" t="s">
        <v>63</v>
      </c>
      <c r="D9" s="135" t="s">
        <v>30</v>
      </c>
      <c r="E9" s="22" t="s">
        <v>64</v>
      </c>
      <c r="F9" s="135" t="s">
        <v>30</v>
      </c>
      <c r="G9" s="22" t="s">
        <v>54</v>
      </c>
      <c r="H9" s="22" t="s">
        <v>55</v>
      </c>
      <c r="I9" s="22" t="s">
        <v>30</v>
      </c>
      <c r="J9" s="22" t="s">
        <v>63</v>
      </c>
      <c r="K9" s="135" t="s">
        <v>30</v>
      </c>
      <c r="L9" s="22" t="s">
        <v>64</v>
      </c>
      <c r="M9" s="135" t="s">
        <v>30</v>
      </c>
      <c r="N9" s="22" t="s">
        <v>56</v>
      </c>
      <c r="O9" s="22" t="s">
        <v>55</v>
      </c>
      <c r="P9" s="20" t="s">
        <v>30</v>
      </c>
    </row>
    <row r="10" spans="1:16" x14ac:dyDescent="0.25">
      <c r="A10" s="131" t="s">
        <v>3</v>
      </c>
      <c r="B10" s="23" t="s">
        <v>38</v>
      </c>
      <c r="C10" s="122">
        <v>1919</v>
      </c>
      <c r="D10" s="84">
        <f t="shared" ref="D10:D27" si="0">C10/C$34*100</f>
        <v>18.828492935635794</v>
      </c>
      <c r="E10" s="122">
        <v>2375</v>
      </c>
      <c r="F10" s="84">
        <f t="shared" ref="F10:F27" si="1">E10/E$34*100</f>
        <v>20.724258289703315</v>
      </c>
      <c r="G10" s="50">
        <f>E10-C10</f>
        <v>456</v>
      </c>
      <c r="H10" s="36">
        <f>IFERROR((E10-C10)/C10*100, "-")</f>
        <v>23.762376237623762</v>
      </c>
      <c r="I10" s="43">
        <f>F10-D10</f>
        <v>1.895765354067521</v>
      </c>
      <c r="J10" s="44">
        <v>1666375.1300000001</v>
      </c>
      <c r="K10" s="84">
        <f t="shared" ref="K10:K27" si="2">J10/J$34*100</f>
        <v>5.9932742446753364</v>
      </c>
      <c r="L10" s="123">
        <v>2142224.14</v>
      </c>
      <c r="M10" s="84">
        <f t="shared" ref="M10:M27" si="3">L10/L$34*100</f>
        <v>7.0744372375261086</v>
      </c>
      <c r="N10" s="50">
        <f>L10-J10</f>
        <v>475849.01</v>
      </c>
      <c r="O10" s="36">
        <f>IFERROR((L10-J10)/J10*100, "-")</f>
        <v>28.555935661377756</v>
      </c>
      <c r="P10" s="53">
        <f>M10-K10</f>
        <v>1.0811629928507722</v>
      </c>
    </row>
    <row r="11" spans="1:16" x14ac:dyDescent="0.25">
      <c r="A11" s="131" t="s">
        <v>4</v>
      </c>
      <c r="B11" s="23" t="s">
        <v>39</v>
      </c>
      <c r="C11" s="122">
        <v>205</v>
      </c>
      <c r="D11" s="84">
        <f t="shared" si="0"/>
        <v>2.0113814756671902</v>
      </c>
      <c r="E11" s="122">
        <v>300</v>
      </c>
      <c r="F11" s="84">
        <f t="shared" si="1"/>
        <v>2.6178010471204187</v>
      </c>
      <c r="G11" s="50">
        <f t="shared" ref="G11:G26" si="4">E11-C11</f>
        <v>95</v>
      </c>
      <c r="H11" s="36">
        <f t="shared" ref="H11:H32" si="5">IFERROR((E11-C11)/C11*100, "-")</f>
        <v>46.341463414634148</v>
      </c>
      <c r="I11" s="43">
        <f t="shared" ref="I11:I32" si="6">F11-D11</f>
        <v>0.60641957145322856</v>
      </c>
      <c r="J11" s="122">
        <v>159248.82</v>
      </c>
      <c r="K11" s="84">
        <f t="shared" si="2"/>
        <v>0.5727532979929546</v>
      </c>
      <c r="L11" s="125">
        <v>361647.32</v>
      </c>
      <c r="M11" s="84">
        <f t="shared" si="3"/>
        <v>1.1942967216584166</v>
      </c>
      <c r="N11" s="50">
        <f t="shared" ref="N11:N26" si="7">L11-J11</f>
        <v>202398.5</v>
      </c>
      <c r="O11" s="36">
        <f t="shared" ref="O11:O27" si="8">IFERROR((L11-J11)/J11*100, "-")</f>
        <v>127.09576121191981</v>
      </c>
      <c r="P11" s="53">
        <f>M11-K11</f>
        <v>0.621543423665462</v>
      </c>
    </row>
    <row r="12" spans="1:16" x14ac:dyDescent="0.25">
      <c r="A12" s="131" t="s">
        <v>5</v>
      </c>
      <c r="B12" s="23" t="s">
        <v>40</v>
      </c>
      <c r="C12" s="122">
        <v>1771</v>
      </c>
      <c r="D12" s="84">
        <f t="shared" si="0"/>
        <v>17.376373626373624</v>
      </c>
      <c r="E12" s="122">
        <v>1820</v>
      </c>
      <c r="F12" s="84">
        <f t="shared" si="1"/>
        <v>15.881326352530541</v>
      </c>
      <c r="G12" s="50">
        <f t="shared" si="4"/>
        <v>49</v>
      </c>
      <c r="H12" s="36">
        <f t="shared" si="5"/>
        <v>2.766798418972332</v>
      </c>
      <c r="I12" s="43">
        <f t="shared" si="6"/>
        <v>-1.4950472738430829</v>
      </c>
      <c r="J12" s="122">
        <v>4455136.8400000008</v>
      </c>
      <c r="K12" s="84">
        <f t="shared" si="2"/>
        <v>16.023316958454767</v>
      </c>
      <c r="L12" s="125">
        <v>3532513.17</v>
      </c>
      <c r="M12" s="84">
        <f t="shared" si="3"/>
        <v>11.665699328689012</v>
      </c>
      <c r="N12" s="50">
        <f t="shared" si="7"/>
        <v>-922623.67000000086</v>
      </c>
      <c r="O12" s="36">
        <f t="shared" si="8"/>
        <v>-20.709210583978397</v>
      </c>
      <c r="P12" s="53">
        <f t="shared" ref="P12:P27" si="9">M12-K12</f>
        <v>-4.3576176297657554</v>
      </c>
    </row>
    <row r="13" spans="1:16" x14ac:dyDescent="0.25">
      <c r="A13" s="131" t="s">
        <v>6</v>
      </c>
      <c r="B13" s="23" t="s">
        <v>41</v>
      </c>
      <c r="C13" s="122">
        <v>0</v>
      </c>
      <c r="D13" s="84">
        <f t="shared" si="0"/>
        <v>0</v>
      </c>
      <c r="E13" s="122">
        <v>0</v>
      </c>
      <c r="F13" s="84">
        <f t="shared" si="1"/>
        <v>0</v>
      </c>
      <c r="G13" s="50">
        <f t="shared" si="4"/>
        <v>0</v>
      </c>
      <c r="H13" s="36" t="str">
        <f t="shared" si="5"/>
        <v>-</v>
      </c>
      <c r="I13" s="43">
        <f t="shared" si="6"/>
        <v>0</v>
      </c>
      <c r="J13" s="122">
        <v>0</v>
      </c>
      <c r="K13" s="84">
        <f t="shared" si="2"/>
        <v>0</v>
      </c>
      <c r="L13" s="122">
        <v>0</v>
      </c>
      <c r="M13" s="84">
        <f t="shared" si="3"/>
        <v>0</v>
      </c>
      <c r="N13" s="50">
        <f t="shared" si="7"/>
        <v>0</v>
      </c>
      <c r="O13" s="36" t="str">
        <f t="shared" si="8"/>
        <v>-</v>
      </c>
      <c r="P13" s="53">
        <f t="shared" si="9"/>
        <v>0</v>
      </c>
    </row>
    <row r="14" spans="1:16" x14ac:dyDescent="0.25">
      <c r="A14" s="131" t="s">
        <v>7</v>
      </c>
      <c r="B14" s="23" t="s">
        <v>43</v>
      </c>
      <c r="C14" s="122">
        <v>0</v>
      </c>
      <c r="D14" s="84">
        <f t="shared" si="0"/>
        <v>0</v>
      </c>
      <c r="E14" s="122">
        <v>0</v>
      </c>
      <c r="F14" s="84">
        <f t="shared" si="1"/>
        <v>0</v>
      </c>
      <c r="G14" s="50">
        <f t="shared" si="4"/>
        <v>0</v>
      </c>
      <c r="H14" s="36" t="str">
        <f t="shared" si="5"/>
        <v>-</v>
      </c>
      <c r="I14" s="43">
        <f t="shared" si="6"/>
        <v>0</v>
      </c>
      <c r="J14" s="122">
        <v>0</v>
      </c>
      <c r="K14" s="84">
        <f t="shared" si="2"/>
        <v>0</v>
      </c>
      <c r="L14" s="122">
        <v>0</v>
      </c>
      <c r="M14" s="84">
        <f t="shared" si="3"/>
        <v>0</v>
      </c>
      <c r="N14" s="50">
        <f t="shared" si="7"/>
        <v>0</v>
      </c>
      <c r="O14" s="36" t="str">
        <f t="shared" si="8"/>
        <v>-</v>
      </c>
      <c r="P14" s="53">
        <f t="shared" si="9"/>
        <v>0</v>
      </c>
    </row>
    <row r="15" spans="1:16" x14ac:dyDescent="0.25">
      <c r="A15" s="131" t="s">
        <v>8</v>
      </c>
      <c r="B15" s="23" t="s">
        <v>44</v>
      </c>
      <c r="C15" s="122">
        <v>0</v>
      </c>
      <c r="D15" s="84">
        <f t="shared" si="0"/>
        <v>0</v>
      </c>
      <c r="E15" s="122">
        <v>0</v>
      </c>
      <c r="F15" s="84">
        <f t="shared" si="1"/>
        <v>0</v>
      </c>
      <c r="G15" s="50">
        <f t="shared" si="4"/>
        <v>0</v>
      </c>
      <c r="H15" s="36" t="str">
        <f t="shared" si="5"/>
        <v>-</v>
      </c>
      <c r="I15" s="43">
        <f t="shared" si="6"/>
        <v>0</v>
      </c>
      <c r="J15" s="122">
        <v>0</v>
      </c>
      <c r="K15" s="84">
        <f t="shared" si="2"/>
        <v>0</v>
      </c>
      <c r="L15" s="122">
        <v>0</v>
      </c>
      <c r="M15" s="84">
        <f t="shared" si="3"/>
        <v>0</v>
      </c>
      <c r="N15" s="50">
        <f t="shared" si="7"/>
        <v>0</v>
      </c>
      <c r="O15" s="36" t="str">
        <f t="shared" si="8"/>
        <v>-</v>
      </c>
      <c r="P15" s="53">
        <f t="shared" si="9"/>
        <v>0</v>
      </c>
    </row>
    <row r="16" spans="1:16" x14ac:dyDescent="0.25">
      <c r="A16" s="131" t="s">
        <v>9</v>
      </c>
      <c r="B16" s="23" t="s">
        <v>59</v>
      </c>
      <c r="C16" s="122">
        <v>7</v>
      </c>
      <c r="D16" s="84">
        <f t="shared" si="0"/>
        <v>6.8681318681318687E-2</v>
      </c>
      <c r="E16" s="122">
        <v>6</v>
      </c>
      <c r="F16" s="84">
        <f t="shared" si="1"/>
        <v>5.2356020942408384E-2</v>
      </c>
      <c r="G16" s="50">
        <f t="shared" si="4"/>
        <v>-1</v>
      </c>
      <c r="H16" s="36">
        <f t="shared" si="5"/>
        <v>-14.285714285714285</v>
      </c>
      <c r="I16" s="43">
        <f t="shared" si="6"/>
        <v>-1.6325297738910304E-2</v>
      </c>
      <c r="J16" s="122">
        <v>7942.83</v>
      </c>
      <c r="K16" s="84">
        <f t="shared" si="2"/>
        <v>2.8567132101182158E-2</v>
      </c>
      <c r="L16" s="122">
        <v>4040.59</v>
      </c>
      <c r="M16" s="84">
        <f t="shared" si="3"/>
        <v>1.3343561872837277E-2</v>
      </c>
      <c r="N16" s="50">
        <f t="shared" si="7"/>
        <v>-3902.24</v>
      </c>
      <c r="O16" s="36">
        <f t="shared" si="8"/>
        <v>-49.129088750483135</v>
      </c>
      <c r="P16" s="53">
        <f t="shared" si="9"/>
        <v>-1.5223570228344882E-2</v>
      </c>
    </row>
    <row r="17" spans="1:16" x14ac:dyDescent="0.25">
      <c r="A17" s="131" t="s">
        <v>10</v>
      </c>
      <c r="B17" s="23" t="s">
        <v>45</v>
      </c>
      <c r="C17" s="122">
        <v>135</v>
      </c>
      <c r="D17" s="84">
        <f t="shared" si="0"/>
        <v>1.3245682888540031</v>
      </c>
      <c r="E17" s="122">
        <v>183</v>
      </c>
      <c r="F17" s="84">
        <f t="shared" si="1"/>
        <v>1.5968586387434556</v>
      </c>
      <c r="G17" s="50">
        <f t="shared" si="4"/>
        <v>48</v>
      </c>
      <c r="H17" s="36">
        <f t="shared" si="5"/>
        <v>35.555555555555557</v>
      </c>
      <c r="I17" s="43">
        <f t="shared" si="6"/>
        <v>0.27229034988945244</v>
      </c>
      <c r="J17" s="122">
        <v>480943.07</v>
      </c>
      <c r="K17" s="84">
        <f t="shared" si="2"/>
        <v>1.7297568012708442</v>
      </c>
      <c r="L17" s="122">
        <v>873688.01</v>
      </c>
      <c r="M17" s="84">
        <f t="shared" si="3"/>
        <v>2.8852494360949938</v>
      </c>
      <c r="N17" s="50">
        <f t="shared" si="7"/>
        <v>392744.94</v>
      </c>
      <c r="O17" s="36">
        <f t="shared" si="8"/>
        <v>81.661419926479027</v>
      </c>
      <c r="P17" s="53">
        <f t="shared" si="9"/>
        <v>1.1554926348241497</v>
      </c>
    </row>
    <row r="18" spans="1:16" x14ac:dyDescent="0.25">
      <c r="A18" s="131" t="s">
        <v>11</v>
      </c>
      <c r="B18" s="23" t="s">
        <v>46</v>
      </c>
      <c r="C18" s="122">
        <v>302</v>
      </c>
      <c r="D18" s="84">
        <f t="shared" si="0"/>
        <v>2.9631083202511772</v>
      </c>
      <c r="E18" s="122">
        <v>265</v>
      </c>
      <c r="F18" s="84">
        <f t="shared" si="1"/>
        <v>2.3123909249563699</v>
      </c>
      <c r="G18" s="50">
        <f t="shared" si="4"/>
        <v>-37</v>
      </c>
      <c r="H18" s="36">
        <f t="shared" si="5"/>
        <v>-12.251655629139073</v>
      </c>
      <c r="I18" s="43">
        <f t="shared" si="6"/>
        <v>-0.65071739529480732</v>
      </c>
      <c r="J18" s="122">
        <v>2712047.26</v>
      </c>
      <c r="K18" s="84">
        <f t="shared" si="2"/>
        <v>9.7541320084993774</v>
      </c>
      <c r="L18" s="122">
        <v>423051.29999999993</v>
      </c>
      <c r="M18" s="84">
        <f t="shared" si="3"/>
        <v>1.3970759708196681</v>
      </c>
      <c r="N18" s="50">
        <f t="shared" si="7"/>
        <v>-2288995.96</v>
      </c>
      <c r="O18" s="36">
        <f t="shared" si="8"/>
        <v>-84.401035105855797</v>
      </c>
      <c r="P18" s="53">
        <f t="shared" si="9"/>
        <v>-8.3570560376797101</v>
      </c>
    </row>
    <row r="19" spans="1:16" ht="28.5" customHeight="1" x14ac:dyDescent="0.25">
      <c r="A19" s="131" t="s">
        <v>12</v>
      </c>
      <c r="B19" s="23" t="s">
        <v>48</v>
      </c>
      <c r="C19" s="122">
        <v>5149</v>
      </c>
      <c r="D19" s="84">
        <f t="shared" si="0"/>
        <v>50.52001569858713</v>
      </c>
      <c r="E19" s="122">
        <v>5679</v>
      </c>
      <c r="F19" s="84">
        <f t="shared" si="1"/>
        <v>49.554973821989527</v>
      </c>
      <c r="G19" s="50">
        <f t="shared" si="4"/>
        <v>530</v>
      </c>
      <c r="H19" s="36">
        <f t="shared" si="5"/>
        <v>10.293260827345115</v>
      </c>
      <c r="I19" s="43">
        <f t="shared" si="6"/>
        <v>-0.96504187659760277</v>
      </c>
      <c r="J19" s="122">
        <v>14997415.599999998</v>
      </c>
      <c r="K19" s="84">
        <f t="shared" si="2"/>
        <v>53.939610015766426</v>
      </c>
      <c r="L19" s="122">
        <v>19761467.800000001</v>
      </c>
      <c r="M19" s="84">
        <f t="shared" si="3"/>
        <v>65.259867565722203</v>
      </c>
      <c r="N19" s="50">
        <f t="shared" si="7"/>
        <v>4764052.200000003</v>
      </c>
      <c r="O19" s="36">
        <f t="shared" si="8"/>
        <v>31.765821039192936</v>
      </c>
      <c r="P19" s="53">
        <f t="shared" si="9"/>
        <v>11.320257549955777</v>
      </c>
    </row>
    <row r="20" spans="1:16" ht="21.75" customHeight="1" x14ac:dyDescent="0.25">
      <c r="A20" s="131" t="s">
        <v>13</v>
      </c>
      <c r="B20" s="23" t="s">
        <v>49</v>
      </c>
      <c r="C20" s="122">
        <v>0</v>
      </c>
      <c r="D20" s="84">
        <f t="shared" si="0"/>
        <v>0</v>
      </c>
      <c r="E20" s="122">
        <v>0</v>
      </c>
      <c r="F20" s="84">
        <f t="shared" si="1"/>
        <v>0</v>
      </c>
      <c r="G20" s="50">
        <f t="shared" si="4"/>
        <v>0</v>
      </c>
      <c r="H20" s="36" t="str">
        <f t="shared" si="5"/>
        <v>-</v>
      </c>
      <c r="I20" s="43">
        <f t="shared" si="6"/>
        <v>0</v>
      </c>
      <c r="J20" s="122">
        <v>0</v>
      </c>
      <c r="K20" s="84">
        <f t="shared" si="2"/>
        <v>0</v>
      </c>
      <c r="L20" s="122">
        <v>0</v>
      </c>
      <c r="M20" s="84">
        <f t="shared" si="3"/>
        <v>0</v>
      </c>
      <c r="N20" s="50">
        <f t="shared" si="7"/>
        <v>0</v>
      </c>
      <c r="O20" s="36" t="str">
        <f t="shared" si="8"/>
        <v>-</v>
      </c>
      <c r="P20" s="53">
        <f t="shared" si="9"/>
        <v>0</v>
      </c>
    </row>
    <row r="21" spans="1:16" x14ac:dyDescent="0.25">
      <c r="A21" s="131" t="s">
        <v>14</v>
      </c>
      <c r="B21" s="23" t="s">
        <v>50</v>
      </c>
      <c r="C21" s="122">
        <v>0</v>
      </c>
      <c r="D21" s="84">
        <f t="shared" si="0"/>
        <v>0</v>
      </c>
      <c r="E21" s="122">
        <v>0</v>
      </c>
      <c r="F21" s="84">
        <f t="shared" si="1"/>
        <v>0</v>
      </c>
      <c r="G21" s="50">
        <f t="shared" si="4"/>
        <v>0</v>
      </c>
      <c r="H21" s="36" t="str">
        <f t="shared" si="5"/>
        <v>-</v>
      </c>
      <c r="I21" s="43">
        <f t="shared" si="6"/>
        <v>0</v>
      </c>
      <c r="J21" s="122">
        <v>0</v>
      </c>
      <c r="K21" s="84">
        <f t="shared" si="2"/>
        <v>0</v>
      </c>
      <c r="L21" s="122">
        <v>0</v>
      </c>
      <c r="M21" s="84">
        <f t="shared" si="3"/>
        <v>0</v>
      </c>
      <c r="N21" s="50">
        <f t="shared" si="7"/>
        <v>0</v>
      </c>
      <c r="O21" s="36" t="str">
        <f t="shared" si="8"/>
        <v>-</v>
      </c>
      <c r="P21" s="53">
        <f t="shared" si="9"/>
        <v>0</v>
      </c>
    </row>
    <row r="22" spans="1:16" x14ac:dyDescent="0.25">
      <c r="A22" s="131" t="s">
        <v>15</v>
      </c>
      <c r="B22" s="23" t="s">
        <v>51</v>
      </c>
      <c r="C22" s="122">
        <v>20</v>
      </c>
      <c r="D22" s="84">
        <f t="shared" si="0"/>
        <v>0.19623233908948193</v>
      </c>
      <c r="E22" s="122">
        <v>40</v>
      </c>
      <c r="F22" s="84">
        <f t="shared" si="1"/>
        <v>0.34904013961605584</v>
      </c>
      <c r="G22" s="50">
        <f t="shared" si="4"/>
        <v>20</v>
      </c>
      <c r="H22" s="36">
        <f t="shared" si="5"/>
        <v>100</v>
      </c>
      <c r="I22" s="43">
        <f t="shared" si="6"/>
        <v>0.15280780052657392</v>
      </c>
      <c r="J22" s="122">
        <v>34682.26</v>
      </c>
      <c r="K22" s="84">
        <f t="shared" si="2"/>
        <v>0.12473799678295344</v>
      </c>
      <c r="L22" s="122">
        <v>162838.10999999999</v>
      </c>
      <c r="M22" s="84">
        <f t="shared" si="3"/>
        <v>0.53775324792688239</v>
      </c>
      <c r="N22" s="50">
        <f t="shared" si="7"/>
        <v>128155.84999999998</v>
      </c>
      <c r="O22" s="36">
        <f t="shared" si="8"/>
        <v>369.51412624206142</v>
      </c>
      <c r="P22" s="53">
        <f t="shared" si="9"/>
        <v>0.41301525114392895</v>
      </c>
    </row>
    <row r="23" spans="1:16" x14ac:dyDescent="0.25">
      <c r="A23" s="131" t="s">
        <v>16</v>
      </c>
      <c r="B23" s="23" t="s">
        <v>47</v>
      </c>
      <c r="C23" s="122">
        <v>0</v>
      </c>
      <c r="D23" s="84">
        <f t="shared" si="0"/>
        <v>0</v>
      </c>
      <c r="E23" s="122">
        <v>1</v>
      </c>
      <c r="F23" s="84">
        <f t="shared" si="1"/>
        <v>8.7260034904013961E-3</v>
      </c>
      <c r="G23" s="50">
        <f t="shared" si="4"/>
        <v>1</v>
      </c>
      <c r="H23" s="36" t="str">
        <f t="shared" si="5"/>
        <v>-</v>
      </c>
      <c r="I23" s="43">
        <f t="shared" si="6"/>
        <v>8.7260034904013961E-3</v>
      </c>
      <c r="J23" s="122">
        <v>0</v>
      </c>
      <c r="K23" s="84">
        <f t="shared" si="2"/>
        <v>0</v>
      </c>
      <c r="L23" s="122">
        <v>830.16</v>
      </c>
      <c r="M23" s="84">
        <f t="shared" si="3"/>
        <v>2.741503425082622E-3</v>
      </c>
      <c r="N23" s="50">
        <f t="shared" si="7"/>
        <v>830.16</v>
      </c>
      <c r="O23" s="36" t="str">
        <f t="shared" si="8"/>
        <v>-</v>
      </c>
      <c r="P23" s="53">
        <f t="shared" si="9"/>
        <v>2.741503425082622E-3</v>
      </c>
    </row>
    <row r="24" spans="1:16" x14ac:dyDescent="0.25">
      <c r="A24" s="131" t="s">
        <v>17</v>
      </c>
      <c r="B24" s="23" t="s">
        <v>60</v>
      </c>
      <c r="C24" s="122">
        <v>0</v>
      </c>
      <c r="D24" s="84">
        <f t="shared" si="0"/>
        <v>0</v>
      </c>
      <c r="E24" s="122">
        <v>0</v>
      </c>
      <c r="F24" s="84">
        <f t="shared" si="1"/>
        <v>0</v>
      </c>
      <c r="G24" s="50">
        <f t="shared" si="4"/>
        <v>0</v>
      </c>
      <c r="H24" s="36" t="str">
        <f t="shared" si="5"/>
        <v>-</v>
      </c>
      <c r="I24" s="43">
        <f t="shared" si="6"/>
        <v>0</v>
      </c>
      <c r="J24" s="122">
        <v>0</v>
      </c>
      <c r="K24" s="84">
        <f t="shared" si="2"/>
        <v>0</v>
      </c>
      <c r="L24" s="122">
        <v>0</v>
      </c>
      <c r="M24" s="84">
        <f t="shared" si="3"/>
        <v>0</v>
      </c>
      <c r="N24" s="50">
        <f t="shared" si="7"/>
        <v>0</v>
      </c>
      <c r="O24" s="36" t="str">
        <f t="shared" si="8"/>
        <v>-</v>
      </c>
      <c r="P24" s="53">
        <f t="shared" si="9"/>
        <v>0</v>
      </c>
    </row>
    <row r="25" spans="1:16" x14ac:dyDescent="0.25">
      <c r="A25" s="131" t="s">
        <v>18</v>
      </c>
      <c r="B25" s="23" t="s">
        <v>61</v>
      </c>
      <c r="C25" s="122">
        <v>15</v>
      </c>
      <c r="D25" s="84">
        <f t="shared" si="0"/>
        <v>0.14717425431711148</v>
      </c>
      <c r="E25" s="122">
        <v>32</v>
      </c>
      <c r="F25" s="84">
        <f t="shared" si="1"/>
        <v>0.27923211169284468</v>
      </c>
      <c r="G25" s="50">
        <f t="shared" si="4"/>
        <v>17</v>
      </c>
      <c r="H25" s="36">
        <f t="shared" si="5"/>
        <v>113.33333333333333</v>
      </c>
      <c r="I25" s="43">
        <f t="shared" si="6"/>
        <v>0.1320578573757332</v>
      </c>
      <c r="J25" s="122">
        <v>11370.62</v>
      </c>
      <c r="K25" s="84">
        <f t="shared" si="2"/>
        <v>4.0895499917830785E-2</v>
      </c>
      <c r="L25" s="122">
        <v>24286.9</v>
      </c>
      <c r="M25" s="84">
        <f t="shared" si="3"/>
        <v>8.0204562415244207E-2</v>
      </c>
      <c r="N25" s="50">
        <f t="shared" si="7"/>
        <v>12916.28</v>
      </c>
      <c r="O25" s="36">
        <f t="shared" si="8"/>
        <v>113.5934540069055</v>
      </c>
      <c r="P25" s="53">
        <f t="shared" si="9"/>
        <v>3.9309062497413422E-2</v>
      </c>
    </row>
    <row r="26" spans="1:16" x14ac:dyDescent="0.25">
      <c r="A26" s="131" t="s">
        <v>19</v>
      </c>
      <c r="B26" s="23" t="s">
        <v>52</v>
      </c>
      <c r="C26" s="122">
        <v>0</v>
      </c>
      <c r="D26" s="84">
        <f t="shared" si="0"/>
        <v>0</v>
      </c>
      <c r="E26" s="122">
        <v>0</v>
      </c>
      <c r="F26" s="84">
        <f t="shared" si="1"/>
        <v>0</v>
      </c>
      <c r="G26" s="50">
        <f t="shared" si="4"/>
        <v>0</v>
      </c>
      <c r="H26" s="36" t="str">
        <f t="shared" si="5"/>
        <v>-</v>
      </c>
      <c r="I26" s="43">
        <f t="shared" si="6"/>
        <v>0</v>
      </c>
      <c r="J26" s="122">
        <v>0</v>
      </c>
      <c r="K26" s="84">
        <f t="shared" si="2"/>
        <v>0</v>
      </c>
      <c r="L26" s="122">
        <v>0</v>
      </c>
      <c r="M26" s="84">
        <f t="shared" si="3"/>
        <v>0</v>
      </c>
      <c r="N26" s="50">
        <f t="shared" si="7"/>
        <v>0</v>
      </c>
      <c r="O26" s="36" t="str">
        <f t="shared" si="8"/>
        <v>-</v>
      </c>
      <c r="P26" s="53">
        <f t="shared" si="9"/>
        <v>0</v>
      </c>
    </row>
    <row r="27" spans="1:16" x14ac:dyDescent="0.25">
      <c r="A27" s="131" t="s">
        <v>20</v>
      </c>
      <c r="B27" s="23" t="s">
        <v>42</v>
      </c>
      <c r="C27" s="122">
        <v>2</v>
      </c>
      <c r="D27" s="84">
        <f t="shared" si="0"/>
        <v>1.9623233908948195E-2</v>
      </c>
      <c r="E27" s="122">
        <v>0</v>
      </c>
      <c r="F27" s="84">
        <f t="shared" si="1"/>
        <v>0</v>
      </c>
      <c r="G27" s="50">
        <f>E27-C27</f>
        <v>-2</v>
      </c>
      <c r="H27" s="36">
        <f t="shared" si="5"/>
        <v>-100</v>
      </c>
      <c r="I27" s="43">
        <f t="shared" si="6"/>
        <v>-1.9623233908948195E-2</v>
      </c>
      <c r="J27" s="122">
        <v>936.79</v>
      </c>
      <c r="K27" s="84">
        <f t="shared" si="2"/>
        <v>3.3692529842721591E-3</v>
      </c>
      <c r="L27" s="122">
        <v>0</v>
      </c>
      <c r="M27" s="84">
        <f t="shared" si="3"/>
        <v>0</v>
      </c>
      <c r="N27" s="50">
        <f>L27-J27</f>
        <v>-936.79</v>
      </c>
      <c r="O27" s="36">
        <f t="shared" si="8"/>
        <v>-100</v>
      </c>
      <c r="P27" s="53">
        <f t="shared" si="9"/>
        <v>-3.3692529842721591E-3</v>
      </c>
    </row>
    <row r="28" spans="1:16" x14ac:dyDescent="0.25">
      <c r="A28" s="133" t="s">
        <v>32</v>
      </c>
      <c r="B28" s="12" t="s">
        <v>23</v>
      </c>
      <c r="C28" s="37">
        <f>SUM(C10:C27)</f>
        <v>9525</v>
      </c>
      <c r="D28" s="38">
        <f>SUM(D10:D27)</f>
        <v>93.455651491365771</v>
      </c>
      <c r="E28" s="37">
        <f>SUM(E10:E27)</f>
        <v>10701</v>
      </c>
      <c r="F28" s="38">
        <f>SUM(F10:F27)</f>
        <v>93.376963350785331</v>
      </c>
      <c r="G28" s="38">
        <f>E28-C28</f>
        <v>1176</v>
      </c>
      <c r="H28" s="38">
        <f>(E28-C28)/C28*100</f>
        <v>12.346456692913387</v>
      </c>
      <c r="I28" s="45">
        <f>F28-D28</f>
        <v>-7.8688140580439381E-2</v>
      </c>
      <c r="J28" s="37">
        <f>SUM(J10:J27)</f>
        <v>24526099.219999999</v>
      </c>
      <c r="K28" s="47">
        <f>SUM(K10:K27)</f>
        <v>88.210413208445942</v>
      </c>
      <c r="L28" s="37">
        <f>SUM(L10:L27)</f>
        <v>27286587.499999996</v>
      </c>
      <c r="M28" s="47">
        <f>SUM(M10:M27)</f>
        <v>90.110669136150463</v>
      </c>
      <c r="N28" s="47">
        <f>L28-J28</f>
        <v>2760488.2799999975</v>
      </c>
      <c r="O28" s="47">
        <f>(L28-J28)/J28*100</f>
        <v>11.255309110667447</v>
      </c>
      <c r="P28" s="54">
        <f>M28-K28</f>
        <v>1.9002559277045208</v>
      </c>
    </row>
    <row r="29" spans="1:16" x14ac:dyDescent="0.25">
      <c r="A29" s="132" t="s">
        <v>26</v>
      </c>
      <c r="B29" s="10" t="s">
        <v>24</v>
      </c>
      <c r="C29" s="122">
        <v>495</v>
      </c>
      <c r="D29" s="84">
        <f>C29/C$34*100</f>
        <v>4.8567503924646784</v>
      </c>
      <c r="E29" s="122">
        <v>585</v>
      </c>
      <c r="F29" s="84">
        <f>E29/E$34*100</f>
        <v>5.1047120418848166</v>
      </c>
      <c r="G29" s="50">
        <f>E29-C29</f>
        <v>90</v>
      </c>
      <c r="H29" s="36">
        <f t="shared" si="5"/>
        <v>18.181818181818183</v>
      </c>
      <c r="I29" s="43">
        <f t="shared" si="6"/>
        <v>0.24796164942013821</v>
      </c>
      <c r="J29" s="122">
        <v>2954522.09</v>
      </c>
      <c r="K29" s="84">
        <f>J29/J$34*100</f>
        <v>10.626215447251269</v>
      </c>
      <c r="L29" s="122">
        <v>2577014.0499999998</v>
      </c>
      <c r="M29" s="84">
        <f>L29/L$34*100</f>
        <v>8.5102785542076695</v>
      </c>
      <c r="N29" s="50">
        <f>L29-J29</f>
        <v>-377508.04000000004</v>
      </c>
      <c r="O29" s="36">
        <f t="shared" ref="O29:O32" si="10">IFERROR((L29-J29)/J29*100, "-")</f>
        <v>-12.777296242858691</v>
      </c>
      <c r="P29" s="55">
        <f>M29-K29</f>
        <v>-2.1159368930435996</v>
      </c>
    </row>
    <row r="30" spans="1:16" x14ac:dyDescent="0.25">
      <c r="A30" s="132" t="s">
        <v>69</v>
      </c>
      <c r="B30" s="11" t="s">
        <v>25</v>
      </c>
      <c r="C30" s="122">
        <v>0</v>
      </c>
      <c r="D30" s="84">
        <f>C30/C$34*100</f>
        <v>0</v>
      </c>
      <c r="E30" s="122">
        <v>0</v>
      </c>
      <c r="F30" s="84">
        <f>E30/E$34*100</f>
        <v>0</v>
      </c>
      <c r="G30" s="50">
        <f t="shared" ref="G30:G32" si="11">E30-C30</f>
        <v>0</v>
      </c>
      <c r="H30" s="36" t="str">
        <f t="shared" si="5"/>
        <v>-</v>
      </c>
      <c r="I30" s="43">
        <f t="shared" si="6"/>
        <v>0</v>
      </c>
      <c r="J30" s="122">
        <v>0</v>
      </c>
      <c r="K30" s="84">
        <f>J30/J$34*100</f>
        <v>0</v>
      </c>
      <c r="L30" s="122">
        <v>1103.45</v>
      </c>
      <c r="M30" s="84">
        <f>L30/L$34*100</f>
        <v>3.6440107381798927E-3</v>
      </c>
      <c r="N30" s="50">
        <f t="shared" ref="N30:N32" si="12">L30-J30</f>
        <v>1103.45</v>
      </c>
      <c r="O30" s="36" t="str">
        <f t="shared" si="10"/>
        <v>-</v>
      </c>
      <c r="P30" s="55">
        <f t="shared" ref="P30:P32" si="13">M30-K30</f>
        <v>3.6440107381798927E-3</v>
      </c>
    </row>
    <row r="31" spans="1:16" x14ac:dyDescent="0.25">
      <c r="A31" s="132" t="s">
        <v>70</v>
      </c>
      <c r="B31" s="26" t="s">
        <v>27</v>
      </c>
      <c r="C31" s="122">
        <v>172</v>
      </c>
      <c r="D31" s="84">
        <f>C31/C$34*100</f>
        <v>1.6875981161695446</v>
      </c>
      <c r="E31" s="122">
        <v>174</v>
      </c>
      <c r="F31" s="84">
        <f>E31/E$34*100</f>
        <v>1.5183246073298429</v>
      </c>
      <c r="G31" s="50">
        <f t="shared" si="11"/>
        <v>2</v>
      </c>
      <c r="H31" s="36">
        <f t="shared" si="5"/>
        <v>1.1627906976744187</v>
      </c>
      <c r="I31" s="43">
        <f t="shared" si="6"/>
        <v>-0.16927350883970171</v>
      </c>
      <c r="J31" s="122">
        <v>323464.77</v>
      </c>
      <c r="K31" s="84">
        <f>J31/J$34*100</f>
        <v>1.1633713443027869</v>
      </c>
      <c r="L31" s="122">
        <v>416490.06999999995</v>
      </c>
      <c r="M31" s="84">
        <f>L31/L$34*100</f>
        <v>1.3754082989037064</v>
      </c>
      <c r="N31" s="50">
        <f t="shared" si="12"/>
        <v>93025.29999999993</v>
      </c>
      <c r="O31" s="36">
        <f t="shared" si="10"/>
        <v>28.759020650069534</v>
      </c>
      <c r="P31" s="55">
        <f t="shared" si="13"/>
        <v>0.21203695460091954</v>
      </c>
    </row>
    <row r="32" spans="1:16" x14ac:dyDescent="0.25">
      <c r="A32" s="132" t="s">
        <v>71</v>
      </c>
      <c r="B32" s="26" t="s">
        <v>37</v>
      </c>
      <c r="C32" s="124">
        <v>0</v>
      </c>
      <c r="D32" s="84">
        <f>C32/C$34*100</f>
        <v>0</v>
      </c>
      <c r="E32" s="122">
        <v>0</v>
      </c>
      <c r="F32" s="84">
        <f>E32/E$34*100</f>
        <v>0</v>
      </c>
      <c r="G32" s="50">
        <f t="shared" si="11"/>
        <v>0</v>
      </c>
      <c r="H32" s="36" t="str">
        <f t="shared" si="5"/>
        <v>-</v>
      </c>
      <c r="I32" s="43">
        <f t="shared" si="6"/>
        <v>0</v>
      </c>
      <c r="J32" s="122">
        <v>0</v>
      </c>
      <c r="K32" s="84">
        <f>J32/J$34*100</f>
        <v>0</v>
      </c>
      <c r="L32" s="122">
        <v>0</v>
      </c>
      <c r="M32" s="84">
        <f>L32/L$34*100</f>
        <v>0</v>
      </c>
      <c r="N32" s="50">
        <f t="shared" si="12"/>
        <v>0</v>
      </c>
      <c r="O32" s="36" t="str">
        <f t="shared" si="10"/>
        <v>-</v>
      </c>
      <c r="P32" s="55">
        <f t="shared" si="13"/>
        <v>0</v>
      </c>
    </row>
    <row r="33" spans="1:16" x14ac:dyDescent="0.25">
      <c r="A33" s="133" t="s">
        <v>21</v>
      </c>
      <c r="B33" s="15" t="s">
        <v>22</v>
      </c>
      <c r="C33" s="39">
        <f>SUM(C29:C32)</f>
        <v>667</v>
      </c>
      <c r="D33" s="51">
        <f>SUM(D29:D32)</f>
        <v>6.544348508634223</v>
      </c>
      <c r="E33" s="39">
        <f>SUM(E29:E32)</f>
        <v>759</v>
      </c>
      <c r="F33" s="51">
        <f>SUM(F29:F32)</f>
        <v>6.6230366492146597</v>
      </c>
      <c r="G33" s="49">
        <f>E33-C33</f>
        <v>92</v>
      </c>
      <c r="H33" s="49">
        <f>(E33-C33)/C33*100</f>
        <v>13.793103448275861</v>
      </c>
      <c r="I33" s="46">
        <f>F33-D33</f>
        <v>7.8688140580436716E-2</v>
      </c>
      <c r="J33" s="39">
        <f>SUM(J29:J32)</f>
        <v>3277986.86</v>
      </c>
      <c r="K33" s="47">
        <f>SUM(K29:K32)</f>
        <v>11.789586791554056</v>
      </c>
      <c r="L33" s="39">
        <f>SUM(L29:L32)</f>
        <v>2994607.57</v>
      </c>
      <c r="M33" s="51">
        <f>SUM(M29:M32)</f>
        <v>9.8893308638495547</v>
      </c>
      <c r="N33" s="51">
        <f>L33-J33</f>
        <v>-283379.29000000004</v>
      </c>
      <c r="O33" s="51">
        <f>(L33-J33)/J33*100</f>
        <v>-8.6449184241086332</v>
      </c>
      <c r="P33" s="56">
        <f>M33-K33</f>
        <v>-1.9002559277045012</v>
      </c>
    </row>
    <row r="34" spans="1:16" x14ac:dyDescent="0.25">
      <c r="A34" s="27" t="s">
        <v>35</v>
      </c>
      <c r="B34" s="28" t="s">
        <v>36</v>
      </c>
      <c r="C34" s="41">
        <f>C28+C33</f>
        <v>10192</v>
      </c>
      <c r="D34" s="48">
        <f>D28+D33</f>
        <v>100</v>
      </c>
      <c r="E34" s="41">
        <f>E28+E33</f>
        <v>11460</v>
      </c>
      <c r="F34" s="42">
        <f>F28+F33</f>
        <v>99.999999999999986</v>
      </c>
      <c r="G34" s="40">
        <f>G28+G33</f>
        <v>1268</v>
      </c>
      <c r="H34" s="52">
        <f>(E34-C34)/C34*100</f>
        <v>12.441130298273155</v>
      </c>
      <c r="I34" s="52">
        <f>F34-D34</f>
        <v>0</v>
      </c>
      <c r="J34" s="41">
        <f>J28+J33</f>
        <v>27804086.079999998</v>
      </c>
      <c r="K34" s="42">
        <f>(K28+K33)</f>
        <v>100</v>
      </c>
      <c r="L34" s="41">
        <f>L28+L33</f>
        <v>30281195.069999997</v>
      </c>
      <c r="M34" s="42">
        <f>(M28+M33)</f>
        <v>100.00000000000001</v>
      </c>
      <c r="N34" s="52">
        <f>N28+N33</f>
        <v>2477108.9899999974</v>
      </c>
      <c r="O34" s="52">
        <f>(L34-J34)/J34*100</f>
        <v>8.9091545137382866</v>
      </c>
      <c r="P34" s="52">
        <f>M34-K34</f>
        <v>0</v>
      </c>
    </row>
    <row r="37" spans="1:16" x14ac:dyDescent="0.25">
      <c r="B37" t="s">
        <v>68</v>
      </c>
    </row>
    <row r="51" spans="9:11" x14ac:dyDescent="0.25">
      <c r="I51" s="98"/>
      <c r="J51" s="98"/>
      <c r="K51" s="126"/>
    </row>
    <row r="52" spans="9:11" x14ac:dyDescent="0.25">
      <c r="I52" s="98"/>
      <c r="J52" s="98"/>
      <c r="K52" s="126"/>
    </row>
    <row r="53" spans="9:11" x14ac:dyDescent="0.25">
      <c r="I53" s="98"/>
      <c r="J53" s="98"/>
      <c r="K53" s="126"/>
    </row>
    <row r="54" spans="9:11" x14ac:dyDescent="0.25">
      <c r="I54" s="98"/>
      <c r="J54" s="98"/>
      <c r="K54" s="126"/>
    </row>
    <row r="55" spans="9:11" x14ac:dyDescent="0.25">
      <c r="I55" s="98"/>
      <c r="J55" s="98"/>
      <c r="K55" s="126"/>
    </row>
    <row r="56" spans="9:11" x14ac:dyDescent="0.25">
      <c r="I56" s="98"/>
      <c r="J56" s="98"/>
      <c r="K56" s="126"/>
    </row>
    <row r="57" spans="9:11" x14ac:dyDescent="0.25">
      <c r="I57" s="98"/>
      <c r="J57" s="98"/>
      <c r="K57" s="126"/>
    </row>
    <row r="58" spans="9:11" x14ac:dyDescent="0.25">
      <c r="I58" s="98"/>
      <c r="J58" s="98"/>
      <c r="K58" s="126"/>
    </row>
    <row r="59" spans="9:11" x14ac:dyDescent="0.25">
      <c r="I59" s="98"/>
      <c r="J59" s="98"/>
      <c r="K59" s="126"/>
    </row>
    <row r="60" spans="9:11" x14ac:dyDescent="0.25">
      <c r="I60" s="98"/>
      <c r="J60" s="98"/>
      <c r="K60" s="126"/>
    </row>
    <row r="61" spans="9:11" x14ac:dyDescent="0.25">
      <c r="I61" s="98"/>
      <c r="J61" s="98"/>
      <c r="K61" s="126"/>
    </row>
    <row r="62" spans="9:11" x14ac:dyDescent="0.25">
      <c r="I62" s="98"/>
      <c r="J62" s="98"/>
      <c r="K62" s="126"/>
    </row>
    <row r="63" spans="9:11" x14ac:dyDescent="0.25">
      <c r="I63" s="98"/>
      <c r="J63" s="98"/>
      <c r="K63" s="126"/>
    </row>
    <row r="64" spans="9:11" x14ac:dyDescent="0.25">
      <c r="I64" s="98"/>
      <c r="J64" s="98"/>
      <c r="K64" s="126"/>
    </row>
    <row r="65" spans="9:11" x14ac:dyDescent="0.25">
      <c r="I65" s="98"/>
      <c r="J65" s="98"/>
      <c r="K65" s="126"/>
    </row>
    <row r="66" spans="9:11" x14ac:dyDescent="0.25">
      <c r="I66" s="98"/>
      <c r="J66" s="98"/>
      <c r="K66" s="126"/>
    </row>
    <row r="67" spans="9:11" x14ac:dyDescent="0.25">
      <c r="I67" s="98"/>
      <c r="J67" s="98"/>
      <c r="K67" s="126"/>
    </row>
    <row r="68" spans="9:11" x14ac:dyDescent="0.25">
      <c r="I68" s="98"/>
      <c r="J68" s="98"/>
      <c r="K68" s="126"/>
    </row>
  </sheetData>
  <mergeCells count="5">
    <mergeCell ref="C7:I7"/>
    <mergeCell ref="J7:P7"/>
    <mergeCell ref="G8:H8"/>
    <mergeCell ref="N8:O8"/>
    <mergeCell ref="B7:B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verticalDpi="0" r:id="rId1"/>
  <headerFooter>
    <oddHeader>&amp;L&amp;G&amp;CStatistika tržišta osiguranja&amp;RMjesečno izvješće</oddHeader>
    <oddFooter>&amp;CU izvješće su uključeni podatci zaključno s 31.05.2018.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Sjedište u FBiH</vt:lpstr>
      <vt:lpstr>RS</vt:lpstr>
      <vt:lpstr>Sjedište u RS-u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2018-05-11T14:51:34Z</cp:lastPrinted>
  <dcterms:created xsi:type="dcterms:W3CDTF">2018-01-08T12:56:16Z</dcterms:created>
  <dcterms:modified xsi:type="dcterms:W3CDTF">2018-10-22T12:25:51Z</dcterms:modified>
</cp:coreProperties>
</file>