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725" windowWidth="15075" windowHeight="3675"/>
  </bookViews>
  <sheets>
    <sheet name="BiH" sheetId="21" r:id="rId1"/>
    <sheet name="FBiH" sheetId="23" r:id="rId2"/>
    <sheet name="Sjedište u FBiH" sheetId="20" r:id="rId3"/>
    <sheet name="RS" sheetId="19" r:id="rId4"/>
    <sheet name="Sjedište u RS-u" sheetId="22" r:id="rId5"/>
  </sheets>
  <calcPr calcId="145621"/>
</workbook>
</file>

<file path=xl/calcChain.xml><?xml version="1.0" encoding="utf-8"?>
<calcChain xmlns="http://schemas.openxmlformats.org/spreadsheetml/2006/main">
  <c r="H10" i="20" l="1"/>
  <c r="E32" i="21" l="1"/>
  <c r="E31" i="21"/>
  <c r="E30" i="21"/>
  <c r="E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10" i="21"/>
  <c r="C32" i="21"/>
  <c r="C31" i="21"/>
  <c r="C30" i="21"/>
  <c r="C29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33" i="21" l="1"/>
  <c r="C33" i="21"/>
  <c r="E33" i="22" l="1"/>
  <c r="C33" i="22"/>
  <c r="H32" i="22"/>
  <c r="G32" i="22"/>
  <c r="H31" i="22"/>
  <c r="G31" i="22"/>
  <c r="H30" i="22"/>
  <c r="G30" i="22"/>
  <c r="H29" i="22"/>
  <c r="G29" i="22"/>
  <c r="E28" i="22"/>
  <c r="C28" i="22"/>
  <c r="C34" i="22" s="1"/>
  <c r="D10" i="22" s="1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E33" i="23"/>
  <c r="C33" i="23"/>
  <c r="H32" i="23"/>
  <c r="G32" i="23"/>
  <c r="H31" i="23"/>
  <c r="G31" i="23"/>
  <c r="H30" i="23"/>
  <c r="G30" i="23"/>
  <c r="H29" i="23"/>
  <c r="G29" i="23"/>
  <c r="E28" i="23"/>
  <c r="C28" i="23"/>
  <c r="C34" i="23" s="1"/>
  <c r="H27" i="23"/>
  <c r="G27" i="23"/>
  <c r="H26" i="23"/>
  <c r="G26" i="23"/>
  <c r="H25" i="23"/>
  <c r="G25" i="23"/>
  <c r="H24" i="23"/>
  <c r="G24" i="23"/>
  <c r="H23" i="23"/>
  <c r="G23" i="23"/>
  <c r="H22" i="23"/>
  <c r="G22" i="23"/>
  <c r="H21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H14" i="23"/>
  <c r="G14" i="23"/>
  <c r="H13" i="23"/>
  <c r="G13" i="23"/>
  <c r="H12" i="23"/>
  <c r="G12" i="23"/>
  <c r="H11" i="23"/>
  <c r="G11" i="23"/>
  <c r="H10" i="23"/>
  <c r="G10" i="23"/>
  <c r="H33" i="23" l="1"/>
  <c r="G28" i="23"/>
  <c r="H33" i="22"/>
  <c r="G28" i="22"/>
  <c r="D32" i="22"/>
  <c r="D30" i="22"/>
  <c r="D26" i="22"/>
  <c r="D24" i="22"/>
  <c r="D22" i="22"/>
  <c r="D20" i="22"/>
  <c r="D18" i="22"/>
  <c r="D16" i="22"/>
  <c r="D14" i="22"/>
  <c r="D12" i="22"/>
  <c r="D13" i="22"/>
  <c r="D31" i="22"/>
  <c r="D29" i="22"/>
  <c r="D27" i="22"/>
  <c r="D25" i="22"/>
  <c r="D23" i="22"/>
  <c r="D21" i="22"/>
  <c r="D19" i="22"/>
  <c r="D17" i="22"/>
  <c r="D15" i="22"/>
  <c r="D11" i="22"/>
  <c r="H28" i="22"/>
  <c r="G33" i="22"/>
  <c r="E34" i="22"/>
  <c r="H34" i="22" s="1"/>
  <c r="D32" i="23"/>
  <c r="D30" i="23"/>
  <c r="D26" i="23"/>
  <c r="D24" i="23"/>
  <c r="D22" i="23"/>
  <c r="D20" i="23"/>
  <c r="D14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18" i="23"/>
  <c r="D16" i="23"/>
  <c r="D12" i="23"/>
  <c r="H28" i="23"/>
  <c r="G33" i="23"/>
  <c r="G34" i="23" s="1"/>
  <c r="E34" i="23"/>
  <c r="H34" i="23" s="1"/>
  <c r="G34" i="22" l="1"/>
  <c r="F31" i="22"/>
  <c r="I31" i="22" s="1"/>
  <c r="F29" i="22"/>
  <c r="F27" i="22"/>
  <c r="I27" i="22" s="1"/>
  <c r="F25" i="22"/>
  <c r="I25" i="22" s="1"/>
  <c r="F23" i="22"/>
  <c r="I23" i="22" s="1"/>
  <c r="F21" i="22"/>
  <c r="I21" i="22" s="1"/>
  <c r="F19" i="22"/>
  <c r="I19" i="22" s="1"/>
  <c r="F17" i="22"/>
  <c r="I17" i="22" s="1"/>
  <c r="F15" i="22"/>
  <c r="I15" i="22" s="1"/>
  <c r="F13" i="22"/>
  <c r="I13" i="22" s="1"/>
  <c r="F11" i="22"/>
  <c r="I11" i="22" s="1"/>
  <c r="F16" i="22"/>
  <c r="I16" i="22" s="1"/>
  <c r="F14" i="22"/>
  <c r="I14" i="22" s="1"/>
  <c r="F10" i="22"/>
  <c r="F32" i="22"/>
  <c r="I32" i="22" s="1"/>
  <c r="F30" i="22"/>
  <c r="I30" i="22" s="1"/>
  <c r="F26" i="22"/>
  <c r="I26" i="22" s="1"/>
  <c r="F24" i="22"/>
  <c r="I24" i="22" s="1"/>
  <c r="F22" i="22"/>
  <c r="I22" i="22" s="1"/>
  <c r="F20" i="22"/>
  <c r="I20" i="22" s="1"/>
  <c r="F18" i="22"/>
  <c r="I18" i="22" s="1"/>
  <c r="F12" i="22"/>
  <c r="I12" i="22" s="1"/>
  <c r="D28" i="22"/>
  <c r="D33" i="22"/>
  <c r="F31" i="23"/>
  <c r="I31" i="23" s="1"/>
  <c r="F29" i="23"/>
  <c r="F27" i="23"/>
  <c r="I27" i="23" s="1"/>
  <c r="F25" i="23"/>
  <c r="I25" i="23" s="1"/>
  <c r="F23" i="23"/>
  <c r="I23" i="23" s="1"/>
  <c r="F21" i="23"/>
  <c r="I21" i="23" s="1"/>
  <c r="F19" i="23"/>
  <c r="I19" i="23" s="1"/>
  <c r="F15" i="23"/>
  <c r="I15" i="23" s="1"/>
  <c r="F13" i="23"/>
  <c r="I13" i="23" s="1"/>
  <c r="F32" i="23"/>
  <c r="I32" i="23" s="1"/>
  <c r="F30" i="23"/>
  <c r="I30" i="23" s="1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17" i="23"/>
  <c r="I17" i="23" s="1"/>
  <c r="F11" i="23"/>
  <c r="I11" i="23" s="1"/>
  <c r="D33" i="23"/>
  <c r="D28" i="23"/>
  <c r="H32" i="21"/>
  <c r="H30" i="21"/>
  <c r="H31" i="21"/>
  <c r="H29" i="21"/>
  <c r="H30" i="20"/>
  <c r="H31" i="20"/>
  <c r="H32" i="20"/>
  <c r="H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12" i="20"/>
  <c r="H11" i="20"/>
  <c r="G30" i="20"/>
  <c r="G31" i="20"/>
  <c r="G32" i="20"/>
  <c r="G29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12" i="20"/>
  <c r="G11" i="20"/>
  <c r="G10" i="20"/>
  <c r="E33" i="20"/>
  <c r="E28" i="20"/>
  <c r="H33" i="21" l="1"/>
  <c r="H10" i="21"/>
  <c r="H27" i="21"/>
  <c r="H25" i="21"/>
  <c r="H23" i="21"/>
  <c r="H21" i="21"/>
  <c r="I10" i="22"/>
  <c r="F28" i="22"/>
  <c r="F33" i="22"/>
  <c r="I33" i="22" s="1"/>
  <c r="I29" i="22"/>
  <c r="F28" i="23"/>
  <c r="I10" i="23"/>
  <c r="F33" i="23"/>
  <c r="I33" i="23" s="1"/>
  <c r="I29" i="23"/>
  <c r="H19" i="21"/>
  <c r="H17" i="21"/>
  <c r="H15" i="21"/>
  <c r="H13" i="21"/>
  <c r="H11" i="21"/>
  <c r="C28" i="21"/>
  <c r="G26" i="21"/>
  <c r="G24" i="21"/>
  <c r="G22" i="21"/>
  <c r="G20" i="21"/>
  <c r="G18" i="21"/>
  <c r="G16" i="21"/>
  <c r="G14" i="21"/>
  <c r="G12" i="21"/>
  <c r="E28" i="21"/>
  <c r="G11" i="21"/>
  <c r="G27" i="21"/>
  <c r="G25" i="21"/>
  <c r="G23" i="21"/>
  <c r="G21" i="21"/>
  <c r="G19" i="21"/>
  <c r="G17" i="21"/>
  <c r="G15" i="21"/>
  <c r="G13" i="21"/>
  <c r="G33" i="21"/>
  <c r="H26" i="21"/>
  <c r="H24" i="21"/>
  <c r="H22" i="21"/>
  <c r="H20" i="21"/>
  <c r="H18" i="21"/>
  <c r="H16" i="21"/>
  <c r="H14" i="21"/>
  <c r="H12" i="21"/>
  <c r="G10" i="21"/>
  <c r="E34" i="20"/>
  <c r="E34" i="21" l="1"/>
  <c r="C34" i="21"/>
  <c r="D22" i="21" s="1"/>
  <c r="F34" i="22"/>
  <c r="I34" i="22" s="1"/>
  <c r="I28" i="22"/>
  <c r="F34" i="23"/>
  <c r="I34" i="23" s="1"/>
  <c r="I28" i="23"/>
  <c r="F10" i="20"/>
  <c r="F31" i="20"/>
  <c r="F17" i="20"/>
  <c r="F25" i="20"/>
  <c r="F14" i="20"/>
  <c r="F30" i="20"/>
  <c r="F32" i="20"/>
  <c r="F16" i="20"/>
  <c r="F18" i="20"/>
  <c r="F20" i="20"/>
  <c r="F22" i="20"/>
  <c r="F24" i="20"/>
  <c r="F26" i="20"/>
  <c r="F15" i="20"/>
  <c r="F13" i="20"/>
  <c r="F11" i="20"/>
  <c r="F29" i="20"/>
  <c r="F19" i="20"/>
  <c r="F21" i="20"/>
  <c r="F23" i="20"/>
  <c r="F27" i="20"/>
  <c r="F12" i="20"/>
  <c r="H28" i="21"/>
  <c r="G28" i="21"/>
  <c r="G34" i="21" s="1"/>
  <c r="C28" i="20"/>
  <c r="C33" i="20"/>
  <c r="F12" i="21" l="1"/>
  <c r="H34" i="21"/>
  <c r="F18" i="21"/>
  <c r="F19" i="21"/>
  <c r="F21" i="21"/>
  <c r="D32" i="21"/>
  <c r="D23" i="21"/>
  <c r="D26" i="21"/>
  <c r="D10" i="21"/>
  <c r="D31" i="21"/>
  <c r="D16" i="21"/>
  <c r="D15" i="21"/>
  <c r="D29" i="21"/>
  <c r="F11" i="21"/>
  <c r="F24" i="21"/>
  <c r="F27" i="21"/>
  <c r="F29" i="21"/>
  <c r="F32" i="21"/>
  <c r="F13" i="21"/>
  <c r="F16" i="21"/>
  <c r="F23" i="21"/>
  <c r="F15" i="21"/>
  <c r="F31" i="21"/>
  <c r="F30" i="21"/>
  <c r="F25" i="21"/>
  <c r="F17" i="21"/>
  <c r="F10" i="21"/>
  <c r="F20" i="21"/>
  <c r="F26" i="21"/>
  <c r="F22" i="21"/>
  <c r="F14" i="21"/>
  <c r="D20" i="21"/>
  <c r="D27" i="21"/>
  <c r="D19" i="21"/>
  <c r="D11" i="21"/>
  <c r="D17" i="21"/>
  <c r="D14" i="21"/>
  <c r="D18" i="21"/>
  <c r="D12" i="21"/>
  <c r="D21" i="21"/>
  <c r="D25" i="21"/>
  <c r="D30" i="21"/>
  <c r="D13" i="21"/>
  <c r="D24" i="21"/>
  <c r="F33" i="20"/>
  <c r="H33" i="20"/>
  <c r="G33" i="20"/>
  <c r="H28" i="20"/>
  <c r="G28" i="20"/>
  <c r="F28" i="20"/>
  <c r="C34" i="20"/>
  <c r="F34" i="20" l="1"/>
  <c r="I34" i="20" s="1"/>
  <c r="G34" i="20"/>
  <c r="H34" i="20"/>
  <c r="D33" i="21"/>
  <c r="D28" i="21"/>
  <c r="F28" i="21"/>
  <c r="F33" i="21"/>
  <c r="D31" i="20"/>
  <c r="I31" i="20" s="1"/>
  <c r="D29" i="20"/>
  <c r="I29" i="20" s="1"/>
  <c r="D14" i="20"/>
  <c r="I14" i="20" s="1"/>
  <c r="D18" i="20"/>
  <c r="I18" i="20" s="1"/>
  <c r="D26" i="20"/>
  <c r="I26" i="20" s="1"/>
  <c r="D10" i="20"/>
  <c r="D30" i="20"/>
  <c r="I30" i="20" s="1"/>
  <c r="D32" i="20"/>
  <c r="I32" i="20" s="1"/>
  <c r="D13" i="20"/>
  <c r="I13" i="20" s="1"/>
  <c r="D15" i="20"/>
  <c r="I15" i="20" s="1"/>
  <c r="D17" i="20"/>
  <c r="I17" i="20" s="1"/>
  <c r="D19" i="20"/>
  <c r="I19" i="20" s="1"/>
  <c r="D21" i="20"/>
  <c r="I21" i="20" s="1"/>
  <c r="D23" i="20"/>
  <c r="I23" i="20" s="1"/>
  <c r="D25" i="20"/>
  <c r="I25" i="20" s="1"/>
  <c r="D27" i="20"/>
  <c r="I27" i="20" s="1"/>
  <c r="D11" i="20"/>
  <c r="I11" i="20" s="1"/>
  <c r="D16" i="20"/>
  <c r="I16" i="20" s="1"/>
  <c r="D20" i="20"/>
  <c r="I20" i="20" s="1"/>
  <c r="D22" i="20"/>
  <c r="I22" i="20" s="1"/>
  <c r="D24" i="20"/>
  <c r="I24" i="20" s="1"/>
  <c r="D12" i="20"/>
  <c r="I12" i="20" s="1"/>
  <c r="H30" i="19"/>
  <c r="H31" i="19"/>
  <c r="H32" i="19"/>
  <c r="H29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11" i="19"/>
  <c r="H12" i="19"/>
  <c r="H10" i="19"/>
  <c r="I33" i="21" l="1"/>
  <c r="I28" i="21"/>
  <c r="F34" i="21"/>
  <c r="I34" i="21" s="1"/>
  <c r="D28" i="20"/>
  <c r="I28" i="20" s="1"/>
  <c r="I10" i="20"/>
  <c r="D33" i="20"/>
  <c r="I33" i="20" s="1"/>
  <c r="G32" i="21" l="1"/>
  <c r="G31" i="21"/>
  <c r="G30" i="21"/>
  <c r="G29" i="21"/>
  <c r="I10" i="21"/>
  <c r="I12" i="21" l="1"/>
  <c r="I14" i="21"/>
  <c r="I16" i="21"/>
  <c r="I18" i="21"/>
  <c r="I20" i="21"/>
  <c r="I22" i="21"/>
  <c r="I24" i="21"/>
  <c r="I26" i="21"/>
  <c r="I29" i="21"/>
  <c r="I31" i="21"/>
  <c r="I11" i="21"/>
  <c r="I13" i="21"/>
  <c r="I15" i="21"/>
  <c r="I17" i="21"/>
  <c r="I19" i="21"/>
  <c r="I21" i="21"/>
  <c r="I23" i="21"/>
  <c r="I25" i="21"/>
  <c r="I27" i="21"/>
  <c r="I30" i="21"/>
  <c r="I32" i="21"/>
  <c r="G29" i="19" l="1"/>
  <c r="G30" i="19"/>
  <c r="G31" i="19"/>
  <c r="G32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10" i="19"/>
  <c r="E33" i="19"/>
  <c r="E28" i="19"/>
  <c r="C33" i="19"/>
  <c r="C28" i="19"/>
  <c r="C34" i="19" l="1"/>
  <c r="D24" i="19" s="1"/>
  <c r="E34" i="19"/>
  <c r="D16" i="19"/>
  <c r="D21" i="19"/>
  <c r="D31" i="19"/>
  <c r="F29" i="19"/>
  <c r="F15" i="19"/>
  <c r="F11" i="19"/>
  <c r="H33" i="19"/>
  <c r="G33" i="19"/>
  <c r="H28" i="19"/>
  <c r="G28" i="19"/>
  <c r="D13" i="19" l="1"/>
  <c r="D29" i="19"/>
  <c r="I29" i="19" s="1"/>
  <c r="F24" i="19"/>
  <c r="H34" i="19"/>
  <c r="F19" i="19"/>
  <c r="D26" i="19"/>
  <c r="D32" i="19"/>
  <c r="D17" i="19"/>
  <c r="D25" i="19"/>
  <c r="D12" i="19"/>
  <c r="D20" i="19"/>
  <c r="D30" i="19"/>
  <c r="D11" i="19"/>
  <c r="D15" i="19"/>
  <c r="I15" i="19" s="1"/>
  <c r="D19" i="19"/>
  <c r="D23" i="19"/>
  <c r="D27" i="19"/>
  <c r="D10" i="19"/>
  <c r="D28" i="19" s="1"/>
  <c r="D14" i="19"/>
  <c r="D18" i="19"/>
  <c r="D22" i="19"/>
  <c r="F13" i="19"/>
  <c r="I13" i="19" s="1"/>
  <c r="F17" i="19"/>
  <c r="F21" i="19"/>
  <c r="I21" i="19" s="1"/>
  <c r="F25" i="19"/>
  <c r="I25" i="19" s="1"/>
  <c r="F23" i="19"/>
  <c r="I23" i="19" s="1"/>
  <c r="F27" i="19"/>
  <c r="F32" i="19"/>
  <c r="I32" i="19" s="1"/>
  <c r="F16" i="19"/>
  <c r="I16" i="19" s="1"/>
  <c r="F30" i="19"/>
  <c r="I30" i="19" s="1"/>
  <c r="F12" i="19"/>
  <c r="F20" i="19"/>
  <c r="I20" i="19" s="1"/>
  <c r="F10" i="19"/>
  <c r="F14" i="19"/>
  <c r="I14" i="19" s="1"/>
  <c r="F18" i="19"/>
  <c r="F31" i="19"/>
  <c r="F33" i="19" s="1"/>
  <c r="G34" i="19"/>
  <c r="F22" i="19"/>
  <c r="I22" i="19" s="1"/>
  <c r="F26" i="19"/>
  <c r="I24" i="19"/>
  <c r="I11" i="19"/>
  <c r="I19" i="19"/>
  <c r="I27" i="19"/>
  <c r="D33" i="19"/>
  <c r="I26" i="19" l="1"/>
  <c r="I31" i="19"/>
  <c r="I12" i="19"/>
  <c r="I17" i="19"/>
  <c r="D34" i="19"/>
  <c r="I18" i="19"/>
  <c r="I10" i="19"/>
  <c r="F28" i="19"/>
  <c r="F34" i="19" s="1"/>
  <c r="I34" i="19" s="1"/>
  <c r="I33" i="19"/>
  <c r="I28" i="19" l="1"/>
</calcChain>
</file>

<file path=xl/sharedStrings.xml><?xml version="1.0" encoding="utf-8"?>
<sst xmlns="http://schemas.openxmlformats.org/spreadsheetml/2006/main" count="339" uniqueCount="71">
  <si>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</si>
  <si>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</si>
  <si>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</si>
  <si>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</si>
  <si>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</si>
  <si>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</si>
  <si>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</si>
  <si>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</si>
  <si>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</si>
  <si>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</si>
  <si>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</si>
  <si>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</si>
  <si>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</si>
  <si>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</si>
  <si>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</si>
  <si>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</si>
  <si>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</si>
  <si>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</si>
  <si>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</si>
  <si>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</si>
  <si>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</si>
  <si>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</si>
  <si>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</si>
  <si>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</si>
  <si>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</si>
  <si>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</si>
  <si>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</si>
  <si>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</si>
  <si>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</si>
  <si>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</si>
  <si>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</si>
  <si>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Premija</t>
  </si>
  <si>
    <t>Promjena iznosa premije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</si>
  <si>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</si>
  <si>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</si>
  <si>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</si>
  <si>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</si>
  <si>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</si>
  <si>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</si>
  <si>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</si>
  <si>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</si>
  <si>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</si>
  <si>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</si>
  <si>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</si>
  <si>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</si>
  <si>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</si>
  <si>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</si>
  <si>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</si>
  <si>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</si>
  <si>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</si>
  <si>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</si>
  <si>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</si>
  <si>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</si>
  <si>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PREMIJA PO VRSTAMA OSIGURANJA U BOSNI  I HERCEGOVINI</t>
  </si>
  <si>
    <t>PREMIJA PO VRSTAMA OSIGURANJA DRUŠTAVA SA SJEDIŠTEM U FEDERACIJI BOSNE I HERCEGOVINE</t>
  </si>
  <si>
    <t>PREMIJA PO VRSTAMA OSIGURANJA DRUŠTAVA SA SJEDIŠTEM U REPUBLICI SRPSKOJ</t>
  </si>
  <si>
    <t>I-IV-2017</t>
  </si>
  <si>
    <t>I-IV-2018</t>
  </si>
  <si>
    <t xml:space="preserve"> Apsolutno
(KM)</t>
  </si>
  <si>
    <t>Relativno
(%)</t>
  </si>
  <si>
    <t>Promjena
udjela</t>
  </si>
  <si>
    <t>PREMIJA PO VRSTAMA OSIGURANJA U FEDERACIJI BOSNE I HERCEGOVINE*</t>
  </si>
  <si>
    <t>PREMIJA PO VRSTAMA OSIGURANJA U REPUBLICI SRPSKOJ*</t>
  </si>
  <si>
    <t>Promjena udjela</t>
  </si>
  <si>
    <t>*Društva iz Federacije Bosne i Hercegovine i podružnice društava u Republici Srpskoj</t>
  </si>
  <si>
    <t>*Društva iz Federacije Bosne i Hercegovine i podružnice društava iz Republike Srpske</t>
  </si>
  <si>
    <t>*Društva iz Republike Srpske i podružnice društava iz Federacije Bosne i Hercegovine</t>
  </si>
  <si>
    <t>*Društva iz Republike Srpske i podružnice društava u Federaciji Bosne i Hercegovine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</si>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</sst>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#,##0.00_ ;\-#,##0.00\ 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</cellStyleXfs>
  <cellXfs count="84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4" fillId="0" borderId="0" xfId="0" applyFont="1" applyBorder="1" applyAlignment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1" fontId="11" fillId="2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 wrapText="1"/>
    </xf>
    <xf numFmtId="164" fontId="10" fillId="3" borderId="2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horizontal="right" vertical="center"/>
    </xf>
    <xf numFmtId="164" fontId="10" fillId="2" borderId="6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0" fillId="3" borderId="4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9" fillId="3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17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11" fillId="2" borderId="18" xfId="0" applyNumberFormat="1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</cellXfs>
  <cellStyles count="11"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7109375" customWidth="1"/>
    <col min="2" max="2" width="42.28515625" customWidth="1"/>
    <col min="3" max="3" width="17.42578125" customWidth="1"/>
    <col min="4" max="4" width="11.28515625" customWidth="1"/>
    <col min="5" max="5" width="17.140625" customWidth="1"/>
    <col min="6" max="6" width="10.85546875" customWidth="1"/>
    <col min="7" max="7" width="16.85546875" customWidth="1"/>
    <col min="8" max="8" width="14.85546875" customWidth="1"/>
    <col min="9" max="9" width="13.5703125" customWidth="1"/>
  </cols>
  <sheetData>
    <row r="1" spans="1:9" x14ac:dyDescent="0.25">
      <c r="C1" s="45"/>
    </row>
    <row r="3" spans="1:9" x14ac:dyDescent="0.25">
      <c r="D3" s="55" t="s">
        <v>53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21.75" customHeight="1" x14ac:dyDescent="0.2">
      <c r="A7" s="75" t="s">
        <v>0</v>
      </c>
      <c r="B7" s="81" t="s">
        <v>29</v>
      </c>
      <c r="C7" s="78" t="s">
        <v>31</v>
      </c>
      <c r="D7" s="78"/>
      <c r="E7" s="78"/>
      <c r="F7" s="78"/>
      <c r="G7" s="78"/>
      <c r="H7" s="78"/>
      <c r="I7" s="79"/>
    </row>
    <row r="8" spans="1:9" s="1" customFormat="1" ht="27" customHeight="1" x14ac:dyDescent="0.2">
      <c r="A8" s="76"/>
      <c r="B8" s="82"/>
      <c r="C8" s="17" t="s">
        <v>31</v>
      </c>
      <c r="D8" s="17" t="s">
        <v>51</v>
      </c>
      <c r="E8" s="17" t="s">
        <v>31</v>
      </c>
      <c r="F8" s="28" t="s">
        <v>51</v>
      </c>
      <c r="G8" s="80" t="s">
        <v>32</v>
      </c>
      <c r="H8" s="80"/>
      <c r="I8" s="10" t="s">
        <v>63</v>
      </c>
    </row>
    <row r="9" spans="1:9" s="1" customFormat="1" ht="27.75" customHeight="1" thickBot="1" x14ac:dyDescent="0.25">
      <c r="A9" s="77"/>
      <c r="B9" s="83"/>
      <c r="C9" s="11" t="s">
        <v>56</v>
      </c>
      <c r="D9" s="54" t="s">
        <v>52</v>
      </c>
      <c r="E9" s="11" t="s">
        <v>57</v>
      </c>
      <c r="F9" s="11" t="s">
        <v>52</v>
      </c>
      <c r="G9" s="74" t="s">
        <v>58</v>
      </c>
      <c r="H9" s="74" t="s">
        <v>59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37">
        <f>FBiH!C10+RS!C10</f>
        <v>16641762.438900001</v>
      </c>
      <c r="D10" s="47">
        <f>C10/C$34*100</f>
        <v>7.5077238277004952</v>
      </c>
      <c r="E10" s="25">
        <f>FBiH!E10+RS!E10</f>
        <v>16971969.17520583</v>
      </c>
      <c r="F10" s="47">
        <f>E10/E$34*100</f>
        <v>7.3618328502205825</v>
      </c>
      <c r="G10" s="33">
        <f>E10-C10</f>
        <v>330206.73630582914</v>
      </c>
      <c r="H10" s="33">
        <f>IFERROR((E10-C10)/C10*100,"-")</f>
        <v>1.9842053239143305</v>
      </c>
      <c r="I10" s="38">
        <f>F10-D10</f>
        <v>-0.14589097747991264</v>
      </c>
    </row>
    <row r="11" spans="1:9" s="1" customFormat="1" ht="14.25" x14ac:dyDescent="0.2">
      <c r="A11" s="22" t="s">
        <v>2</v>
      </c>
      <c r="B11" s="12" t="s">
        <v>37</v>
      </c>
      <c r="C11" s="37">
        <f>FBiH!C11+RS!C11</f>
        <v>2561816.6500000004</v>
      </c>
      <c r="D11" s="47">
        <f t="shared" ref="D11:D32" si="0">C11/C$34*100</f>
        <v>1.1557316706100129</v>
      </c>
      <c r="E11" s="25">
        <f>FBiH!E11+RS!E11</f>
        <v>2951503.1199999996</v>
      </c>
      <c r="F11" s="47">
        <f t="shared" ref="F11:F27" si="1">E11/E$34*100</f>
        <v>1.280256427644674</v>
      </c>
      <c r="G11" s="33">
        <f t="shared" ref="G11:G27" si="2">E11-C11</f>
        <v>389686.46999999927</v>
      </c>
      <c r="H11" s="33">
        <f t="shared" ref="H11:H31" si="3">IFERROR((E11-C11)/C11*100,"-")</f>
        <v>15.211333332539596</v>
      </c>
      <c r="I11" s="38">
        <f t="shared" ref="I11:I33" si="4">F11-D11</f>
        <v>0.12452475703466104</v>
      </c>
    </row>
    <row r="12" spans="1:9" s="1" customFormat="1" ht="15.75" customHeight="1" x14ac:dyDescent="0.2">
      <c r="A12" s="22" t="s">
        <v>3</v>
      </c>
      <c r="B12" s="12" t="s">
        <v>38</v>
      </c>
      <c r="C12" s="37">
        <f>FBiH!C12+RS!C12</f>
        <v>20200689.649999999</v>
      </c>
      <c r="D12" s="47">
        <f t="shared" si="0"/>
        <v>9.1132895075332154</v>
      </c>
      <c r="E12" s="25">
        <f>FBiH!E12+RS!E12</f>
        <v>21423904.114288103</v>
      </c>
      <c r="F12" s="47">
        <f t="shared" si="1"/>
        <v>9.2929229048419639</v>
      </c>
      <c r="G12" s="33">
        <f t="shared" si="2"/>
        <v>1223214.4642881043</v>
      </c>
      <c r="H12" s="33">
        <f t="shared" si="3"/>
        <v>6.0553104150486492</v>
      </c>
      <c r="I12" s="38">
        <f t="shared" si="4"/>
        <v>0.1796333973087485</v>
      </c>
    </row>
    <row r="13" spans="1:9" s="1" customFormat="1" ht="14.25" x14ac:dyDescent="0.2">
      <c r="A13" s="19" t="s">
        <v>4</v>
      </c>
      <c r="B13" s="12" t="s">
        <v>39</v>
      </c>
      <c r="C13" s="37">
        <f>FBiH!C13+RS!C13</f>
        <v>5382</v>
      </c>
      <c r="D13" s="47">
        <f t="shared" si="0"/>
        <v>2.4280222596035862E-3</v>
      </c>
      <c r="E13" s="25">
        <f>FBiH!E13+RS!E13</f>
        <v>0</v>
      </c>
      <c r="F13" s="47">
        <f t="shared" si="1"/>
        <v>0</v>
      </c>
      <c r="G13" s="33">
        <f t="shared" si="2"/>
        <v>-5382</v>
      </c>
      <c r="H13" s="33">
        <f t="shared" si="3"/>
        <v>-100</v>
      </c>
      <c r="I13" s="38">
        <f t="shared" si="4"/>
        <v>-2.4280222596035862E-3</v>
      </c>
    </row>
    <row r="14" spans="1:9" s="1" customFormat="1" ht="17.25" customHeight="1" x14ac:dyDescent="0.2">
      <c r="A14" s="19" t="s">
        <v>5</v>
      </c>
      <c r="B14" s="12" t="s">
        <v>41</v>
      </c>
      <c r="C14" s="37">
        <f>FBiH!C14+RS!C14</f>
        <v>0</v>
      </c>
      <c r="D14" s="47">
        <f t="shared" si="0"/>
        <v>0</v>
      </c>
      <c r="E14" s="25">
        <f>FBiH!E14+RS!E14</f>
        <v>729</v>
      </c>
      <c r="F14" s="47">
        <f t="shared" si="1"/>
        <v>3.1621411118581754E-4</v>
      </c>
      <c r="G14" s="33">
        <f t="shared" si="2"/>
        <v>729</v>
      </c>
      <c r="H14" s="33" t="str">
        <f t="shared" si="3"/>
        <v>-</v>
      </c>
      <c r="I14" s="38">
        <f t="shared" si="4"/>
        <v>3.1621411118581754E-4</v>
      </c>
    </row>
    <row r="15" spans="1:9" s="1" customFormat="1" ht="14.25" x14ac:dyDescent="0.2">
      <c r="A15" s="19" t="s">
        <v>6</v>
      </c>
      <c r="B15" s="12" t="s">
        <v>42</v>
      </c>
      <c r="C15" s="37">
        <f>FBiH!C15+RS!C15</f>
        <v>0</v>
      </c>
      <c r="D15" s="47">
        <f t="shared" si="0"/>
        <v>0</v>
      </c>
      <c r="E15" s="25">
        <f>FBiH!E15+RS!E15</f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38">
        <f t="shared" si="4"/>
        <v>0</v>
      </c>
    </row>
    <row r="16" spans="1:9" s="1" customFormat="1" ht="14.25" x14ac:dyDescent="0.2">
      <c r="A16" s="19" t="s">
        <v>7</v>
      </c>
      <c r="B16" s="12" t="s">
        <v>68</v>
      </c>
      <c r="C16" s="37">
        <f>FBiH!C16+RS!C16</f>
        <v>2137449.8199</v>
      </c>
      <c r="D16" s="47">
        <f t="shared" si="0"/>
        <v>0.96428386129745003</v>
      </c>
      <c r="E16" s="25">
        <f>FBiH!E16+RS!E16</f>
        <v>1778051.83</v>
      </c>
      <c r="F16" s="47">
        <f t="shared" si="1"/>
        <v>0.77125525249076321</v>
      </c>
      <c r="G16" s="33">
        <f t="shared" si="2"/>
        <v>-359397.98989999993</v>
      </c>
      <c r="H16" s="33">
        <f t="shared" si="3"/>
        <v>-16.814335782479997</v>
      </c>
      <c r="I16" s="38">
        <f t="shared" si="4"/>
        <v>-0.19302860880668682</v>
      </c>
    </row>
    <row r="17" spans="1:9" s="1" customFormat="1" ht="18.75" customHeight="1" x14ac:dyDescent="0.2">
      <c r="A17" s="19" t="s">
        <v>8</v>
      </c>
      <c r="B17" s="12" t="s">
        <v>43</v>
      </c>
      <c r="C17" s="37">
        <f>FBiH!C17+RS!C17</f>
        <v>12696310.58</v>
      </c>
      <c r="D17" s="47">
        <f t="shared" si="0"/>
        <v>5.7277823677221322</v>
      </c>
      <c r="E17" s="25">
        <f>FBiH!E17+RS!E17</f>
        <v>11722179.779999997</v>
      </c>
      <c r="F17" s="47">
        <f t="shared" si="1"/>
        <v>5.0846620854500157</v>
      </c>
      <c r="G17" s="33">
        <f t="shared" si="2"/>
        <v>-974130.80000000261</v>
      </c>
      <c r="H17" s="33">
        <f t="shared" si="3"/>
        <v>-7.6725501779588843</v>
      </c>
      <c r="I17" s="38">
        <f t="shared" si="4"/>
        <v>-0.64312028227211648</v>
      </c>
    </row>
    <row r="18" spans="1:9" s="1" customFormat="1" ht="14.25" x14ac:dyDescent="0.2">
      <c r="A18" s="19" t="s">
        <v>9</v>
      </c>
      <c r="B18" s="12" t="s">
        <v>44</v>
      </c>
      <c r="C18" s="37">
        <f>FBiH!C18+RS!C18</f>
        <v>10311528.91</v>
      </c>
      <c r="D18" s="47">
        <f t="shared" si="0"/>
        <v>4.6519178231188976</v>
      </c>
      <c r="E18" s="25">
        <f>FBiH!E18+RS!E18</f>
        <v>9896374.9179538991</v>
      </c>
      <c r="F18" s="47">
        <f t="shared" si="1"/>
        <v>4.2926932766013861</v>
      </c>
      <c r="G18" s="33">
        <f t="shared" si="2"/>
        <v>-415153.99204610102</v>
      </c>
      <c r="H18" s="33">
        <f t="shared" si="3"/>
        <v>-4.0261148047937834</v>
      </c>
      <c r="I18" s="38">
        <f t="shared" si="4"/>
        <v>-0.35922454651751146</v>
      </c>
    </row>
    <row r="19" spans="1:9" s="1" customFormat="1" ht="28.5" customHeight="1" x14ac:dyDescent="0.2">
      <c r="A19" s="19" t="s">
        <v>10</v>
      </c>
      <c r="B19" s="12" t="s">
        <v>46</v>
      </c>
      <c r="C19" s="37">
        <f>FBiH!C19+RS!C19</f>
        <v>103156707.53</v>
      </c>
      <c r="D19" s="47">
        <f t="shared" si="0"/>
        <v>46.537863639958545</v>
      </c>
      <c r="E19" s="25">
        <f>FBiH!E19+RS!E19</f>
        <v>111426848.02549291</v>
      </c>
      <c r="F19" s="47">
        <f t="shared" si="1"/>
        <v>48.332979026911396</v>
      </c>
      <c r="G19" s="33">
        <f t="shared" si="2"/>
        <v>8270140.4954929054</v>
      </c>
      <c r="H19" s="33">
        <f t="shared" si="3"/>
        <v>8.0170651948035321</v>
      </c>
      <c r="I19" s="38">
        <f t="shared" si="4"/>
        <v>1.7951153869528511</v>
      </c>
    </row>
    <row r="20" spans="1:9" s="1" customFormat="1" ht="27" customHeight="1" x14ac:dyDescent="0.2">
      <c r="A20" s="19" t="s">
        <v>11</v>
      </c>
      <c r="B20" s="12" t="s">
        <v>47</v>
      </c>
      <c r="C20" s="37">
        <f>FBiH!C20+RS!C20</f>
        <v>13145.1</v>
      </c>
      <c r="D20" s="47">
        <f t="shared" si="0"/>
        <v>5.9302481242502975E-3</v>
      </c>
      <c r="E20" s="25">
        <f>FBiH!E20+RS!E20</f>
        <v>14120.99</v>
      </c>
      <c r="F20" s="47">
        <f t="shared" si="1"/>
        <v>6.1251801123646333E-3</v>
      </c>
      <c r="G20" s="33">
        <f t="shared" si="2"/>
        <v>975.88999999999942</v>
      </c>
      <c r="H20" s="33">
        <f t="shared" si="3"/>
        <v>7.423983081148104</v>
      </c>
      <c r="I20" s="38">
        <f t="shared" si="4"/>
        <v>1.9493198811433576E-4</v>
      </c>
    </row>
    <row r="21" spans="1:9" s="1" customFormat="1" ht="15.75" customHeight="1" x14ac:dyDescent="0.2">
      <c r="A21" s="19" t="s">
        <v>12</v>
      </c>
      <c r="B21" s="12" t="s">
        <v>48</v>
      </c>
      <c r="C21" s="37">
        <f>FBiH!C21+RS!C21</f>
        <v>3743</v>
      </c>
      <c r="D21" s="47">
        <f t="shared" si="0"/>
        <v>1.6886078256589043E-3</v>
      </c>
      <c r="E21" s="25">
        <f>FBiH!E21+RS!E21</f>
        <v>3503</v>
      </c>
      <c r="F21" s="47">
        <f t="shared" si="1"/>
        <v>1.519476037700849E-3</v>
      </c>
      <c r="G21" s="33">
        <f t="shared" si="2"/>
        <v>-240</v>
      </c>
      <c r="H21" s="33">
        <f t="shared" si="3"/>
        <v>-6.4119690088164578</v>
      </c>
      <c r="I21" s="38">
        <f t="shared" si="4"/>
        <v>-1.6913178795805524E-4</v>
      </c>
    </row>
    <row r="22" spans="1:9" s="1" customFormat="1" ht="14.25" x14ac:dyDescent="0.2">
      <c r="A22" s="19" t="s">
        <v>13</v>
      </c>
      <c r="B22" s="12" t="s">
        <v>49</v>
      </c>
      <c r="C22" s="37">
        <f>FBiH!C22+RS!C22</f>
        <v>2621370.75</v>
      </c>
      <c r="D22" s="47">
        <f t="shared" si="0"/>
        <v>1.1825987609947506</v>
      </c>
      <c r="E22" s="25">
        <f>FBiH!E22+RS!E22</f>
        <v>3417613.26</v>
      </c>
      <c r="F22" s="47">
        <f t="shared" si="1"/>
        <v>1.4824383256347933</v>
      </c>
      <c r="G22" s="33">
        <f t="shared" si="2"/>
        <v>796242.50999999978</v>
      </c>
      <c r="H22" s="33">
        <f t="shared" si="3"/>
        <v>30.375043667516309</v>
      </c>
      <c r="I22" s="38">
        <f t="shared" si="4"/>
        <v>0.29983956464004269</v>
      </c>
    </row>
    <row r="23" spans="1:9" s="1" customFormat="1" ht="14.25" x14ac:dyDescent="0.2">
      <c r="A23" s="19" t="s">
        <v>14</v>
      </c>
      <c r="B23" s="12" t="s">
        <v>45</v>
      </c>
      <c r="C23" s="37">
        <f>FBiH!C23+RS!C23</f>
        <v>3932867.74</v>
      </c>
      <c r="D23" s="47">
        <f t="shared" si="0"/>
        <v>1.774264291489567</v>
      </c>
      <c r="E23" s="25">
        <f>FBiH!E23+RS!E23</f>
        <v>3460957.03</v>
      </c>
      <c r="F23" s="47">
        <f t="shared" si="1"/>
        <v>1.5012393019118748</v>
      </c>
      <c r="G23" s="33">
        <f t="shared" si="2"/>
        <v>-471910.71000000043</v>
      </c>
      <c r="H23" s="33">
        <f t="shared" si="3"/>
        <v>-11.999150268907858</v>
      </c>
      <c r="I23" s="38">
        <f t="shared" si="4"/>
        <v>-0.27302498957769217</v>
      </c>
    </row>
    <row r="24" spans="1:9" s="1" customFormat="1" ht="14.25" x14ac:dyDescent="0.2">
      <c r="A24" s="19" t="s">
        <v>15</v>
      </c>
      <c r="B24" s="12" t="s">
        <v>69</v>
      </c>
      <c r="C24" s="37">
        <f>FBiH!C24+RS!C24</f>
        <v>125743.81000000001</v>
      </c>
      <c r="D24" s="47">
        <f t="shared" si="0"/>
        <v>5.6727753565099223E-2</v>
      </c>
      <c r="E24" s="25">
        <f>FBiH!E24+RS!E24</f>
        <v>161684.22999999998</v>
      </c>
      <c r="F24" s="47">
        <f t="shared" si="1"/>
        <v>7.0132832760237712E-2</v>
      </c>
      <c r="G24" s="33">
        <f t="shared" si="2"/>
        <v>35940.419999999969</v>
      </c>
      <c r="H24" s="33">
        <f t="shared" si="3"/>
        <v>28.582257846330538</v>
      </c>
      <c r="I24" s="38">
        <f t="shared" si="4"/>
        <v>1.3405079195138489E-2</v>
      </c>
    </row>
    <row r="25" spans="1:9" s="1" customFormat="1" ht="14.25" x14ac:dyDescent="0.2">
      <c r="A25" s="19" t="s">
        <v>16</v>
      </c>
      <c r="B25" s="12" t="s">
        <v>70</v>
      </c>
      <c r="C25" s="37">
        <f>FBiH!C25+RS!C25</f>
        <v>1377118.9699999997</v>
      </c>
      <c r="D25" s="47">
        <f t="shared" si="0"/>
        <v>0.62127006935755524</v>
      </c>
      <c r="E25" s="25">
        <f>FBiH!E25+RS!E25</f>
        <v>840347.99499999988</v>
      </c>
      <c r="F25" s="47">
        <f t="shared" si="1"/>
        <v>0.36451288659219316</v>
      </c>
      <c r="G25" s="33">
        <f t="shared" si="2"/>
        <v>-536770.97499999986</v>
      </c>
      <c r="H25" s="33">
        <f t="shared" si="3"/>
        <v>-38.977821574849116</v>
      </c>
      <c r="I25" s="38">
        <f t="shared" si="4"/>
        <v>-0.25675718276536208</v>
      </c>
    </row>
    <row r="26" spans="1:9" s="1" customFormat="1" ht="14.25" x14ac:dyDescent="0.2">
      <c r="A26" s="19" t="s">
        <v>17</v>
      </c>
      <c r="B26" s="12" t="s">
        <v>50</v>
      </c>
      <c r="C26" s="37">
        <f>FBiH!C26+RS!C26</f>
        <v>857</v>
      </c>
      <c r="D26" s="47">
        <f t="shared" si="0"/>
        <v>3.8662487485698131E-4</v>
      </c>
      <c r="E26" s="25">
        <f>FBiH!E26+RS!E26</f>
        <v>784</v>
      </c>
      <c r="F26" s="47">
        <f t="shared" si="1"/>
        <v>3.4007114289393822E-4</v>
      </c>
      <c r="G26" s="33">
        <f t="shared" si="2"/>
        <v>-73</v>
      </c>
      <c r="H26" s="33">
        <f t="shared" si="3"/>
        <v>-8.5180863477246209</v>
      </c>
      <c r="I26" s="38">
        <f t="shared" si="4"/>
        <v>-4.6553731963043087E-5</v>
      </c>
    </row>
    <row r="27" spans="1:9" s="1" customFormat="1" ht="14.25" x14ac:dyDescent="0.2">
      <c r="A27" s="19" t="s">
        <v>18</v>
      </c>
      <c r="B27" s="12" t="s">
        <v>40</v>
      </c>
      <c r="C27" s="37">
        <f>FBiH!C27+RS!C27</f>
        <v>139278.28999999998</v>
      </c>
      <c r="D27" s="47">
        <f t="shared" si="0"/>
        <v>6.2833665626072746E-2</v>
      </c>
      <c r="E27" s="25">
        <f>FBiH!E27+RS!E27</f>
        <v>540079.72</v>
      </c>
      <c r="F27" s="47">
        <f t="shared" si="1"/>
        <v>0.23426725463550779</v>
      </c>
      <c r="G27" s="33">
        <f t="shared" si="2"/>
        <v>400801.43</v>
      </c>
      <c r="H27" s="33">
        <f t="shared" si="3"/>
        <v>287.7702117106694</v>
      </c>
      <c r="I27" s="38">
        <f t="shared" si="4"/>
        <v>0.17143358900943506</v>
      </c>
    </row>
    <row r="28" spans="1:9" s="1" customFormat="1" ht="14.25" x14ac:dyDescent="0.2">
      <c r="A28" s="20" t="s">
        <v>30</v>
      </c>
      <c r="B28" s="7" t="s">
        <v>22</v>
      </c>
      <c r="C28" s="26">
        <f>SUM(C10:C27)</f>
        <v>175925772.23879999</v>
      </c>
      <c r="D28" s="34">
        <f>SUM(D10:D27)</f>
        <v>79.366720742058163</v>
      </c>
      <c r="E28" s="26">
        <f>SUM(E10:E27)</f>
        <v>184610650.18794075</v>
      </c>
      <c r="F28" s="34">
        <f>SUM(F10:F27)</f>
        <v>80.077493367099549</v>
      </c>
      <c r="G28" s="34">
        <f>E28-C28</f>
        <v>8684877.9491407573</v>
      </c>
      <c r="H28" s="34">
        <f>(E28-C28)/C28*100</f>
        <v>4.9366717784543734</v>
      </c>
      <c r="I28" s="39">
        <f>F28-D28</f>
        <v>0.71077262504138616</v>
      </c>
    </row>
    <row r="29" spans="1:9" s="1" customFormat="1" ht="15" customHeight="1" x14ac:dyDescent="0.2">
      <c r="A29" s="21" t="s">
        <v>27</v>
      </c>
      <c r="B29" s="5" t="s">
        <v>23</v>
      </c>
      <c r="C29" s="24">
        <f>FBiH!C29+RS!C29</f>
        <v>42355785.550000004</v>
      </c>
      <c r="D29" s="47">
        <f t="shared" si="0"/>
        <v>19.108285049869181</v>
      </c>
      <c r="E29" s="24">
        <f>FBiH!E29+RS!E29</f>
        <v>42148155.37499997</v>
      </c>
      <c r="F29" s="47">
        <f>E29/E$34*100</f>
        <v>18.282361440366738</v>
      </c>
      <c r="G29" s="33">
        <f>E29-C29</f>
        <v>-207630.17500003427</v>
      </c>
      <c r="H29" s="33">
        <f t="shared" si="3"/>
        <v>-0.49020499160600328</v>
      </c>
      <c r="I29" s="38">
        <f t="shared" si="4"/>
        <v>-0.8259236095024427</v>
      </c>
    </row>
    <row r="30" spans="1:9" s="1" customFormat="1" ht="14.25" x14ac:dyDescent="0.2">
      <c r="A30" s="21" t="s">
        <v>24</v>
      </c>
      <c r="B30" s="6" t="s">
        <v>25</v>
      </c>
      <c r="C30" s="24">
        <f>FBiH!C30+RS!C30</f>
        <v>162703.56</v>
      </c>
      <c r="D30" s="47">
        <f t="shared" si="0"/>
        <v>7.3401684391814867E-2</v>
      </c>
      <c r="E30" s="24">
        <f>FBiH!E30+RS!E30</f>
        <v>55657.34</v>
      </c>
      <c r="F30" s="47">
        <f>E30/E$34*100</f>
        <v>2.4142162275811865E-2</v>
      </c>
      <c r="G30" s="33">
        <f t="shared" ref="G30:G32" si="5">E30-C30</f>
        <v>-107046.22</v>
      </c>
      <c r="H30" s="33">
        <f t="shared" si="3"/>
        <v>-65.79218057674953</v>
      </c>
      <c r="I30" s="38">
        <f t="shared" si="4"/>
        <v>-4.9259522116002999E-2</v>
      </c>
    </row>
    <row r="31" spans="1:9" s="1" customFormat="1" ht="15" customHeight="1" x14ac:dyDescent="0.2">
      <c r="A31" s="21" t="s">
        <v>26</v>
      </c>
      <c r="B31" s="14" t="s">
        <v>28</v>
      </c>
      <c r="C31" s="24">
        <f>FBiH!C31+RS!C31</f>
        <v>3142573.6549999323</v>
      </c>
      <c r="D31" s="47">
        <f t="shared" si="0"/>
        <v>1.4177329592686057</v>
      </c>
      <c r="E31" s="24">
        <f>FBiH!E31+RS!E31</f>
        <v>3641975.1449999986</v>
      </c>
      <c r="F31" s="47">
        <f>E31/E$34*100</f>
        <v>1.5797584820809514</v>
      </c>
      <c r="G31" s="33">
        <f t="shared" si="5"/>
        <v>499401.49000006635</v>
      </c>
      <c r="H31" s="33">
        <f t="shared" si="3"/>
        <v>15.891480831499463</v>
      </c>
      <c r="I31" s="38">
        <f t="shared" si="4"/>
        <v>0.16202552281234572</v>
      </c>
    </row>
    <row r="32" spans="1:9" s="1" customFormat="1" ht="16.5" customHeight="1" x14ac:dyDescent="0.2">
      <c r="A32" s="19" t="s">
        <v>21</v>
      </c>
      <c r="B32" s="14" t="s">
        <v>35</v>
      </c>
      <c r="C32" s="24">
        <f>FBiH!C32+RS!C32</f>
        <v>75053.75</v>
      </c>
      <c r="D32" s="47">
        <f t="shared" si="0"/>
        <v>3.3859564412248723E-2</v>
      </c>
      <c r="E32" s="24">
        <f>FBiH!E32+RS!E32</f>
        <v>83558.179999999993</v>
      </c>
      <c r="F32" s="47">
        <f>E32/E$34*100</f>
        <v>3.6244548176960982E-2</v>
      </c>
      <c r="G32" s="33">
        <f t="shared" si="5"/>
        <v>8504.429999999993</v>
      </c>
      <c r="H32" s="33">
        <f>IFERROR((E32-C32)/C32*100,"-")</f>
        <v>11.331119364455464</v>
      </c>
      <c r="I32" s="38">
        <f t="shared" si="4"/>
        <v>2.384983764712259E-3</v>
      </c>
    </row>
    <row r="33" spans="1:9" s="1" customFormat="1" ht="14.25" x14ac:dyDescent="0.2">
      <c r="A33" s="20" t="s">
        <v>19</v>
      </c>
      <c r="B33" s="8" t="s">
        <v>20</v>
      </c>
      <c r="C33" s="27">
        <f>SUM(C29:C32)</f>
        <v>45736116.514999941</v>
      </c>
      <c r="D33" s="35">
        <f>SUM(D29:D32)</f>
        <v>20.633279257941851</v>
      </c>
      <c r="E33" s="27">
        <f>SUM(E29:E32)</f>
        <v>45929346.039999969</v>
      </c>
      <c r="F33" s="35">
        <f>SUM(F29:F32)</f>
        <v>19.922506632900461</v>
      </c>
      <c r="G33" s="35">
        <f>E33-C33</f>
        <v>193229.52500002831</v>
      </c>
      <c r="H33" s="35">
        <f>(E33-C33)/C33*100</f>
        <v>0.42248782739709739</v>
      </c>
      <c r="I33" s="40">
        <f t="shared" si="4"/>
        <v>-0.71077262504138972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221661888.75379992</v>
      </c>
      <c r="D34" s="30">
        <v>100.00000000000001</v>
      </c>
      <c r="E34" s="32">
        <f>E28+E33</f>
        <v>230539996.22794071</v>
      </c>
      <c r="F34" s="42">
        <f>F28+F33</f>
        <v>100.00000000000001</v>
      </c>
      <c r="G34" s="43">
        <f>G28+G33</f>
        <v>8878107.4741407856</v>
      </c>
      <c r="H34" s="43">
        <f>(E34-C34)/C34*100</f>
        <v>4.0052475976155364</v>
      </c>
      <c r="I34" s="73">
        <f t="shared" ref="I34" si="6">F34-D34</f>
        <v>0</v>
      </c>
    </row>
    <row r="36" spans="1:9" x14ac:dyDescent="0.25">
      <c r="G36" s="53"/>
    </row>
  </sheetData>
  <mergeCells count="4">
    <mergeCell ref="A7:A9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80" orientation="landscape" horizontalDpi="4294967293" verticalDpi="0" r:id="rId1"/>
  <headerFooter>
    <oddHeader>&amp;L&amp;G&amp;C&amp;"+,Regular"&amp;10Statistika tržišta osiguranja
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showGridLines="0" showRuler="0" view="pageLayout" zoomScale="70" zoomScaleNormal="80" zoomScalePageLayoutView="70" workbookViewId="0">
      <selection activeCell="B34" sqref="B34"/>
    </sheetView>
  </sheetViews>
  <sheetFormatPr defaultRowHeight="15" x14ac:dyDescent="0.25"/>
  <cols>
    <col min="1" max="1" width="8.42578125" customWidth="1"/>
    <col min="2" max="2" width="37.5703125" customWidth="1"/>
    <col min="3" max="3" width="16.42578125" customWidth="1"/>
    <col min="4" max="4" width="14.85546875" customWidth="1"/>
    <col min="5" max="5" width="18.140625" customWidth="1"/>
    <col min="6" max="6" width="14.85546875" customWidth="1"/>
    <col min="7" max="7" width="17.7109375" customWidth="1"/>
    <col min="8" max="8" width="14.85546875" customWidth="1"/>
    <col min="9" max="9" width="13.42578125" customWidth="1"/>
  </cols>
  <sheetData>
    <row r="3" spans="1:12" x14ac:dyDescent="0.25">
      <c r="C3" s="4"/>
      <c r="D3" s="4" t="s">
        <v>61</v>
      </c>
    </row>
    <row r="5" spans="1:12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2" x14ac:dyDescent="0.25">
      <c r="A7" s="75" t="s">
        <v>0</v>
      </c>
      <c r="B7" s="81" t="s">
        <v>29</v>
      </c>
      <c r="C7" s="78" t="s">
        <v>31</v>
      </c>
      <c r="D7" s="78"/>
      <c r="E7" s="78"/>
      <c r="F7" s="78"/>
      <c r="G7" s="78"/>
      <c r="H7" s="78"/>
      <c r="I7" s="79"/>
      <c r="J7" s="1"/>
      <c r="K7" s="1"/>
      <c r="L7" s="1"/>
    </row>
    <row r="8" spans="1:12" ht="29.25" customHeight="1" x14ac:dyDescent="0.25">
      <c r="A8" s="76"/>
      <c r="B8" s="82"/>
      <c r="C8" s="44" t="s">
        <v>31</v>
      </c>
      <c r="D8" s="44" t="s">
        <v>51</v>
      </c>
      <c r="E8" s="44" t="s">
        <v>31</v>
      </c>
      <c r="F8" s="44" t="s">
        <v>51</v>
      </c>
      <c r="G8" s="80" t="s">
        <v>32</v>
      </c>
      <c r="H8" s="80"/>
      <c r="I8" s="10" t="s">
        <v>60</v>
      </c>
      <c r="J8" s="1"/>
      <c r="K8" s="1"/>
      <c r="L8" s="1"/>
    </row>
    <row r="9" spans="1:12" ht="29.25" customHeight="1" thickBot="1" x14ac:dyDescent="0.3">
      <c r="A9" s="77"/>
      <c r="B9" s="83"/>
      <c r="C9" s="11" t="s">
        <v>56</v>
      </c>
      <c r="D9" s="11" t="s">
        <v>52</v>
      </c>
      <c r="E9" s="11" t="s">
        <v>57</v>
      </c>
      <c r="F9" s="11" t="s">
        <v>52</v>
      </c>
      <c r="G9" s="74" t="s">
        <v>58</v>
      </c>
      <c r="H9" s="74" t="s">
        <v>59</v>
      </c>
      <c r="I9" s="9" t="s">
        <v>52</v>
      </c>
      <c r="J9" s="1"/>
      <c r="K9" s="1"/>
      <c r="L9" s="1"/>
    </row>
    <row r="10" spans="1:12" x14ac:dyDescent="0.25">
      <c r="A10" s="18" t="s">
        <v>1</v>
      </c>
      <c r="B10" s="12" t="s">
        <v>36</v>
      </c>
      <c r="C10" s="57">
        <v>11488117.880000001</v>
      </c>
      <c r="D10" s="47">
        <f>C10/C$34*100</f>
        <v>7.4057218454895226</v>
      </c>
      <c r="E10" s="59">
        <v>11139723.16995763</v>
      </c>
      <c r="F10" s="47">
        <f>E10/E$34*100</f>
        <v>6.9926526014702119</v>
      </c>
      <c r="G10" s="33">
        <f>E10-C10</f>
        <v>-348394.71004237048</v>
      </c>
      <c r="H10" s="33">
        <f>IFERROR((E10-C10)/C10*100,"-")</f>
        <v>-3.0326526388530621</v>
      </c>
      <c r="I10" s="38">
        <f>F10-D10</f>
        <v>-0.41306924401931067</v>
      </c>
      <c r="J10" s="1"/>
      <c r="K10" s="1"/>
      <c r="L10" s="1"/>
    </row>
    <row r="11" spans="1:12" x14ac:dyDescent="0.25">
      <c r="A11" s="19" t="s">
        <v>2</v>
      </c>
      <c r="B11" s="12" t="s">
        <v>37</v>
      </c>
      <c r="C11" s="57">
        <v>2149212.6900000004</v>
      </c>
      <c r="D11" s="47">
        <f t="shared" ref="D11:D32" si="0">C11/C$34*100</f>
        <v>1.3854724973396866</v>
      </c>
      <c r="E11" s="59">
        <v>2393424.1999999997</v>
      </c>
      <c r="F11" s="47">
        <f t="shared" ref="F11:F32" si="1">E11/E$34*100</f>
        <v>1.5024057333567846</v>
      </c>
      <c r="G11" s="33">
        <f t="shared" ref="G11:G32" si="2">E11-C11</f>
        <v>244211.50999999931</v>
      </c>
      <c r="H11" s="33">
        <f t="shared" ref="H11:H32" si="3">IFERROR((E11-C11)/C11*100,"-")</f>
        <v>11.362835848507821</v>
      </c>
      <c r="I11" s="38">
        <f t="shared" ref="I11:I27" si="4">F11-D11</f>
        <v>0.11693323601709804</v>
      </c>
      <c r="J11" s="1"/>
      <c r="K11" s="1"/>
      <c r="L11" s="1"/>
    </row>
    <row r="12" spans="1:12" x14ac:dyDescent="0.25">
      <c r="A12" s="19" t="s">
        <v>3</v>
      </c>
      <c r="B12" s="12" t="s">
        <v>38</v>
      </c>
      <c r="C12" s="57">
        <v>15756172.050000001</v>
      </c>
      <c r="D12" s="47">
        <f t="shared" si="0"/>
        <v>10.157088286421418</v>
      </c>
      <c r="E12" s="59">
        <v>16227157.570739102</v>
      </c>
      <c r="F12" s="47">
        <f t="shared" si="1"/>
        <v>10.186148602643184</v>
      </c>
      <c r="G12" s="33">
        <f t="shared" si="2"/>
        <v>470985.52073910087</v>
      </c>
      <c r="H12" s="33">
        <f t="shared" si="3"/>
        <v>2.9892128573139112</v>
      </c>
      <c r="I12" s="38">
        <f t="shared" si="4"/>
        <v>2.9060316221766413E-2</v>
      </c>
      <c r="J12" s="1"/>
      <c r="K12" s="1"/>
      <c r="L12" s="1"/>
    </row>
    <row r="13" spans="1:12" x14ac:dyDescent="0.25">
      <c r="A13" s="19" t="s">
        <v>4</v>
      </c>
      <c r="B13" s="12" t="s">
        <v>39</v>
      </c>
      <c r="C13" s="57">
        <v>5382</v>
      </c>
      <c r="D13" s="47">
        <f t="shared" si="0"/>
        <v>3.4694625689569102E-3</v>
      </c>
      <c r="E13" s="59">
        <v>0</v>
      </c>
      <c r="F13" s="47">
        <f t="shared" si="1"/>
        <v>0</v>
      </c>
      <c r="G13" s="33">
        <f t="shared" si="2"/>
        <v>-5382</v>
      </c>
      <c r="H13" s="33">
        <f t="shared" si="3"/>
        <v>-100</v>
      </c>
      <c r="I13" s="38">
        <f t="shared" si="4"/>
        <v>-3.4694625689569102E-3</v>
      </c>
      <c r="J13" s="1"/>
      <c r="K13" s="1"/>
      <c r="L13" s="1"/>
    </row>
    <row r="14" spans="1:12" x14ac:dyDescent="0.25">
      <c r="A14" s="19" t="s">
        <v>5</v>
      </c>
      <c r="B14" s="12" t="s">
        <v>41</v>
      </c>
      <c r="C14" s="57">
        <v>0</v>
      </c>
      <c r="D14" s="47">
        <f t="shared" si="0"/>
        <v>0</v>
      </c>
      <c r="E14" s="59">
        <v>729</v>
      </c>
      <c r="F14" s="47">
        <f t="shared" si="1"/>
        <v>4.576095535497201E-4</v>
      </c>
      <c r="G14" s="33">
        <f t="shared" si="2"/>
        <v>729</v>
      </c>
      <c r="H14" s="33" t="str">
        <f t="shared" si="3"/>
        <v>-</v>
      </c>
      <c r="I14" s="38">
        <f t="shared" si="4"/>
        <v>4.576095535497201E-4</v>
      </c>
      <c r="J14" s="1"/>
      <c r="K14" s="1"/>
      <c r="L14" s="1"/>
    </row>
    <row r="15" spans="1:12" x14ac:dyDescent="0.25">
      <c r="A15" s="19" t="s">
        <v>6</v>
      </c>
      <c r="B15" s="12" t="s">
        <v>42</v>
      </c>
      <c r="C15" s="57">
        <v>0</v>
      </c>
      <c r="D15" s="47">
        <f t="shared" si="0"/>
        <v>0</v>
      </c>
      <c r="E15" s="59"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38">
        <f t="shared" si="4"/>
        <v>0</v>
      </c>
      <c r="J15" s="1"/>
      <c r="K15" s="1"/>
      <c r="L15" s="1"/>
    </row>
    <row r="16" spans="1:12" x14ac:dyDescent="0.25">
      <c r="A16" s="19" t="s">
        <v>7</v>
      </c>
      <c r="B16" s="12" t="s">
        <v>68</v>
      </c>
      <c r="C16" s="57">
        <v>1862209.8</v>
      </c>
      <c r="D16" s="47">
        <f t="shared" si="0"/>
        <v>1.2004584163219498</v>
      </c>
      <c r="E16" s="59">
        <v>1432803.56</v>
      </c>
      <c r="F16" s="47">
        <f t="shared" si="1"/>
        <v>0.89940273993971143</v>
      </c>
      <c r="G16" s="33">
        <f t="shared" si="2"/>
        <v>-429406.24</v>
      </c>
      <c r="H16" s="33">
        <f t="shared" si="3"/>
        <v>-23.058961455363406</v>
      </c>
      <c r="I16" s="38">
        <f t="shared" si="4"/>
        <v>-0.3010556763822384</v>
      </c>
      <c r="J16" s="1"/>
      <c r="K16" s="1"/>
      <c r="L16" s="1"/>
    </row>
    <row r="17" spans="1:12" ht="28.5" customHeight="1" x14ac:dyDescent="0.25">
      <c r="A17" s="19" t="s">
        <v>8</v>
      </c>
      <c r="B17" s="12" t="s">
        <v>43</v>
      </c>
      <c r="C17" s="57">
        <v>9108431.8300000001</v>
      </c>
      <c r="D17" s="47">
        <f t="shared" si="0"/>
        <v>5.8716765693200834</v>
      </c>
      <c r="E17" s="59">
        <v>8606570.3999999985</v>
      </c>
      <c r="F17" s="47">
        <f t="shared" si="1"/>
        <v>5.4025361294077303</v>
      </c>
      <c r="G17" s="33">
        <f t="shared" si="2"/>
        <v>-501861.43000000156</v>
      </c>
      <c r="H17" s="33">
        <f t="shared" si="3"/>
        <v>-5.5098554764064316</v>
      </c>
      <c r="I17" s="38">
        <f t="shared" si="4"/>
        <v>-0.4691404399123531</v>
      </c>
      <c r="J17" s="1"/>
      <c r="K17" s="1"/>
      <c r="L17" s="1"/>
    </row>
    <row r="18" spans="1:12" x14ac:dyDescent="0.25">
      <c r="A18" s="19" t="s">
        <v>9</v>
      </c>
      <c r="B18" s="12" t="s">
        <v>44</v>
      </c>
      <c r="C18" s="57">
        <v>7406136.2199999988</v>
      </c>
      <c r="D18" s="47">
        <f t="shared" si="0"/>
        <v>4.7743055362107052</v>
      </c>
      <c r="E18" s="59">
        <v>7029649.6486345995</v>
      </c>
      <c r="F18" s="47">
        <f t="shared" si="1"/>
        <v>4.4126678152573744</v>
      </c>
      <c r="G18" s="33">
        <f t="shared" si="2"/>
        <v>-376486.57136539929</v>
      </c>
      <c r="H18" s="33">
        <f t="shared" si="3"/>
        <v>-5.0834410842823976</v>
      </c>
      <c r="I18" s="38">
        <f t="shared" si="4"/>
        <v>-0.3616377209533308</v>
      </c>
      <c r="J18" s="1"/>
      <c r="K18" s="1"/>
      <c r="L18" s="1"/>
    </row>
    <row r="19" spans="1:12" ht="25.5" x14ac:dyDescent="0.25">
      <c r="A19" s="19" t="s">
        <v>10</v>
      </c>
      <c r="B19" s="12" t="s">
        <v>46</v>
      </c>
      <c r="C19" s="57">
        <v>65136498.820000008</v>
      </c>
      <c r="D19" s="47">
        <f t="shared" si="0"/>
        <v>41.989714702507612</v>
      </c>
      <c r="E19" s="59">
        <v>70718895.776709408</v>
      </c>
      <c r="F19" s="47">
        <f t="shared" si="1"/>
        <v>44.391827604813692</v>
      </c>
      <c r="G19" s="33">
        <f t="shared" si="2"/>
        <v>5582396.9567093998</v>
      </c>
      <c r="H19" s="33">
        <f t="shared" si="3"/>
        <v>8.5703055243051196</v>
      </c>
      <c r="I19" s="38">
        <f t="shared" si="4"/>
        <v>2.4021129023060794</v>
      </c>
      <c r="J19" s="1"/>
      <c r="K19" s="1"/>
      <c r="L19" s="1"/>
    </row>
    <row r="20" spans="1:12" ht="26.25" customHeight="1" x14ac:dyDescent="0.25">
      <c r="A20" s="19" t="s">
        <v>11</v>
      </c>
      <c r="B20" s="12" t="s">
        <v>47</v>
      </c>
      <c r="C20" s="57">
        <v>9855.5</v>
      </c>
      <c r="D20" s="47">
        <f t="shared" si="0"/>
        <v>6.3532679948634018E-3</v>
      </c>
      <c r="E20" s="59">
        <v>11376.5</v>
      </c>
      <c r="F20" s="47">
        <f t="shared" si="1"/>
        <v>7.141282696787917E-3</v>
      </c>
      <c r="G20" s="33">
        <f t="shared" si="2"/>
        <v>1521</v>
      </c>
      <c r="H20" s="33">
        <f t="shared" si="3"/>
        <v>15.433006950433766</v>
      </c>
      <c r="I20" s="38">
        <f t="shared" si="4"/>
        <v>7.8801470192451512E-4</v>
      </c>
      <c r="J20" s="1"/>
      <c r="K20" s="1"/>
      <c r="L20" s="1"/>
    </row>
    <row r="21" spans="1:12" ht="30" customHeight="1" x14ac:dyDescent="0.25">
      <c r="A21" s="19" t="s">
        <v>12</v>
      </c>
      <c r="B21" s="12" t="s">
        <v>48</v>
      </c>
      <c r="C21" s="57">
        <v>3743</v>
      </c>
      <c r="D21" s="47">
        <f t="shared" si="0"/>
        <v>2.4128945365302331E-3</v>
      </c>
      <c r="E21" s="59">
        <v>3453</v>
      </c>
      <c r="F21" s="47">
        <f t="shared" si="1"/>
        <v>2.1675250869783043E-3</v>
      </c>
      <c r="G21" s="33">
        <f t="shared" si="2"/>
        <v>-290</v>
      </c>
      <c r="H21" s="33">
        <f t="shared" si="3"/>
        <v>-7.7477958856532192</v>
      </c>
      <c r="I21" s="38">
        <f t="shared" si="4"/>
        <v>-2.4536944955192872E-4</v>
      </c>
      <c r="J21" s="1"/>
      <c r="K21" s="1"/>
      <c r="L21" s="1"/>
    </row>
    <row r="22" spans="1:12" x14ac:dyDescent="0.25">
      <c r="A22" s="19" t="s">
        <v>13</v>
      </c>
      <c r="B22" s="12" t="s">
        <v>49</v>
      </c>
      <c r="C22" s="57">
        <v>2132733.2800000003</v>
      </c>
      <c r="D22" s="47">
        <f t="shared" si="0"/>
        <v>1.3748491795854139</v>
      </c>
      <c r="E22" s="59">
        <v>2847859.44</v>
      </c>
      <c r="F22" s="47">
        <f t="shared" si="1"/>
        <v>1.7876648654468534</v>
      </c>
      <c r="G22" s="33">
        <f t="shared" si="2"/>
        <v>715126.15999999968</v>
      </c>
      <c r="H22" s="33">
        <f t="shared" si="3"/>
        <v>33.530970173635573</v>
      </c>
      <c r="I22" s="38">
        <f t="shared" si="4"/>
        <v>0.41281568586143957</v>
      </c>
      <c r="J22" s="1"/>
      <c r="K22" s="1"/>
      <c r="L22" s="1"/>
    </row>
    <row r="23" spans="1:12" x14ac:dyDescent="0.25">
      <c r="A23" s="19" t="s">
        <v>14</v>
      </c>
      <c r="B23" s="12" t="s">
        <v>45</v>
      </c>
      <c r="C23" s="57">
        <v>3932867.74</v>
      </c>
      <c r="D23" s="47">
        <f t="shared" si="0"/>
        <v>2.5352912323649495</v>
      </c>
      <c r="E23" s="59">
        <v>3388210.05</v>
      </c>
      <c r="F23" s="47">
        <f t="shared" si="1"/>
        <v>2.1268549908274004</v>
      </c>
      <c r="G23" s="33">
        <f t="shared" si="2"/>
        <v>-544657.69000000041</v>
      </c>
      <c r="H23" s="33">
        <f t="shared" si="3"/>
        <v>-13.848868713800183</v>
      </c>
      <c r="I23" s="38">
        <f t="shared" si="4"/>
        <v>-0.40843624153754909</v>
      </c>
      <c r="J23" s="1"/>
      <c r="K23" s="1"/>
      <c r="L23" s="1"/>
    </row>
    <row r="24" spans="1:12" x14ac:dyDescent="0.25">
      <c r="A24" s="19" t="s">
        <v>15</v>
      </c>
      <c r="B24" s="12" t="s">
        <v>69</v>
      </c>
      <c r="C24" s="57">
        <v>118407.45000000001</v>
      </c>
      <c r="D24" s="47">
        <f t="shared" si="0"/>
        <v>7.6330400531519307E-2</v>
      </c>
      <c r="E24" s="59">
        <v>149667.4</v>
      </c>
      <c r="F24" s="47">
        <f t="shared" si="1"/>
        <v>9.3949563916251547E-2</v>
      </c>
      <c r="G24" s="33">
        <f t="shared" si="2"/>
        <v>31259.949999999983</v>
      </c>
      <c r="H24" s="33">
        <f t="shared" si="3"/>
        <v>26.400323628285193</v>
      </c>
      <c r="I24" s="38">
        <f t="shared" si="4"/>
        <v>1.7619163384732239E-2</v>
      </c>
      <c r="J24" s="1"/>
      <c r="K24" s="1"/>
      <c r="L24" s="1"/>
    </row>
    <row r="25" spans="1:12" x14ac:dyDescent="0.25">
      <c r="A25" s="19" t="s">
        <v>16</v>
      </c>
      <c r="B25" s="12" t="s">
        <v>70</v>
      </c>
      <c r="C25" s="57">
        <v>829008.42999999993</v>
      </c>
      <c r="D25" s="47">
        <f t="shared" si="0"/>
        <v>0.53441354835279342</v>
      </c>
      <c r="E25" s="59">
        <v>366368.97</v>
      </c>
      <c r="F25" s="47">
        <f t="shared" si="1"/>
        <v>0.22997797091381453</v>
      </c>
      <c r="G25" s="33">
        <f t="shared" si="2"/>
        <v>-462639.45999999996</v>
      </c>
      <c r="H25" s="33">
        <f t="shared" si="3"/>
        <v>-55.806363754346869</v>
      </c>
      <c r="I25" s="38">
        <f t="shared" si="4"/>
        <v>-0.30443557743897887</v>
      </c>
      <c r="J25" s="1"/>
      <c r="K25" s="3"/>
      <c r="L25" s="1"/>
    </row>
    <row r="26" spans="1:12" x14ac:dyDescent="0.25">
      <c r="A26" s="19" t="s">
        <v>17</v>
      </c>
      <c r="B26" s="12" t="s">
        <v>50</v>
      </c>
      <c r="C26" s="57">
        <v>857</v>
      </c>
      <c r="D26" s="47">
        <f t="shared" si="0"/>
        <v>5.5245808650986094E-4</v>
      </c>
      <c r="E26" s="59">
        <v>784</v>
      </c>
      <c r="F26" s="47">
        <f t="shared" si="1"/>
        <v>4.9213427981204471E-4</v>
      </c>
      <c r="G26" s="33">
        <f t="shared" si="2"/>
        <v>-73</v>
      </c>
      <c r="H26" s="33">
        <f t="shared" si="3"/>
        <v>-8.5180863477246209</v>
      </c>
      <c r="I26" s="38">
        <f t="shared" si="4"/>
        <v>-6.0323806697816225E-5</v>
      </c>
      <c r="J26" s="1"/>
      <c r="K26" s="1"/>
      <c r="L26" s="1"/>
    </row>
    <row r="27" spans="1:12" x14ac:dyDescent="0.25">
      <c r="A27" s="19" t="s">
        <v>18</v>
      </c>
      <c r="B27" s="12" t="s">
        <v>40</v>
      </c>
      <c r="C27" s="59">
        <v>121919.84999999999</v>
      </c>
      <c r="D27" s="47">
        <f t="shared" si="0"/>
        <v>7.8594640651772782E-2</v>
      </c>
      <c r="E27" s="59">
        <v>507618.86999999994</v>
      </c>
      <c r="F27" s="47">
        <f t="shared" si="1"/>
        <v>0.31864368240619118</v>
      </c>
      <c r="G27" s="33">
        <f t="shared" si="2"/>
        <v>385699.01999999996</v>
      </c>
      <c r="H27" s="33">
        <f t="shared" si="3"/>
        <v>316.35457228662926</v>
      </c>
      <c r="I27" s="38">
        <f t="shared" si="4"/>
        <v>0.24004904175441838</v>
      </c>
      <c r="J27" s="1"/>
      <c r="K27" s="1"/>
      <c r="L27" s="1"/>
    </row>
    <row r="28" spans="1:12" x14ac:dyDescent="0.25">
      <c r="A28" s="20" t="s">
        <v>30</v>
      </c>
      <c r="B28" s="7" t="s">
        <v>22</v>
      </c>
      <c r="C28" s="26">
        <f>SUM(C10:C27)</f>
        <v>120061553.54000001</v>
      </c>
      <c r="D28" s="34">
        <f>SUM(D10:D27)</f>
        <v>77.396704938284287</v>
      </c>
      <c r="E28" s="26">
        <f>SUM(E10:E27)</f>
        <v>124824291.55604073</v>
      </c>
      <c r="F28" s="34">
        <f>SUM(F10:F27)</f>
        <v>78.354990852016314</v>
      </c>
      <c r="G28" s="34">
        <f>E28-C28</f>
        <v>4762738.0160407275</v>
      </c>
      <c r="H28" s="34">
        <f>(E28-C28)/C28*100</f>
        <v>3.9669135336100427</v>
      </c>
      <c r="I28" s="39">
        <f>F28-D28</f>
        <v>0.95828591373202698</v>
      </c>
      <c r="J28" s="1"/>
      <c r="K28" s="1"/>
      <c r="L28" s="1"/>
    </row>
    <row r="29" spans="1:12" x14ac:dyDescent="0.25">
      <c r="A29" s="21" t="s">
        <v>27</v>
      </c>
      <c r="B29" s="5" t="s">
        <v>23</v>
      </c>
      <c r="C29" s="58">
        <v>32655093.580000002</v>
      </c>
      <c r="D29" s="47">
        <f t="shared" si="0"/>
        <v>21.050840739798421</v>
      </c>
      <c r="E29" s="60">
        <v>31897582.219999969</v>
      </c>
      <c r="F29" s="47">
        <f t="shared" si="1"/>
        <v>20.02282353773618</v>
      </c>
      <c r="G29" s="33">
        <f t="shared" si="2"/>
        <v>-757511.36000003293</v>
      </c>
      <c r="H29" s="33">
        <f t="shared" si="3"/>
        <v>-2.3197341576873622</v>
      </c>
      <c r="I29" s="38">
        <f>F29-D29</f>
        <v>-1.0280172020622409</v>
      </c>
      <c r="J29" s="1"/>
      <c r="K29" s="1"/>
      <c r="L29" s="1"/>
    </row>
    <row r="30" spans="1:12" x14ac:dyDescent="0.25">
      <c r="A30" s="21" t="s">
        <v>24</v>
      </c>
      <c r="B30" s="6" t="s">
        <v>25</v>
      </c>
      <c r="C30" s="58">
        <v>161776.19</v>
      </c>
      <c r="D30" s="47">
        <f t="shared" si="0"/>
        <v>0.10428770638302882</v>
      </c>
      <c r="E30" s="60">
        <v>55181.06</v>
      </c>
      <c r="F30" s="47">
        <f t="shared" si="1"/>
        <v>3.4638381661180134E-2</v>
      </c>
      <c r="G30" s="33">
        <f t="shared" si="2"/>
        <v>-106595.13</v>
      </c>
      <c r="H30" s="33">
        <f t="shared" si="3"/>
        <v>-65.890493526890452</v>
      </c>
      <c r="I30" s="38">
        <f t="shared" ref="I30:I32" si="5">F30-D30</f>
        <v>-6.9649324721848691E-2</v>
      </c>
      <c r="J30" s="1"/>
      <c r="K30" s="1"/>
      <c r="L30" s="1"/>
    </row>
    <row r="31" spans="1:12" x14ac:dyDescent="0.25">
      <c r="A31" s="21" t="s">
        <v>26</v>
      </c>
      <c r="B31" s="14" t="s">
        <v>28</v>
      </c>
      <c r="C31" s="58">
        <v>2212474.8919999325</v>
      </c>
      <c r="D31" s="47">
        <f t="shared" si="0"/>
        <v>1.4262539618265975</v>
      </c>
      <c r="E31" s="60">
        <v>2489147.7679999988</v>
      </c>
      <c r="F31" s="47">
        <f t="shared" si="1"/>
        <v>1.5624935512122933</v>
      </c>
      <c r="G31" s="33">
        <f t="shared" si="2"/>
        <v>276672.87600006629</v>
      </c>
      <c r="H31" s="33">
        <f t="shared" si="3"/>
        <v>12.505130657097407</v>
      </c>
      <c r="I31" s="38">
        <f t="shared" si="5"/>
        <v>0.1362395893856958</v>
      </c>
      <c r="J31" s="1"/>
      <c r="K31" s="1"/>
      <c r="L31" s="1"/>
    </row>
    <row r="32" spans="1:12" ht="15.75" customHeight="1" x14ac:dyDescent="0.25">
      <c r="A32" s="19" t="s">
        <v>21</v>
      </c>
      <c r="B32" s="14" t="s">
        <v>35</v>
      </c>
      <c r="C32" s="58">
        <v>33991.979999999996</v>
      </c>
      <c r="D32" s="47">
        <f t="shared" si="0"/>
        <v>2.1912653707679652E-2</v>
      </c>
      <c r="E32" s="60">
        <v>39912.04</v>
      </c>
      <c r="F32" s="47">
        <f t="shared" si="1"/>
        <v>2.5053677374017244E-2</v>
      </c>
      <c r="G32" s="33">
        <f t="shared" si="2"/>
        <v>5920.0600000000049</v>
      </c>
      <c r="H32" s="33">
        <f t="shared" si="3"/>
        <v>17.416049315162006</v>
      </c>
      <c r="I32" s="38">
        <f t="shared" si="5"/>
        <v>3.1410236663375925E-3</v>
      </c>
      <c r="J32" s="1"/>
      <c r="K32" s="1"/>
      <c r="L32" s="1"/>
    </row>
    <row r="33" spans="1:12" x14ac:dyDescent="0.25">
      <c r="A33" s="20" t="s">
        <v>19</v>
      </c>
      <c r="B33" s="8" t="s">
        <v>20</v>
      </c>
      <c r="C33" s="27">
        <f>SUM(C29:C32)</f>
        <v>35063336.64199993</v>
      </c>
      <c r="D33" s="35">
        <f>SUM(D29:D32)</f>
        <v>22.603295061715727</v>
      </c>
      <c r="E33" s="27">
        <f>SUM(E29:E32)</f>
        <v>34481823.087999962</v>
      </c>
      <c r="F33" s="35">
        <f>SUM(F29:F32)</f>
        <v>21.645009147983668</v>
      </c>
      <c r="G33" s="35">
        <f>E33-C33</f>
        <v>-581513.55399996787</v>
      </c>
      <c r="H33" s="35">
        <f>(E33-C33)/C33*100</f>
        <v>-1.65846610645552</v>
      </c>
      <c r="I33" s="40">
        <f>F33-D33</f>
        <v>-0.95828591373205896</v>
      </c>
      <c r="J33" s="1"/>
      <c r="K33" s="1"/>
      <c r="L33" s="1"/>
    </row>
    <row r="34" spans="1:12" x14ac:dyDescent="0.25">
      <c r="A34" s="15" t="s">
        <v>33</v>
      </c>
      <c r="B34" s="16" t="s">
        <v>34</v>
      </c>
      <c r="C34" s="29">
        <f>C28+C33</f>
        <v>155124890.18199992</v>
      </c>
      <c r="D34" s="30">
        <v>100.00000000000001</v>
      </c>
      <c r="E34" s="32">
        <f>E28+E33</f>
        <v>159306114.6440407</v>
      </c>
      <c r="F34" s="31">
        <f>F28+F33</f>
        <v>99.999999999999986</v>
      </c>
      <c r="G34" s="43">
        <f>G28+G33</f>
        <v>4181224.4620407596</v>
      </c>
      <c r="H34" s="43">
        <f>(E34-C34)/C34*100</f>
        <v>2.6953923752243565</v>
      </c>
      <c r="I34" s="73">
        <f>F34-D34</f>
        <v>0</v>
      </c>
      <c r="J34" s="1"/>
      <c r="K34" s="1"/>
      <c r="L34" s="1"/>
    </row>
    <row r="37" spans="1:12" x14ac:dyDescent="0.25">
      <c r="B37" s="70" t="s">
        <v>65</v>
      </c>
    </row>
  </sheetData>
  <mergeCells count="4">
    <mergeCell ref="A7:A9"/>
    <mergeCell ref="C7:I7"/>
    <mergeCell ref="G8:H8"/>
    <mergeCell ref="B7:B9"/>
  </mergeCells>
  <pageMargins left="0.39370078740157483" right="0.39370078740157483" top="0.74803149606299213" bottom="0.74803149606299213" header="0.31496062992125984" footer="0.31496062992125984"/>
  <pageSetup paperSize="9" scale="7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.5703125" customWidth="1"/>
    <col min="2" max="2" width="37.42578125" customWidth="1"/>
    <col min="3" max="3" width="16.85546875" customWidth="1"/>
    <col min="4" max="4" width="14.140625" customWidth="1"/>
    <col min="5" max="5" width="17.42578125" customWidth="1"/>
    <col min="6" max="6" width="14.140625" customWidth="1"/>
    <col min="7" max="7" width="16.85546875" customWidth="1"/>
    <col min="8" max="8" width="14.7109375" customWidth="1"/>
    <col min="9" max="9" width="12" customWidth="1"/>
  </cols>
  <sheetData>
    <row r="3" spans="1:9" x14ac:dyDescent="0.25">
      <c r="C3" s="56" t="s">
        <v>54</v>
      </c>
      <c r="D3" s="4"/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">
      <c r="A7" s="75" t="s">
        <v>0</v>
      </c>
      <c r="B7" s="81" t="s">
        <v>29</v>
      </c>
      <c r="C7" s="78" t="s">
        <v>31</v>
      </c>
      <c r="D7" s="78"/>
      <c r="E7" s="78"/>
      <c r="F7" s="78"/>
      <c r="G7" s="78"/>
      <c r="H7" s="78"/>
      <c r="I7" s="79"/>
    </row>
    <row r="8" spans="1:9" s="1" customFormat="1" ht="29.25" customHeight="1" x14ac:dyDescent="0.2">
      <c r="A8" s="76"/>
      <c r="B8" s="82"/>
      <c r="C8" s="23" t="s">
        <v>31</v>
      </c>
      <c r="D8" s="23" t="s">
        <v>51</v>
      </c>
      <c r="E8" s="23" t="s">
        <v>31</v>
      </c>
      <c r="F8" s="23" t="s">
        <v>51</v>
      </c>
      <c r="G8" s="80" t="s">
        <v>32</v>
      </c>
      <c r="H8" s="80"/>
      <c r="I8" s="10" t="s">
        <v>63</v>
      </c>
    </row>
    <row r="9" spans="1:9" s="1" customFormat="1" ht="32.25" customHeight="1" thickBot="1" x14ac:dyDescent="0.25">
      <c r="A9" s="77"/>
      <c r="B9" s="83"/>
      <c r="C9" s="11" t="s">
        <v>56</v>
      </c>
      <c r="D9" s="11" t="s">
        <v>52</v>
      </c>
      <c r="E9" s="11" t="s">
        <v>57</v>
      </c>
      <c r="F9" s="11" t="s">
        <v>52</v>
      </c>
      <c r="G9" s="74" t="s">
        <v>58</v>
      </c>
      <c r="H9" s="74" t="s">
        <v>59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61">
        <v>12021026.48</v>
      </c>
      <c r="D10" s="47">
        <f>C10/C$34*100</f>
        <v>7.7404397362903987</v>
      </c>
      <c r="E10" s="64">
        <v>11811905.20520583</v>
      </c>
      <c r="F10" s="47">
        <f>E10/E$34*100</f>
        <v>7.3355848504520687</v>
      </c>
      <c r="G10" s="33">
        <f>E10-C10</f>
        <v>-209121.27479417063</v>
      </c>
      <c r="H10" s="33">
        <f>IFERROR((E10-C10)/C10*100,"-")</f>
        <v>-1.7396291002444462</v>
      </c>
      <c r="I10" s="48">
        <f>F10-D10</f>
        <v>-0.40485488583833007</v>
      </c>
    </row>
    <row r="11" spans="1:9" s="1" customFormat="1" ht="14.25" x14ac:dyDescent="0.2">
      <c r="A11" s="19" t="s">
        <v>2</v>
      </c>
      <c r="B11" s="12" t="s">
        <v>37</v>
      </c>
      <c r="C11" s="61">
        <v>2142106.4900000002</v>
      </c>
      <c r="D11" s="47">
        <f t="shared" ref="D11:D32" si="0">C11/C$34*100</f>
        <v>1.3793203286048792</v>
      </c>
      <c r="E11" s="64">
        <v>2422662.17</v>
      </c>
      <c r="F11" s="47">
        <f t="shared" ref="F11:F32" si="1">E11/E$34*100</f>
        <v>1.504553550275944</v>
      </c>
      <c r="G11" s="33">
        <f t="shared" ref="G11:G32" si="2">E11-C11</f>
        <v>280555.6799999997</v>
      </c>
      <c r="H11" s="33">
        <f t="shared" ref="H11:H32" si="3">IFERROR((E11-C11)/C11*100,"-")</f>
        <v>13.097186405518041</v>
      </c>
      <c r="I11" s="48">
        <f t="shared" ref="I11:I27" si="4">F11-D11</f>
        <v>0.12523322167106476</v>
      </c>
    </row>
    <row r="12" spans="1:9" s="1" customFormat="1" ht="15.75" customHeight="1" x14ac:dyDescent="0.2">
      <c r="A12" s="19" t="s">
        <v>3</v>
      </c>
      <c r="B12" s="12" t="s">
        <v>38</v>
      </c>
      <c r="C12" s="61">
        <v>16515350.470000001</v>
      </c>
      <c r="D12" s="47">
        <f t="shared" si="0"/>
        <v>10.63437263443665</v>
      </c>
      <c r="E12" s="64">
        <v>17276602.154288102</v>
      </c>
      <c r="F12" s="47">
        <f t="shared" si="1"/>
        <v>10.72934288148776</v>
      </c>
      <c r="G12" s="33">
        <f t="shared" si="2"/>
        <v>761251.68428810127</v>
      </c>
      <c r="H12" s="33">
        <f t="shared" si="3"/>
        <v>4.6093583401146025</v>
      </c>
      <c r="I12" s="48">
        <f t="shared" si="4"/>
        <v>9.4970247051110235E-2</v>
      </c>
    </row>
    <row r="13" spans="1:9" s="1" customFormat="1" ht="14.25" x14ac:dyDescent="0.2">
      <c r="A13" s="19" t="s">
        <v>4</v>
      </c>
      <c r="B13" s="12" t="s">
        <v>39</v>
      </c>
      <c r="C13" s="61">
        <v>5382</v>
      </c>
      <c r="D13" s="47">
        <f t="shared" si="0"/>
        <v>3.465514923374075E-3</v>
      </c>
      <c r="E13" s="64">
        <v>0</v>
      </c>
      <c r="F13" s="47">
        <f t="shared" si="1"/>
        <v>0</v>
      </c>
      <c r="G13" s="33">
        <f t="shared" si="2"/>
        <v>-5382</v>
      </c>
      <c r="H13" s="33">
        <f t="shared" si="3"/>
        <v>-100</v>
      </c>
      <c r="I13" s="48">
        <f t="shared" si="4"/>
        <v>-3.465514923374075E-3</v>
      </c>
    </row>
    <row r="14" spans="1:9" s="1" customFormat="1" ht="17.25" customHeight="1" x14ac:dyDescent="0.2">
      <c r="A14" s="19" t="s">
        <v>5</v>
      </c>
      <c r="B14" s="12" t="s">
        <v>41</v>
      </c>
      <c r="C14" s="61">
        <v>0</v>
      </c>
      <c r="D14" s="47">
        <f t="shared" si="0"/>
        <v>0</v>
      </c>
      <c r="E14" s="64">
        <v>729</v>
      </c>
      <c r="F14" s="47">
        <f t="shared" si="1"/>
        <v>4.5273317581508415E-4</v>
      </c>
      <c r="G14" s="33">
        <f t="shared" si="2"/>
        <v>729</v>
      </c>
      <c r="H14" s="33" t="str">
        <f t="shared" si="3"/>
        <v>-</v>
      </c>
      <c r="I14" s="48">
        <f t="shared" si="4"/>
        <v>4.5273317581508415E-4</v>
      </c>
    </row>
    <row r="15" spans="1:9" s="1" customFormat="1" ht="14.25" x14ac:dyDescent="0.2">
      <c r="A15" s="19" t="s">
        <v>6</v>
      </c>
      <c r="B15" s="12" t="s">
        <v>42</v>
      </c>
      <c r="C15" s="61">
        <v>0</v>
      </c>
      <c r="D15" s="47">
        <f t="shared" si="0"/>
        <v>0</v>
      </c>
      <c r="E15" s="64"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48">
        <f t="shared" si="4"/>
        <v>0</v>
      </c>
    </row>
    <row r="16" spans="1:9" s="1" customFormat="1" ht="14.25" x14ac:dyDescent="0.2">
      <c r="A16" s="19" t="s">
        <v>7</v>
      </c>
      <c r="B16" s="12" t="s">
        <v>68</v>
      </c>
      <c r="C16" s="61">
        <v>1459247.12</v>
      </c>
      <c r="D16" s="47">
        <f t="shared" si="0"/>
        <v>0.93962145508187289</v>
      </c>
      <c r="E16" s="64">
        <v>1194030.21</v>
      </c>
      <c r="F16" s="47">
        <f t="shared" si="1"/>
        <v>0.74153235801433726</v>
      </c>
      <c r="G16" s="33">
        <f t="shared" si="2"/>
        <v>-265216.91000000015</v>
      </c>
      <c r="H16" s="33">
        <f t="shared" si="3"/>
        <v>-18.174914061163275</v>
      </c>
      <c r="I16" s="48">
        <f t="shared" si="4"/>
        <v>-0.19808909706753564</v>
      </c>
    </row>
    <row r="17" spans="1:9" s="1" customFormat="1" ht="26.25" customHeight="1" x14ac:dyDescent="0.2">
      <c r="A17" s="19" t="s">
        <v>8</v>
      </c>
      <c r="B17" s="12" t="s">
        <v>43</v>
      </c>
      <c r="C17" s="61">
        <v>9283511.3399999999</v>
      </c>
      <c r="D17" s="47">
        <f t="shared" si="0"/>
        <v>5.9777307859684976</v>
      </c>
      <c r="E17" s="64">
        <v>8883700.2899999991</v>
      </c>
      <c r="F17" s="47">
        <f t="shared" si="1"/>
        <v>5.5170724900975081</v>
      </c>
      <c r="G17" s="33">
        <f t="shared" si="2"/>
        <v>-399811.05000000075</v>
      </c>
      <c r="H17" s="33">
        <f t="shared" si="3"/>
        <v>-4.3066791794321304</v>
      </c>
      <c r="I17" s="48">
        <f t="shared" si="4"/>
        <v>-0.4606582958709895</v>
      </c>
    </row>
    <row r="18" spans="1:9" s="1" customFormat="1" ht="14.25" x14ac:dyDescent="0.2">
      <c r="A18" s="19" t="s">
        <v>9</v>
      </c>
      <c r="B18" s="12" t="s">
        <v>44</v>
      </c>
      <c r="C18" s="61">
        <v>5481353.6499999985</v>
      </c>
      <c r="D18" s="47">
        <f t="shared" si="0"/>
        <v>3.529489571602741</v>
      </c>
      <c r="E18" s="64">
        <v>4952415.3479538988</v>
      </c>
      <c r="F18" s="47">
        <f t="shared" si="1"/>
        <v>3.075614167948606</v>
      </c>
      <c r="G18" s="33">
        <f t="shared" si="2"/>
        <v>-528938.30204609968</v>
      </c>
      <c r="H18" s="33">
        <f t="shared" si="3"/>
        <v>-9.649775143519518</v>
      </c>
      <c r="I18" s="48">
        <f t="shared" si="4"/>
        <v>-0.45387540365413503</v>
      </c>
    </row>
    <row r="19" spans="1:9" s="1" customFormat="1" ht="28.5" customHeight="1" x14ac:dyDescent="0.2">
      <c r="A19" s="19" t="s">
        <v>10</v>
      </c>
      <c r="B19" s="12" t="s">
        <v>46</v>
      </c>
      <c r="C19" s="61">
        <v>62990607.480000004</v>
      </c>
      <c r="D19" s="47">
        <f t="shared" si="0"/>
        <v>40.560180277654894</v>
      </c>
      <c r="E19" s="64">
        <v>68118809.960492894</v>
      </c>
      <c r="F19" s="47">
        <f t="shared" si="1"/>
        <v>42.304040008447373</v>
      </c>
      <c r="G19" s="33">
        <f t="shared" si="2"/>
        <v>5128202.4804928899</v>
      </c>
      <c r="H19" s="33">
        <f t="shared" si="3"/>
        <v>8.1412176920521571</v>
      </c>
      <c r="I19" s="48">
        <f t="shared" si="4"/>
        <v>1.7438597307924795</v>
      </c>
    </row>
    <row r="20" spans="1:9" s="1" customFormat="1" ht="27" customHeight="1" x14ac:dyDescent="0.2">
      <c r="A20" s="19" t="s">
        <v>11</v>
      </c>
      <c r="B20" s="12" t="s">
        <v>47</v>
      </c>
      <c r="C20" s="61">
        <v>10010.299999999999</v>
      </c>
      <c r="D20" s="47">
        <f t="shared" si="0"/>
        <v>6.4457160976312709E-3</v>
      </c>
      <c r="E20" s="64">
        <v>11526.5</v>
      </c>
      <c r="F20" s="47">
        <f t="shared" si="1"/>
        <v>7.1583387531310941E-3</v>
      </c>
      <c r="G20" s="33">
        <f t="shared" si="2"/>
        <v>1516.2000000000007</v>
      </c>
      <c r="H20" s="33">
        <f t="shared" si="3"/>
        <v>15.146399208814929</v>
      </c>
      <c r="I20" s="48">
        <f t="shared" si="4"/>
        <v>7.1262265549982325E-4</v>
      </c>
    </row>
    <row r="21" spans="1:9" s="1" customFormat="1" ht="28.5" customHeight="1" x14ac:dyDescent="0.2">
      <c r="A21" s="19" t="s">
        <v>12</v>
      </c>
      <c r="B21" s="12" t="s">
        <v>48</v>
      </c>
      <c r="C21" s="61">
        <v>3743</v>
      </c>
      <c r="D21" s="47">
        <f t="shared" si="0"/>
        <v>2.4101490817891422E-3</v>
      </c>
      <c r="E21" s="64">
        <v>3503</v>
      </c>
      <c r="F21" s="47">
        <f t="shared" si="1"/>
        <v>2.1754791699317415E-3</v>
      </c>
      <c r="G21" s="33">
        <f t="shared" si="2"/>
        <v>-240</v>
      </c>
      <c r="H21" s="33">
        <f t="shared" si="3"/>
        <v>-6.4119690088164578</v>
      </c>
      <c r="I21" s="48">
        <f t="shared" si="4"/>
        <v>-2.3466991185740063E-4</v>
      </c>
    </row>
    <row r="22" spans="1:9" s="1" customFormat="1" ht="14.25" x14ac:dyDescent="0.2">
      <c r="A22" s="19" t="s">
        <v>13</v>
      </c>
      <c r="B22" s="12" t="s">
        <v>49</v>
      </c>
      <c r="C22" s="61">
        <v>2006701.0900000003</v>
      </c>
      <c r="D22" s="47">
        <f t="shared" si="0"/>
        <v>1.2921316562887446</v>
      </c>
      <c r="E22" s="64">
        <v>2761672.1</v>
      </c>
      <c r="F22" s="47">
        <f t="shared" si="1"/>
        <v>1.7150899593867115</v>
      </c>
      <c r="G22" s="33">
        <f t="shared" si="2"/>
        <v>754971.00999999978</v>
      </c>
      <c r="H22" s="33">
        <f t="shared" si="3"/>
        <v>37.622494638700758</v>
      </c>
      <c r="I22" s="48">
        <f t="shared" si="4"/>
        <v>0.42295830309796689</v>
      </c>
    </row>
    <row r="23" spans="1:9" s="1" customFormat="1" ht="14.25" x14ac:dyDescent="0.2">
      <c r="A23" s="19" t="s">
        <v>14</v>
      </c>
      <c r="B23" s="12" t="s">
        <v>45</v>
      </c>
      <c r="C23" s="61">
        <v>3932867.74</v>
      </c>
      <c r="D23" s="47">
        <f t="shared" si="0"/>
        <v>2.5324065114504779</v>
      </c>
      <c r="E23" s="64">
        <v>3388210.05</v>
      </c>
      <c r="F23" s="47">
        <f t="shared" si="1"/>
        <v>2.1041908042045061</v>
      </c>
      <c r="G23" s="33">
        <f t="shared" si="2"/>
        <v>-544657.69000000041</v>
      </c>
      <c r="H23" s="33">
        <f t="shared" si="3"/>
        <v>-13.848868713800183</v>
      </c>
      <c r="I23" s="48">
        <f t="shared" si="4"/>
        <v>-0.4282157072459718</v>
      </c>
    </row>
    <row r="24" spans="1:9" s="1" customFormat="1" ht="14.25" x14ac:dyDescent="0.2">
      <c r="A24" s="19" t="s">
        <v>15</v>
      </c>
      <c r="B24" s="12" t="s">
        <v>69</v>
      </c>
      <c r="C24" s="61">
        <v>121411.81000000001</v>
      </c>
      <c r="D24" s="47">
        <f t="shared" si="0"/>
        <v>7.8178082391092113E-2</v>
      </c>
      <c r="E24" s="64">
        <v>157832.22999999998</v>
      </c>
      <c r="F24" s="47">
        <f t="shared" si="1"/>
        <v>9.8019049017663645E-2</v>
      </c>
      <c r="G24" s="33">
        <f t="shared" si="2"/>
        <v>36420.419999999969</v>
      </c>
      <c r="H24" s="33">
        <f t="shared" si="3"/>
        <v>29.997427762587481</v>
      </c>
      <c r="I24" s="48">
        <f t="shared" si="4"/>
        <v>1.9840966626571532E-2</v>
      </c>
    </row>
    <row r="25" spans="1:9" s="1" customFormat="1" ht="14.25" x14ac:dyDescent="0.2">
      <c r="A25" s="19" t="s">
        <v>16</v>
      </c>
      <c r="B25" s="12" t="s">
        <v>70</v>
      </c>
      <c r="C25" s="61">
        <v>825137.08</v>
      </c>
      <c r="D25" s="47">
        <f t="shared" si="0"/>
        <v>0.53131268386646369</v>
      </c>
      <c r="E25" s="64">
        <v>362940.08999999997</v>
      </c>
      <c r="F25" s="47">
        <f t="shared" si="1"/>
        <v>0.22539783206627223</v>
      </c>
      <c r="G25" s="33">
        <f t="shared" si="2"/>
        <v>-462196.99</v>
      </c>
      <c r="H25" s="33">
        <f t="shared" si="3"/>
        <v>-56.014570330544359</v>
      </c>
      <c r="I25" s="48">
        <f t="shared" si="4"/>
        <v>-0.30591485180019146</v>
      </c>
    </row>
    <row r="26" spans="1:9" s="1" customFormat="1" ht="14.25" x14ac:dyDescent="0.2">
      <c r="A26" s="19" t="s">
        <v>17</v>
      </c>
      <c r="B26" s="12" t="s">
        <v>50</v>
      </c>
      <c r="C26" s="61">
        <v>857</v>
      </c>
      <c r="D26" s="47">
        <f t="shared" si="0"/>
        <v>5.5182948519724674E-4</v>
      </c>
      <c r="E26" s="64">
        <v>784</v>
      </c>
      <c r="F26" s="47">
        <f t="shared" si="1"/>
        <v>4.8688999977918512E-4</v>
      </c>
      <c r="G26" s="33">
        <f t="shared" si="2"/>
        <v>-73</v>
      </c>
      <c r="H26" s="33">
        <f t="shared" si="3"/>
        <v>-8.5180863477246209</v>
      </c>
      <c r="I26" s="48">
        <f t="shared" si="4"/>
        <v>-6.4939485418061618E-5</v>
      </c>
    </row>
    <row r="27" spans="1:9" s="1" customFormat="1" ht="14.25" x14ac:dyDescent="0.2">
      <c r="A27" s="19" t="s">
        <v>18</v>
      </c>
      <c r="B27" s="12" t="s">
        <v>40</v>
      </c>
      <c r="C27" s="61">
        <v>138579.84999999998</v>
      </c>
      <c r="D27" s="47">
        <f t="shared" si="0"/>
        <v>8.9232727286127966E-2</v>
      </c>
      <c r="E27" s="64">
        <v>534869.40999999992</v>
      </c>
      <c r="F27" s="47">
        <f t="shared" si="1"/>
        <v>0.3321716414755011</v>
      </c>
      <c r="G27" s="33">
        <f t="shared" si="2"/>
        <v>396289.55999999994</v>
      </c>
      <c r="H27" s="33">
        <f t="shared" si="3"/>
        <v>285.96477770758162</v>
      </c>
      <c r="I27" s="48">
        <f t="shared" si="4"/>
        <v>0.24293891418937313</v>
      </c>
    </row>
    <row r="28" spans="1:9" s="1" customFormat="1" ht="14.25" x14ac:dyDescent="0.2">
      <c r="A28" s="20" t="s">
        <v>30</v>
      </c>
      <c r="B28" s="7" t="s">
        <v>22</v>
      </c>
      <c r="C28" s="26">
        <f>SUM(C10:C27)</f>
        <v>116937892.89999999</v>
      </c>
      <c r="D28" s="34">
        <f>SUM(D10:D27)</f>
        <v>75.297289660510828</v>
      </c>
      <c r="E28" s="26">
        <f>SUM(E10:E27)</f>
        <v>121882191.71794072</v>
      </c>
      <c r="F28" s="34">
        <f>SUM(F10:F27)</f>
        <v>75.692883033972919</v>
      </c>
      <c r="G28" s="34">
        <f>E28-C28</f>
        <v>4944298.8179407269</v>
      </c>
      <c r="H28" s="34">
        <f>(E28-C28)/C28*100</f>
        <v>4.2281408492359853</v>
      </c>
      <c r="I28" s="49">
        <f>F28-D28</f>
        <v>0.39559337346209134</v>
      </c>
    </row>
    <row r="29" spans="1:9" s="1" customFormat="1" ht="14.25" x14ac:dyDescent="0.2">
      <c r="A29" s="21" t="s">
        <v>27</v>
      </c>
      <c r="B29" s="5" t="s">
        <v>23</v>
      </c>
      <c r="C29" s="62">
        <v>35673956.329999998</v>
      </c>
      <c r="D29" s="47">
        <f t="shared" si="0"/>
        <v>22.970759575884436</v>
      </c>
      <c r="E29" s="63">
        <v>36114428.404999971</v>
      </c>
      <c r="F29" s="47">
        <f t="shared" si="1"/>
        <v>22.42825770170387</v>
      </c>
      <c r="G29" s="33">
        <f t="shared" si="2"/>
        <v>440472.07499997318</v>
      </c>
      <c r="H29" s="33">
        <f t="shared" si="3"/>
        <v>1.2347160794990331</v>
      </c>
      <c r="I29" s="48">
        <f>F29-D29</f>
        <v>-0.54250187418056584</v>
      </c>
    </row>
    <row r="30" spans="1:9" s="1" customFormat="1" ht="14.25" x14ac:dyDescent="0.2">
      <c r="A30" s="21" t="s">
        <v>24</v>
      </c>
      <c r="B30" s="6" t="s">
        <v>25</v>
      </c>
      <c r="C30" s="62">
        <v>156882.75</v>
      </c>
      <c r="D30" s="47">
        <f t="shared" si="0"/>
        <v>0.10101811804997475</v>
      </c>
      <c r="E30" s="63">
        <v>50649.77</v>
      </c>
      <c r="F30" s="47">
        <f t="shared" si="1"/>
        <v>3.1455186867494614E-2</v>
      </c>
      <c r="G30" s="33">
        <f t="shared" si="2"/>
        <v>-106232.98000000001</v>
      </c>
      <c r="H30" s="33">
        <f t="shared" si="3"/>
        <v>-67.714888985564073</v>
      </c>
      <c r="I30" s="48">
        <f t="shared" ref="I30:I32" si="5">F30-D30</f>
        <v>-6.9562931182480137E-2</v>
      </c>
    </row>
    <row r="31" spans="1:9" s="1" customFormat="1" ht="14.25" x14ac:dyDescent="0.2">
      <c r="A31" s="21" t="s">
        <v>26</v>
      </c>
      <c r="B31" s="14" t="s">
        <v>28</v>
      </c>
      <c r="C31" s="62">
        <v>2532864.4349999391</v>
      </c>
      <c r="D31" s="47">
        <f t="shared" si="0"/>
        <v>1.6309326455547626</v>
      </c>
      <c r="E31" s="63">
        <v>2974726.9349999987</v>
      </c>
      <c r="F31" s="47">
        <f t="shared" si="1"/>
        <v>1.8474040774557214</v>
      </c>
      <c r="G31" s="33">
        <f t="shared" si="2"/>
        <v>441862.5000000596</v>
      </c>
      <c r="H31" s="33">
        <f t="shared" si="3"/>
        <v>17.445169741193443</v>
      </c>
      <c r="I31" s="48">
        <f t="shared" si="5"/>
        <v>0.21647143190095886</v>
      </c>
    </row>
    <row r="32" spans="1:9" s="1" customFormat="1" ht="14.25" x14ac:dyDescent="0.2">
      <c r="A32" s="19" t="s">
        <v>21</v>
      </c>
      <c r="B32" s="14" t="s">
        <v>35</v>
      </c>
      <c r="C32" s="62">
        <v>0</v>
      </c>
      <c r="D32" s="47">
        <f t="shared" si="0"/>
        <v>0</v>
      </c>
      <c r="E32" s="63">
        <v>0</v>
      </c>
      <c r="F32" s="47">
        <f t="shared" si="1"/>
        <v>0</v>
      </c>
      <c r="G32" s="33">
        <f t="shared" si="2"/>
        <v>0</v>
      </c>
      <c r="H32" s="33" t="str">
        <f t="shared" si="3"/>
        <v>-</v>
      </c>
      <c r="I32" s="48">
        <f t="shared" si="5"/>
        <v>0</v>
      </c>
    </row>
    <row r="33" spans="1:9" s="1" customFormat="1" ht="14.25" x14ac:dyDescent="0.2">
      <c r="A33" s="20" t="s">
        <v>19</v>
      </c>
      <c r="B33" s="8" t="s">
        <v>20</v>
      </c>
      <c r="C33" s="27">
        <f>SUM(C29:C32)</f>
        <v>38363703.514999941</v>
      </c>
      <c r="D33" s="35">
        <f>SUM(D29:D32)</f>
        <v>24.702710339489172</v>
      </c>
      <c r="E33" s="27">
        <f>SUM(E29:E32)</f>
        <v>39139805.10999997</v>
      </c>
      <c r="F33" s="35">
        <f>SUM(F29:F32)</f>
        <v>24.307116966027085</v>
      </c>
      <c r="G33" s="35">
        <f>E33-C33</f>
        <v>776101.59500002861</v>
      </c>
      <c r="H33" s="35">
        <f>(E33-C33)/C33*100</f>
        <v>2.023010095197348</v>
      </c>
      <c r="I33" s="50">
        <f>F33-D33</f>
        <v>-0.39559337346208778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155301596.41499993</v>
      </c>
      <c r="D34" s="30">
        <v>100.00000000000001</v>
      </c>
      <c r="E34" s="32">
        <f>E28+E33</f>
        <v>161021996.8279407</v>
      </c>
      <c r="F34" s="31">
        <f>F28+F33</f>
        <v>100</v>
      </c>
      <c r="G34" s="43">
        <f>E34-C34</f>
        <v>5720400.4129407704</v>
      </c>
      <c r="H34" s="43">
        <f>(E34-C34)/C34*100</f>
        <v>3.683413786458837</v>
      </c>
      <c r="I34" s="73">
        <f>F34-D34</f>
        <v>0</v>
      </c>
    </row>
    <row r="37" spans="1:9" x14ac:dyDescent="0.25">
      <c r="B37" s="70" t="s">
        <v>64</v>
      </c>
    </row>
  </sheetData>
  <mergeCells count="4">
    <mergeCell ref="C7:I7"/>
    <mergeCell ref="G8:H8"/>
    <mergeCell ref="A7:A9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" customWidth="1"/>
    <col min="2" max="2" width="39.28515625" customWidth="1"/>
    <col min="3" max="3" width="15.7109375" customWidth="1"/>
    <col min="4" max="4" width="11.28515625" customWidth="1"/>
    <col min="5" max="5" width="15.28515625" customWidth="1"/>
    <col min="6" max="6" width="11.28515625" customWidth="1"/>
    <col min="7" max="7" width="14" customWidth="1"/>
    <col min="8" max="8" width="15.5703125" customWidth="1"/>
    <col min="9" max="9" width="14.42578125" customWidth="1"/>
  </cols>
  <sheetData>
    <row r="1" spans="1:9" x14ac:dyDescent="0.25">
      <c r="C1" s="71"/>
      <c r="D1" s="71"/>
      <c r="E1" s="71"/>
      <c r="F1" s="71"/>
      <c r="G1" s="71"/>
      <c r="H1" s="71"/>
    </row>
    <row r="2" spans="1:9" x14ac:dyDescent="0.25">
      <c r="C2" s="71"/>
      <c r="D2" s="71"/>
      <c r="E2" s="71"/>
      <c r="F2" s="71"/>
      <c r="G2" s="71"/>
      <c r="H2" s="71"/>
    </row>
    <row r="3" spans="1:9" x14ac:dyDescent="0.25">
      <c r="C3" s="56"/>
      <c r="D3" s="56" t="s">
        <v>62</v>
      </c>
      <c r="E3" s="71"/>
      <c r="F3" s="71"/>
      <c r="G3" s="71"/>
      <c r="H3" s="71"/>
    </row>
    <row r="4" spans="1:9" x14ac:dyDescent="0.25">
      <c r="C4" s="71"/>
      <c r="D4" s="71"/>
      <c r="E4" s="71"/>
      <c r="F4" s="71"/>
      <c r="G4" s="71"/>
      <c r="H4" s="71"/>
    </row>
    <row r="5" spans="1:9" s="1" customFormat="1" ht="15" customHeight="1" x14ac:dyDescent="0.2">
      <c r="C5" s="72"/>
      <c r="D5" s="56"/>
      <c r="E5" s="72"/>
      <c r="F5" s="72"/>
      <c r="G5" s="71"/>
      <c r="H5" s="71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">
      <c r="A7" s="75" t="s">
        <v>0</v>
      </c>
      <c r="B7" s="81" t="s">
        <v>29</v>
      </c>
      <c r="C7" s="78" t="s">
        <v>31</v>
      </c>
      <c r="D7" s="78"/>
      <c r="E7" s="78"/>
      <c r="F7" s="78"/>
      <c r="G7" s="78"/>
      <c r="H7" s="78"/>
      <c r="I7" s="79"/>
    </row>
    <row r="8" spans="1:9" s="1" customFormat="1" ht="31.5" customHeight="1" x14ac:dyDescent="0.2">
      <c r="A8" s="76"/>
      <c r="B8" s="82"/>
      <c r="C8" s="13" t="s">
        <v>31</v>
      </c>
      <c r="D8" s="13" t="s">
        <v>51</v>
      </c>
      <c r="E8" s="13" t="s">
        <v>31</v>
      </c>
      <c r="F8" s="13" t="s">
        <v>51</v>
      </c>
      <c r="G8" s="80" t="s">
        <v>32</v>
      </c>
      <c r="H8" s="80"/>
      <c r="I8" s="10" t="s">
        <v>63</v>
      </c>
    </row>
    <row r="9" spans="1:9" s="1" customFormat="1" ht="31.5" customHeight="1" thickBot="1" x14ac:dyDescent="0.25">
      <c r="A9" s="77"/>
      <c r="B9" s="83"/>
      <c r="C9" s="11" t="s">
        <v>56</v>
      </c>
      <c r="D9" s="11" t="s">
        <v>52</v>
      </c>
      <c r="E9" s="11" t="s">
        <v>57</v>
      </c>
      <c r="F9" s="11" t="s">
        <v>52</v>
      </c>
      <c r="G9" s="74" t="s">
        <v>58</v>
      </c>
      <c r="H9" s="74" t="s">
        <v>59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65">
        <v>5153644.5588999996</v>
      </c>
      <c r="D10" s="47">
        <f t="shared" ref="D10:D27" si="0">C10/C$34*100</f>
        <v>7.7455320641472998</v>
      </c>
      <c r="E10" s="25">
        <v>5832246.0052482001</v>
      </c>
      <c r="F10" s="46">
        <f t="shared" ref="F10:F27" si="1">E10/E$34*100</f>
        <v>8.1874606234659861</v>
      </c>
      <c r="G10" s="33">
        <f>E10-C10</f>
        <v>678601.44634820055</v>
      </c>
      <c r="H10" s="33">
        <f>IFERROR((E10-C10)/C10*100,"-")</f>
        <v>13.167408784067213</v>
      </c>
      <c r="I10" s="38">
        <f>F10-D10</f>
        <v>0.44192855931868635</v>
      </c>
    </row>
    <row r="11" spans="1:9" s="1" customFormat="1" ht="14.25" x14ac:dyDescent="0.2">
      <c r="A11" s="19" t="s">
        <v>2</v>
      </c>
      <c r="B11" s="12" t="s">
        <v>37</v>
      </c>
      <c r="C11" s="65">
        <v>412603.95999999996</v>
      </c>
      <c r="D11" s="46">
        <f t="shared" si="0"/>
        <v>0.62011207126326795</v>
      </c>
      <c r="E11" s="52">
        <v>558078.91999999993</v>
      </c>
      <c r="F11" s="46">
        <f t="shared" si="1"/>
        <v>0.78344589343020554</v>
      </c>
      <c r="G11" s="33">
        <f t="shared" ref="G11:G27" si="2">E11-C11</f>
        <v>145474.95999999996</v>
      </c>
      <c r="H11" s="33">
        <f t="shared" ref="H11:H27" si="3">IFERROR((E11-C11)/C11*100,"-")</f>
        <v>35.257771156631648</v>
      </c>
      <c r="I11" s="38">
        <f t="shared" ref="I11:I33" si="4">F11-D11</f>
        <v>0.16333382216693759</v>
      </c>
    </row>
    <row r="12" spans="1:9" s="1" customFormat="1" ht="15.75" customHeight="1" x14ac:dyDescent="0.2">
      <c r="A12" s="19" t="s">
        <v>3</v>
      </c>
      <c r="B12" s="12" t="s">
        <v>38</v>
      </c>
      <c r="C12" s="65">
        <v>4444517.5999999996</v>
      </c>
      <c r="D12" s="46">
        <f t="shared" si="0"/>
        <v>6.6797686932089757</v>
      </c>
      <c r="E12" s="52">
        <v>5196746.5435490012</v>
      </c>
      <c r="F12" s="46">
        <f t="shared" si="1"/>
        <v>7.2953297335457146</v>
      </c>
      <c r="G12" s="33">
        <f t="shared" si="2"/>
        <v>752228.94354900159</v>
      </c>
      <c r="H12" s="33">
        <f t="shared" si="3"/>
        <v>16.924872646448776</v>
      </c>
      <c r="I12" s="38">
        <f t="shared" si="4"/>
        <v>0.61556104033673886</v>
      </c>
    </row>
    <row r="13" spans="1:9" s="1" customFormat="1" ht="14.25" x14ac:dyDescent="0.2">
      <c r="A13" s="19" t="s">
        <v>4</v>
      </c>
      <c r="B13" s="12" t="s">
        <v>39</v>
      </c>
      <c r="C13" s="65">
        <v>0</v>
      </c>
      <c r="D13" s="46">
        <f t="shared" si="0"/>
        <v>0</v>
      </c>
      <c r="E13" s="51">
        <v>0</v>
      </c>
      <c r="F13" s="46">
        <f t="shared" si="1"/>
        <v>0</v>
      </c>
      <c r="G13" s="33">
        <f t="shared" si="2"/>
        <v>0</v>
      </c>
      <c r="H13" s="33" t="str">
        <f t="shared" si="3"/>
        <v>-</v>
      </c>
      <c r="I13" s="38">
        <f t="shared" si="4"/>
        <v>0</v>
      </c>
    </row>
    <row r="14" spans="1:9" s="1" customFormat="1" ht="17.25" customHeight="1" x14ac:dyDescent="0.2">
      <c r="A14" s="19" t="s">
        <v>5</v>
      </c>
      <c r="B14" s="12" t="s">
        <v>41</v>
      </c>
      <c r="C14" s="65">
        <v>0</v>
      </c>
      <c r="D14" s="46">
        <f t="shared" si="0"/>
        <v>0</v>
      </c>
      <c r="E14" s="51">
        <v>0</v>
      </c>
      <c r="F14" s="46">
        <f t="shared" si="1"/>
        <v>0</v>
      </c>
      <c r="G14" s="33">
        <f t="shared" si="2"/>
        <v>0</v>
      </c>
      <c r="H14" s="33" t="str">
        <f t="shared" si="3"/>
        <v>-</v>
      </c>
      <c r="I14" s="38">
        <f t="shared" si="4"/>
        <v>0</v>
      </c>
    </row>
    <row r="15" spans="1:9" s="1" customFormat="1" ht="14.25" x14ac:dyDescent="0.2">
      <c r="A15" s="19" t="s">
        <v>6</v>
      </c>
      <c r="B15" s="12" t="s">
        <v>42</v>
      </c>
      <c r="C15" s="65">
        <v>0</v>
      </c>
      <c r="D15" s="46">
        <f t="shared" si="0"/>
        <v>0</v>
      </c>
      <c r="E15" s="51">
        <v>0</v>
      </c>
      <c r="F15" s="46">
        <f t="shared" si="1"/>
        <v>0</v>
      </c>
      <c r="G15" s="33">
        <f t="shared" si="2"/>
        <v>0</v>
      </c>
      <c r="H15" s="33" t="str">
        <f t="shared" si="3"/>
        <v>-</v>
      </c>
      <c r="I15" s="38">
        <f t="shared" si="4"/>
        <v>0</v>
      </c>
    </row>
    <row r="16" spans="1:9" s="1" customFormat="1" ht="14.25" x14ac:dyDescent="0.2">
      <c r="A16" s="19" t="s">
        <v>7</v>
      </c>
      <c r="B16" s="12" t="s">
        <v>68</v>
      </c>
      <c r="C16" s="65">
        <v>275240.01990000007</v>
      </c>
      <c r="D16" s="46">
        <f t="shared" si="0"/>
        <v>0.41366461639081736</v>
      </c>
      <c r="E16" s="51">
        <v>345248.27</v>
      </c>
      <c r="F16" s="46">
        <f t="shared" si="1"/>
        <v>0.48466861881359513</v>
      </c>
      <c r="G16" s="33">
        <f t="shared" si="2"/>
        <v>70008.250099999947</v>
      </c>
      <c r="H16" s="33">
        <f t="shared" si="3"/>
        <v>25.435345530579191</v>
      </c>
      <c r="I16" s="38">
        <f t="shared" si="4"/>
        <v>7.1004002422777768E-2</v>
      </c>
    </row>
    <row r="17" spans="1:14" s="1" customFormat="1" ht="27.75" customHeight="1" x14ac:dyDescent="0.2">
      <c r="A17" s="19" t="s">
        <v>8</v>
      </c>
      <c r="B17" s="12" t="s">
        <v>43</v>
      </c>
      <c r="C17" s="65">
        <v>3587878.7499999995</v>
      </c>
      <c r="D17" s="46">
        <f t="shared" si="0"/>
        <v>5.3923062762266385</v>
      </c>
      <c r="E17" s="51">
        <v>3115609.38</v>
      </c>
      <c r="F17" s="46">
        <f t="shared" si="1"/>
        <v>4.3737745448146095</v>
      </c>
      <c r="G17" s="33">
        <f t="shared" si="2"/>
        <v>-472269.36999999965</v>
      </c>
      <c r="H17" s="33">
        <f t="shared" si="3"/>
        <v>-13.162913323088182</v>
      </c>
      <c r="I17" s="38">
        <f t="shared" si="4"/>
        <v>-1.018531731412029</v>
      </c>
    </row>
    <row r="18" spans="1:14" s="1" customFormat="1" ht="14.25" x14ac:dyDescent="0.2">
      <c r="A18" s="19" t="s">
        <v>9</v>
      </c>
      <c r="B18" s="12" t="s">
        <v>44</v>
      </c>
      <c r="C18" s="65">
        <v>2905392.6900000004</v>
      </c>
      <c r="D18" s="46">
        <f t="shared" si="0"/>
        <v>4.3665821307896753</v>
      </c>
      <c r="E18" s="51">
        <v>2866725.2693192996</v>
      </c>
      <c r="F18" s="46">
        <f t="shared" si="1"/>
        <v>4.0243844720757513</v>
      </c>
      <c r="G18" s="33">
        <f t="shared" si="2"/>
        <v>-38667.420680700801</v>
      </c>
      <c r="H18" s="33">
        <f t="shared" si="3"/>
        <v>-1.3308844898587804</v>
      </c>
      <c r="I18" s="38">
        <f t="shared" si="4"/>
        <v>-0.34219765871392394</v>
      </c>
    </row>
    <row r="19" spans="1:14" s="1" customFormat="1" ht="28.5" customHeight="1" x14ac:dyDescent="0.2">
      <c r="A19" s="19" t="s">
        <v>10</v>
      </c>
      <c r="B19" s="12" t="s">
        <v>46</v>
      </c>
      <c r="C19" s="65">
        <v>38020208.710000001</v>
      </c>
      <c r="D19" s="46">
        <f t="shared" si="0"/>
        <v>57.141454417984363</v>
      </c>
      <c r="E19" s="51">
        <v>40707952.248783492</v>
      </c>
      <c r="F19" s="46">
        <f t="shared" si="1"/>
        <v>57.146896032665651</v>
      </c>
      <c r="G19" s="33">
        <f t="shared" si="2"/>
        <v>2687743.5387834907</v>
      </c>
      <c r="H19" s="33">
        <f t="shared" si="3"/>
        <v>7.0692498278594824</v>
      </c>
      <c r="I19" s="38">
        <f t="shared" si="4"/>
        <v>5.4416146812883426E-3</v>
      </c>
    </row>
    <row r="20" spans="1:14" s="1" customFormat="1" ht="27" customHeight="1" x14ac:dyDescent="0.2">
      <c r="A20" s="19" t="s">
        <v>11</v>
      </c>
      <c r="B20" s="12" t="s">
        <v>47</v>
      </c>
      <c r="C20" s="65">
        <v>3289.6000000000004</v>
      </c>
      <c r="D20" s="46">
        <f t="shared" si="0"/>
        <v>4.9440162174586169E-3</v>
      </c>
      <c r="E20" s="51">
        <v>2744.49</v>
      </c>
      <c r="F20" s="46">
        <f t="shared" si="1"/>
        <v>3.8527873800720961E-3</v>
      </c>
      <c r="G20" s="33">
        <f t="shared" si="2"/>
        <v>-545.11000000000058</v>
      </c>
      <c r="H20" s="33">
        <f t="shared" si="3"/>
        <v>-16.570707684824917</v>
      </c>
      <c r="I20" s="38">
        <f t="shared" si="4"/>
        <v>-1.0912288373865209E-3</v>
      </c>
    </row>
    <row r="21" spans="1:14" s="1" customFormat="1" ht="28.5" customHeight="1" x14ac:dyDescent="0.2">
      <c r="A21" s="19" t="s">
        <v>12</v>
      </c>
      <c r="B21" s="12" t="s">
        <v>48</v>
      </c>
      <c r="C21" s="65">
        <v>0</v>
      </c>
      <c r="D21" s="46">
        <f t="shared" si="0"/>
        <v>0</v>
      </c>
      <c r="E21" s="51">
        <v>50</v>
      </c>
      <c r="F21" s="46">
        <f t="shared" si="1"/>
        <v>7.0191317513856779E-5</v>
      </c>
      <c r="G21" s="33">
        <f t="shared" si="2"/>
        <v>50</v>
      </c>
      <c r="H21" s="33" t="str">
        <f t="shared" si="3"/>
        <v>-</v>
      </c>
      <c r="I21" s="38">
        <f t="shared" si="4"/>
        <v>7.0191317513856779E-5</v>
      </c>
    </row>
    <row r="22" spans="1:14" s="1" customFormat="1" ht="19.5" customHeight="1" x14ac:dyDescent="0.2">
      <c r="A22" s="19" t="s">
        <v>13</v>
      </c>
      <c r="B22" s="12" t="s">
        <v>49</v>
      </c>
      <c r="C22" s="65">
        <v>488637.46999999991</v>
      </c>
      <c r="D22" s="46">
        <f t="shared" si="0"/>
        <v>0.73438459877734319</v>
      </c>
      <c r="E22" s="51">
        <v>569753.82000000007</v>
      </c>
      <c r="F22" s="46">
        <f t="shared" si="1"/>
        <v>0.79983542568705623</v>
      </c>
      <c r="G22" s="33">
        <f t="shared" si="2"/>
        <v>81116.350000000151</v>
      </c>
      <c r="H22" s="33">
        <f t="shared" si="3"/>
        <v>16.600517762176562</v>
      </c>
      <c r="I22" s="38">
        <f t="shared" si="4"/>
        <v>6.5450826909713045E-2</v>
      </c>
    </row>
    <row r="23" spans="1:14" s="1" customFormat="1" ht="14.25" x14ac:dyDescent="0.2">
      <c r="A23" s="19" t="s">
        <v>14</v>
      </c>
      <c r="B23" s="12" t="s">
        <v>45</v>
      </c>
      <c r="C23" s="65">
        <v>0</v>
      </c>
      <c r="D23" s="46">
        <f t="shared" si="0"/>
        <v>0</v>
      </c>
      <c r="E23" s="51">
        <v>72746.98</v>
      </c>
      <c r="F23" s="46">
        <f t="shared" si="1"/>
        <v>0.10212412742708378</v>
      </c>
      <c r="G23" s="33">
        <f t="shared" si="2"/>
        <v>72746.98</v>
      </c>
      <c r="H23" s="33" t="str">
        <f t="shared" si="3"/>
        <v>-</v>
      </c>
      <c r="I23" s="38">
        <f t="shared" si="4"/>
        <v>0.10212412742708378</v>
      </c>
    </row>
    <row r="24" spans="1:14" s="1" customFormat="1" ht="14.25" x14ac:dyDescent="0.2">
      <c r="A24" s="19" t="s">
        <v>15</v>
      </c>
      <c r="B24" s="12" t="s">
        <v>69</v>
      </c>
      <c r="C24" s="65">
        <v>7336.3600000000006</v>
      </c>
      <c r="D24" s="46">
        <f t="shared" si="0"/>
        <v>1.1025985778548974E-2</v>
      </c>
      <c r="E24" s="51">
        <v>12016.83</v>
      </c>
      <c r="F24" s="46">
        <f t="shared" si="1"/>
        <v>1.6869542600800792E-2</v>
      </c>
      <c r="G24" s="33">
        <f t="shared" si="2"/>
        <v>4680.4699999999993</v>
      </c>
      <c r="H24" s="33">
        <f t="shared" si="3"/>
        <v>63.798259627390138</v>
      </c>
      <c r="I24" s="38">
        <f t="shared" si="4"/>
        <v>5.8435568222518185E-3</v>
      </c>
    </row>
    <row r="25" spans="1:14" s="1" customFormat="1" ht="14.25" x14ac:dyDescent="0.2">
      <c r="A25" s="19" t="s">
        <v>16</v>
      </c>
      <c r="B25" s="12" t="s">
        <v>70</v>
      </c>
      <c r="C25" s="65">
        <v>548110.53999999992</v>
      </c>
      <c r="D25" s="46">
        <f t="shared" si="0"/>
        <v>0.82376805651750962</v>
      </c>
      <c r="E25" s="51">
        <v>473979.02499999997</v>
      </c>
      <c r="F25" s="46">
        <f t="shared" si="1"/>
        <v>0.6653842447736652</v>
      </c>
      <c r="G25" s="33">
        <f t="shared" si="2"/>
        <v>-74131.514999999956</v>
      </c>
      <c r="H25" s="33">
        <f t="shared" si="3"/>
        <v>-13.524920538838748</v>
      </c>
      <c r="I25" s="38">
        <f t="shared" si="4"/>
        <v>-0.15838381174384442</v>
      </c>
    </row>
    <row r="26" spans="1:14" s="1" customFormat="1" ht="19.5" customHeight="1" x14ac:dyDescent="0.2">
      <c r="A26" s="19" t="s">
        <v>17</v>
      </c>
      <c r="B26" s="12" t="s">
        <v>50</v>
      </c>
      <c r="C26" s="66">
        <v>0</v>
      </c>
      <c r="D26" s="47">
        <f t="shared" si="0"/>
        <v>0</v>
      </c>
      <c r="E26" s="24">
        <v>0</v>
      </c>
      <c r="F26" s="47">
        <f t="shared" si="1"/>
        <v>0</v>
      </c>
      <c r="G26" s="33">
        <f t="shared" si="2"/>
        <v>0</v>
      </c>
      <c r="H26" s="33" t="str">
        <f t="shared" si="3"/>
        <v>-</v>
      </c>
      <c r="I26" s="38">
        <f t="shared" si="4"/>
        <v>0</v>
      </c>
    </row>
    <row r="27" spans="1:14" s="1" customFormat="1" ht="14.25" x14ac:dyDescent="0.2">
      <c r="A27" s="19" t="s">
        <v>18</v>
      </c>
      <c r="B27" s="12" t="s">
        <v>40</v>
      </c>
      <c r="C27" s="66">
        <v>17358.439999999999</v>
      </c>
      <c r="D27" s="47">
        <f t="shared" si="0"/>
        <v>2.6088402501757764E-2</v>
      </c>
      <c r="E27" s="24">
        <v>32460.85</v>
      </c>
      <c r="F27" s="47">
        <f t="shared" si="1"/>
        <v>4.5569396582393562E-2</v>
      </c>
      <c r="G27" s="33">
        <f t="shared" si="2"/>
        <v>15102.41</v>
      </c>
      <c r="H27" s="33">
        <f t="shared" si="3"/>
        <v>87.003267574735986</v>
      </c>
      <c r="I27" s="38">
        <f t="shared" si="4"/>
        <v>1.9480994080635798E-2</v>
      </c>
    </row>
    <row r="28" spans="1:14" s="1" customFormat="1" ht="14.25" x14ac:dyDescent="0.2">
      <c r="A28" s="20" t="s">
        <v>30</v>
      </c>
      <c r="B28" s="7" t="s">
        <v>22</v>
      </c>
      <c r="C28" s="26">
        <f t="shared" ref="C28" si="5">SUM(C10:C27)</f>
        <v>55864218.698799998</v>
      </c>
      <c r="D28" s="34">
        <f>SUM(D10:D27)</f>
        <v>83.959631329803656</v>
      </c>
      <c r="E28" s="26">
        <f>SUM(E10:E27)</f>
        <v>59786358.63189999</v>
      </c>
      <c r="F28" s="34">
        <f>SUM(F10:F27)</f>
        <v>83.929665634580104</v>
      </c>
      <c r="G28" s="34">
        <f>E28-C28</f>
        <v>3922139.9330999926</v>
      </c>
      <c r="H28" s="34">
        <f>(E28-C28)/C28*100</f>
        <v>7.0208445127403944</v>
      </c>
      <c r="I28" s="39">
        <f t="shared" si="4"/>
        <v>-2.9965695223552302E-2</v>
      </c>
    </row>
    <row r="29" spans="1:14" s="1" customFormat="1" ht="14.25" x14ac:dyDescent="0.2">
      <c r="A29" s="21" t="s">
        <v>27</v>
      </c>
      <c r="B29" s="5" t="s">
        <v>23</v>
      </c>
      <c r="C29" s="66">
        <v>9700691.9700000007</v>
      </c>
      <c r="D29" s="47">
        <f>C29/C$34*100</f>
        <v>14.579395190980843</v>
      </c>
      <c r="E29" s="24">
        <v>10250573.155000001</v>
      </c>
      <c r="F29" s="47">
        <f>E29/E$34*100</f>
        <v>14.390024700432436</v>
      </c>
      <c r="G29" s="33">
        <f>E29-C29</f>
        <v>549881.18500000052</v>
      </c>
      <c r="H29" s="33">
        <f>IFERROR((E29-C29)/C29*100,"-")</f>
        <v>5.6684738233163428</v>
      </c>
      <c r="I29" s="38">
        <f t="shared" si="4"/>
        <v>-0.18937049054840749</v>
      </c>
    </row>
    <row r="30" spans="1:14" s="1" customFormat="1" ht="14.25" x14ac:dyDescent="0.2">
      <c r="A30" s="21" t="s">
        <v>24</v>
      </c>
      <c r="B30" s="6" t="s">
        <v>25</v>
      </c>
      <c r="C30" s="66">
        <v>927.37</v>
      </c>
      <c r="D30" s="47">
        <f>C30/C$34*100</f>
        <v>1.3937659045429832E-3</v>
      </c>
      <c r="E30" s="24">
        <v>476.28</v>
      </c>
      <c r="F30" s="47">
        <f>E30/E$34*100</f>
        <v>6.6861441410999412E-4</v>
      </c>
      <c r="G30" s="33">
        <f t="shared" ref="G30:G32" si="6">E30-C30</f>
        <v>-451.09000000000003</v>
      </c>
      <c r="H30" s="33">
        <f t="shared" ref="H30:H32" si="7">IFERROR((E30-C30)/C30*100,"-")</f>
        <v>-48.64185815801676</v>
      </c>
      <c r="I30" s="38">
        <f t="shared" si="4"/>
        <v>-7.2515149043298908E-4</v>
      </c>
    </row>
    <row r="31" spans="1:14" s="1" customFormat="1" ht="14.25" x14ac:dyDescent="0.2">
      <c r="A31" s="21" t="s">
        <v>26</v>
      </c>
      <c r="B31" s="14" t="s">
        <v>28</v>
      </c>
      <c r="C31" s="66">
        <v>930098.76300000004</v>
      </c>
      <c r="D31" s="47">
        <f>C31/C$34*100</f>
        <v>1.3978670258117092</v>
      </c>
      <c r="E31" s="24">
        <v>1152827.3769999999</v>
      </c>
      <c r="F31" s="47">
        <f>E31/E$34*100</f>
        <v>1.6183694491534735</v>
      </c>
      <c r="G31" s="33">
        <f t="shared" si="6"/>
        <v>222728.61399999983</v>
      </c>
      <c r="H31" s="33">
        <f t="shared" si="7"/>
        <v>23.946770263578969</v>
      </c>
      <c r="I31" s="38">
        <f t="shared" si="4"/>
        <v>0.22050242334176429</v>
      </c>
      <c r="M31" s="3"/>
      <c r="N31" s="3"/>
    </row>
    <row r="32" spans="1:14" s="1" customFormat="1" ht="14.25" x14ac:dyDescent="0.2">
      <c r="A32" s="19" t="s">
        <v>21</v>
      </c>
      <c r="B32" s="14" t="s">
        <v>35</v>
      </c>
      <c r="C32" s="66">
        <v>41061.769999999997</v>
      </c>
      <c r="D32" s="47">
        <f>C32/C$34*100</f>
        <v>6.1712687499256957E-2</v>
      </c>
      <c r="E32" s="24">
        <v>43646.14</v>
      </c>
      <c r="F32" s="47">
        <f>E32/E$34*100</f>
        <v>6.1271601419884907E-2</v>
      </c>
      <c r="G32" s="33">
        <f t="shared" si="6"/>
        <v>2584.3700000000026</v>
      </c>
      <c r="H32" s="33">
        <f t="shared" si="7"/>
        <v>6.2938592272081859</v>
      </c>
      <c r="I32" s="38">
        <f t="shared" si="4"/>
        <v>-4.4108607937205085E-4</v>
      </c>
    </row>
    <row r="33" spans="1:9" s="1" customFormat="1" ht="14.25" x14ac:dyDescent="0.2">
      <c r="A33" s="20" t="s">
        <v>19</v>
      </c>
      <c r="B33" s="8" t="s">
        <v>20</v>
      </c>
      <c r="C33" s="27">
        <f t="shared" ref="C33" si="8">SUM(C29:C32)</f>
        <v>10672779.873</v>
      </c>
      <c r="D33" s="35">
        <f>SUM(D29:D32)</f>
        <v>16.040368670196354</v>
      </c>
      <c r="E33" s="27">
        <f>SUM(E29:E32)</f>
        <v>11447522.952000001</v>
      </c>
      <c r="F33" s="35">
        <f>SUM(F29:F32)</f>
        <v>16.070334365419907</v>
      </c>
      <c r="G33" s="35">
        <f>E33-C33</f>
        <v>774743.07900000177</v>
      </c>
      <c r="H33" s="35">
        <f>(E33-C33)/C33*100</f>
        <v>7.2590561055226761</v>
      </c>
      <c r="I33" s="40">
        <f t="shared" si="4"/>
        <v>2.9965695223552302E-2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66536998.571799994</v>
      </c>
      <c r="D34" s="30">
        <f>D28+D33</f>
        <v>100.00000000000001</v>
      </c>
      <c r="E34" s="32">
        <f>E28+E33</f>
        <v>71233881.58389999</v>
      </c>
      <c r="F34" s="31">
        <f>F28+F33</f>
        <v>100.00000000000001</v>
      </c>
      <c r="G34" s="36">
        <f>E34-C34</f>
        <v>4696883.0120999962</v>
      </c>
      <c r="H34" s="36">
        <f>(E34-C34)/C34*100</f>
        <v>7.0590545304378223</v>
      </c>
      <c r="I34" s="73">
        <f t="shared" ref="I34" si="9">F34-D34</f>
        <v>0</v>
      </c>
    </row>
    <row r="37" spans="1:9" x14ac:dyDescent="0.25">
      <c r="B37" s="70" t="s">
        <v>66</v>
      </c>
    </row>
    <row r="38" spans="1:9" x14ac:dyDescent="0.25">
      <c r="C38" s="53"/>
    </row>
  </sheetData>
  <mergeCells count="4">
    <mergeCell ref="C7:I7"/>
    <mergeCell ref="G8:H8"/>
    <mergeCell ref="A7:A9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showGridLines="0" showRuler="0" view="pageLayout" zoomScale="70" zoomScaleNormal="80" zoomScalePageLayoutView="70" workbookViewId="0">
      <selection activeCell="B34" sqref="B34"/>
    </sheetView>
  </sheetViews>
  <sheetFormatPr defaultRowHeight="15" x14ac:dyDescent="0.25"/>
  <cols>
    <col min="1" max="1" width="8.7109375" customWidth="1"/>
    <col min="2" max="2" width="38.5703125" customWidth="1"/>
    <col min="3" max="3" width="15.5703125" customWidth="1"/>
    <col min="4" max="4" width="13" customWidth="1"/>
    <col min="5" max="5" width="16.5703125" customWidth="1"/>
    <col min="6" max="6" width="13" customWidth="1"/>
    <col min="7" max="7" width="16.5703125" customWidth="1"/>
    <col min="8" max="8" width="14.42578125" customWidth="1"/>
    <col min="9" max="9" width="11.85546875" customWidth="1"/>
  </cols>
  <sheetData>
    <row r="3" spans="1:12" x14ac:dyDescent="0.25">
      <c r="C3" s="4" t="s">
        <v>55</v>
      </c>
    </row>
    <row r="5" spans="1:12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2" x14ac:dyDescent="0.25">
      <c r="A7" s="75" t="s">
        <v>0</v>
      </c>
      <c r="B7" s="81" t="s">
        <v>29</v>
      </c>
      <c r="C7" s="78" t="s">
        <v>31</v>
      </c>
      <c r="D7" s="78"/>
      <c r="E7" s="78"/>
      <c r="F7" s="78"/>
      <c r="G7" s="78"/>
      <c r="H7" s="78"/>
      <c r="I7" s="79"/>
      <c r="J7" s="1"/>
      <c r="K7" s="1"/>
      <c r="L7" s="1"/>
    </row>
    <row r="8" spans="1:12" ht="31.5" customHeight="1" x14ac:dyDescent="0.25">
      <c r="A8" s="76"/>
      <c r="B8" s="82"/>
      <c r="C8" s="44" t="s">
        <v>31</v>
      </c>
      <c r="D8" s="44" t="s">
        <v>51</v>
      </c>
      <c r="E8" s="44" t="s">
        <v>31</v>
      </c>
      <c r="F8" s="44" t="s">
        <v>51</v>
      </c>
      <c r="G8" s="80" t="s">
        <v>32</v>
      </c>
      <c r="H8" s="80"/>
      <c r="I8" s="10" t="s">
        <v>63</v>
      </c>
      <c r="J8" s="1"/>
      <c r="K8" s="1"/>
      <c r="L8" s="1"/>
    </row>
    <row r="9" spans="1:12" ht="30" customHeight="1" thickBot="1" x14ac:dyDescent="0.3">
      <c r="A9" s="77"/>
      <c r="B9" s="83"/>
      <c r="C9" s="11" t="s">
        <v>56</v>
      </c>
      <c r="D9" s="11" t="s">
        <v>52</v>
      </c>
      <c r="E9" s="11" t="s">
        <v>57</v>
      </c>
      <c r="F9" s="11" t="s">
        <v>52</v>
      </c>
      <c r="G9" s="74" t="s">
        <v>58</v>
      </c>
      <c r="H9" s="74" t="s">
        <v>59</v>
      </c>
      <c r="I9" s="9" t="s">
        <v>52</v>
      </c>
      <c r="J9" s="1"/>
      <c r="K9" s="1"/>
      <c r="L9" s="1"/>
    </row>
    <row r="10" spans="1:12" x14ac:dyDescent="0.25">
      <c r="A10" s="18" t="s">
        <v>1</v>
      </c>
      <c r="B10" s="12" t="s">
        <v>36</v>
      </c>
      <c r="C10" s="67">
        <v>4620707.3089999994</v>
      </c>
      <c r="D10" s="47">
        <f>C10/C$34*100</f>
        <v>6.9630865987101558</v>
      </c>
      <c r="E10" s="25">
        <v>5160069.9700000007</v>
      </c>
      <c r="F10" s="47">
        <f>E10/E$34*100</f>
        <v>7.4225749923958277</v>
      </c>
      <c r="G10" s="33">
        <f>E10-C10</f>
        <v>539362.66100000124</v>
      </c>
      <c r="H10" s="33">
        <f>IFERROR((E10-C10)/C10*100,"-")</f>
        <v>11.672729409834197</v>
      </c>
      <c r="I10" s="48">
        <f>F10-D10</f>
        <v>0.45948839368567196</v>
      </c>
      <c r="J10" s="1"/>
      <c r="K10" s="1"/>
      <c r="L10" s="1"/>
    </row>
    <row r="11" spans="1:12" x14ac:dyDescent="0.25">
      <c r="A11" s="19" t="s">
        <v>2</v>
      </c>
      <c r="B11" s="12" t="s">
        <v>37</v>
      </c>
      <c r="C11" s="67">
        <v>419710.16</v>
      </c>
      <c r="D11" s="47">
        <f t="shared" ref="D11:D32" si="0">C11/C$34*100</f>
        <v>0.63247420687006672</v>
      </c>
      <c r="E11" s="41">
        <v>528840.93999999994</v>
      </c>
      <c r="F11" s="47">
        <f t="shared" ref="F11:F32" si="1">E11/E$34*100</f>
        <v>0.76071866447948611</v>
      </c>
      <c r="G11" s="33">
        <f t="shared" ref="G11:G32" si="2">E11-C11</f>
        <v>109130.77999999997</v>
      </c>
      <c r="H11" s="33">
        <f t="shared" ref="H11:H32" si="3">IFERROR((E11-C11)/C11*100,"-")</f>
        <v>26.001462533096642</v>
      </c>
      <c r="I11" s="48">
        <f t="shared" ref="I11:I27" si="4">F11-D11</f>
        <v>0.12824445760941938</v>
      </c>
      <c r="J11" s="1"/>
      <c r="K11" s="1"/>
      <c r="L11" s="1"/>
    </row>
    <row r="12" spans="1:12" x14ac:dyDescent="0.25">
      <c r="A12" s="19" t="s">
        <v>3</v>
      </c>
      <c r="B12" s="12" t="s">
        <v>38</v>
      </c>
      <c r="C12" s="67">
        <v>3685339.1799999997</v>
      </c>
      <c r="D12" s="47">
        <f t="shared" si="0"/>
        <v>5.5535514673213573</v>
      </c>
      <c r="E12" s="41">
        <v>4147301.9600000009</v>
      </c>
      <c r="F12" s="47">
        <f t="shared" si="1"/>
        <v>5.9657446494296673</v>
      </c>
      <c r="G12" s="33">
        <f t="shared" si="2"/>
        <v>461962.78000000119</v>
      </c>
      <c r="H12" s="33">
        <f t="shared" si="3"/>
        <v>12.535149614098781</v>
      </c>
      <c r="I12" s="48">
        <f t="shared" si="4"/>
        <v>0.41219318210831002</v>
      </c>
      <c r="J12" s="1"/>
      <c r="K12" s="1"/>
      <c r="L12" s="1"/>
    </row>
    <row r="13" spans="1:12" x14ac:dyDescent="0.25">
      <c r="A13" s="19" t="s">
        <v>4</v>
      </c>
      <c r="B13" s="12" t="s">
        <v>39</v>
      </c>
      <c r="C13" s="67">
        <v>0</v>
      </c>
      <c r="D13" s="47">
        <f t="shared" si="0"/>
        <v>0</v>
      </c>
      <c r="E13" s="24">
        <v>0</v>
      </c>
      <c r="F13" s="47">
        <f t="shared" si="1"/>
        <v>0</v>
      </c>
      <c r="G13" s="33">
        <f t="shared" si="2"/>
        <v>0</v>
      </c>
      <c r="H13" s="33" t="str">
        <f t="shared" si="3"/>
        <v>-</v>
      </c>
      <c r="I13" s="48">
        <f t="shared" si="4"/>
        <v>0</v>
      </c>
      <c r="J13" s="1"/>
      <c r="K13" s="1"/>
      <c r="L13" s="1"/>
    </row>
    <row r="14" spans="1:12" x14ac:dyDescent="0.25">
      <c r="A14" s="19" t="s">
        <v>5</v>
      </c>
      <c r="B14" s="12" t="s">
        <v>41</v>
      </c>
      <c r="C14" s="67">
        <v>0</v>
      </c>
      <c r="D14" s="47">
        <f t="shared" si="0"/>
        <v>0</v>
      </c>
      <c r="E14" s="24">
        <v>0</v>
      </c>
      <c r="F14" s="47">
        <f t="shared" si="1"/>
        <v>0</v>
      </c>
      <c r="G14" s="33">
        <f t="shared" si="2"/>
        <v>0</v>
      </c>
      <c r="H14" s="33" t="str">
        <f t="shared" si="3"/>
        <v>-</v>
      </c>
      <c r="I14" s="48">
        <f t="shared" si="4"/>
        <v>0</v>
      </c>
      <c r="J14" s="1"/>
      <c r="K14" s="1"/>
      <c r="L14" s="1"/>
    </row>
    <row r="15" spans="1:12" x14ac:dyDescent="0.25">
      <c r="A15" s="19" t="s">
        <v>6</v>
      </c>
      <c r="B15" s="12" t="s">
        <v>42</v>
      </c>
      <c r="C15" s="67">
        <v>0</v>
      </c>
      <c r="D15" s="47">
        <f t="shared" si="0"/>
        <v>0</v>
      </c>
      <c r="E15" s="24"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48">
        <f t="shared" si="4"/>
        <v>0</v>
      </c>
      <c r="J15" s="1"/>
      <c r="K15" s="1"/>
      <c r="L15" s="1"/>
    </row>
    <row r="16" spans="1:12" x14ac:dyDescent="0.25">
      <c r="A16" s="19" t="s">
        <v>7</v>
      </c>
      <c r="B16" s="12" t="s">
        <v>68</v>
      </c>
      <c r="C16" s="67">
        <v>678202.69990000001</v>
      </c>
      <c r="D16" s="47">
        <f t="shared" si="0"/>
        <v>1.0220046012619526</v>
      </c>
      <c r="E16" s="24">
        <v>584021.62</v>
      </c>
      <c r="F16" s="47">
        <f t="shared" si="1"/>
        <v>0.84009408725721191</v>
      </c>
      <c r="G16" s="33">
        <f t="shared" si="2"/>
        <v>-94181.079900000012</v>
      </c>
      <c r="H16" s="33">
        <f t="shared" si="3"/>
        <v>-13.886863015126139</v>
      </c>
      <c r="I16" s="48">
        <f t="shared" si="4"/>
        <v>-0.18191051400474068</v>
      </c>
      <c r="J16" s="1"/>
      <c r="K16" s="1"/>
      <c r="L16" s="1"/>
    </row>
    <row r="17" spans="1:12" ht="30" customHeight="1" x14ac:dyDescent="0.25">
      <c r="A17" s="19" t="s">
        <v>8</v>
      </c>
      <c r="B17" s="12" t="s">
        <v>43</v>
      </c>
      <c r="C17" s="67">
        <v>3412799.2399999998</v>
      </c>
      <c r="D17" s="47">
        <f t="shared" si="0"/>
        <v>5.1428526117303575</v>
      </c>
      <c r="E17" s="24">
        <v>2838479.4899999998</v>
      </c>
      <c r="F17" s="47">
        <f t="shared" si="1"/>
        <v>4.083050617800529</v>
      </c>
      <c r="G17" s="33">
        <f t="shared" si="2"/>
        <v>-574319.75</v>
      </c>
      <c r="H17" s="33">
        <f t="shared" si="3"/>
        <v>-16.828407111342418</v>
      </c>
      <c r="I17" s="48">
        <f t="shared" si="4"/>
        <v>-1.0598019939298284</v>
      </c>
      <c r="J17" s="1"/>
      <c r="K17" s="1"/>
      <c r="L17" s="1"/>
    </row>
    <row r="18" spans="1:12" x14ac:dyDescent="0.25">
      <c r="A18" s="19" t="s">
        <v>9</v>
      </c>
      <c r="B18" s="12" t="s">
        <v>44</v>
      </c>
      <c r="C18" s="67">
        <v>4830175.2600000007</v>
      </c>
      <c r="D18" s="47">
        <f t="shared" si="0"/>
        <v>7.2787403254949048</v>
      </c>
      <c r="E18" s="24">
        <v>4943959.57</v>
      </c>
      <c r="F18" s="47">
        <f t="shared" si="1"/>
        <v>7.1117079576535334</v>
      </c>
      <c r="G18" s="33">
        <f t="shared" si="2"/>
        <v>113784.30999999959</v>
      </c>
      <c r="H18" s="33">
        <f t="shared" si="3"/>
        <v>2.3556973375744459</v>
      </c>
      <c r="I18" s="48">
        <f t="shared" si="4"/>
        <v>-0.16703236784137143</v>
      </c>
      <c r="J18" s="1"/>
      <c r="K18" s="1"/>
      <c r="L18" s="1"/>
    </row>
    <row r="19" spans="1:12" ht="25.5" x14ac:dyDescent="0.25">
      <c r="A19" s="19" t="s">
        <v>10</v>
      </c>
      <c r="B19" s="12" t="s">
        <v>46</v>
      </c>
      <c r="C19" s="67">
        <v>40166100.049999997</v>
      </c>
      <c r="D19" s="47">
        <f t="shared" si="0"/>
        <v>60.527537079844564</v>
      </c>
      <c r="E19" s="24">
        <v>43308629.324999996</v>
      </c>
      <c r="F19" s="47">
        <f t="shared" si="1"/>
        <v>62.297905038424418</v>
      </c>
      <c r="G19" s="33">
        <f t="shared" si="2"/>
        <v>3142529.2749999985</v>
      </c>
      <c r="H19" s="33">
        <f t="shared" si="3"/>
        <v>7.8238347041113805</v>
      </c>
      <c r="I19" s="48">
        <f t="shared" si="4"/>
        <v>1.770367958579854</v>
      </c>
      <c r="J19" s="1"/>
      <c r="K19" s="1"/>
      <c r="L19" s="1"/>
    </row>
    <row r="20" spans="1:12" ht="28.5" customHeight="1" x14ac:dyDescent="0.25">
      <c r="A20" s="19" t="s">
        <v>11</v>
      </c>
      <c r="B20" s="12" t="s">
        <v>47</v>
      </c>
      <c r="C20" s="67">
        <v>3134.8</v>
      </c>
      <c r="D20" s="47">
        <f t="shared" si="0"/>
        <v>4.7239269683066179E-3</v>
      </c>
      <c r="E20" s="24">
        <v>2594.4899999999998</v>
      </c>
      <c r="F20" s="47">
        <f t="shared" si="1"/>
        <v>3.7320805151836046E-3</v>
      </c>
      <c r="G20" s="33">
        <f t="shared" si="2"/>
        <v>-540.3100000000004</v>
      </c>
      <c r="H20" s="33">
        <f t="shared" si="3"/>
        <v>-17.23586831695803</v>
      </c>
      <c r="I20" s="48">
        <f t="shared" si="4"/>
        <v>-9.9184645312301329E-4</v>
      </c>
      <c r="J20" s="1"/>
      <c r="K20" s="1"/>
      <c r="L20" s="1"/>
    </row>
    <row r="21" spans="1:12" ht="31.5" customHeight="1" x14ac:dyDescent="0.25">
      <c r="A21" s="19" t="s">
        <v>12</v>
      </c>
      <c r="B21" s="12" t="s">
        <v>48</v>
      </c>
      <c r="C21" s="67">
        <v>0</v>
      </c>
      <c r="D21" s="47">
        <f t="shared" si="0"/>
        <v>0</v>
      </c>
      <c r="E21" s="24">
        <v>0</v>
      </c>
      <c r="F21" s="47">
        <f t="shared" si="1"/>
        <v>0</v>
      </c>
      <c r="G21" s="33">
        <f t="shared" si="2"/>
        <v>0</v>
      </c>
      <c r="H21" s="33" t="str">
        <f t="shared" si="3"/>
        <v>-</v>
      </c>
      <c r="I21" s="48">
        <f t="shared" si="4"/>
        <v>0</v>
      </c>
      <c r="J21" s="1"/>
      <c r="K21" s="1"/>
      <c r="L21" s="1"/>
    </row>
    <row r="22" spans="1:12" x14ac:dyDescent="0.25">
      <c r="A22" s="19" t="s">
        <v>13</v>
      </c>
      <c r="B22" s="12" t="s">
        <v>49</v>
      </c>
      <c r="C22" s="67">
        <v>614449.66</v>
      </c>
      <c r="D22" s="47">
        <f t="shared" si="0"/>
        <v>0.92593317581371437</v>
      </c>
      <c r="E22" s="24">
        <v>655941.16</v>
      </c>
      <c r="F22" s="47">
        <f t="shared" si="1"/>
        <v>0.94354775788032774</v>
      </c>
      <c r="G22" s="33">
        <f t="shared" si="2"/>
        <v>41491.5</v>
      </c>
      <c r="H22" s="33">
        <f t="shared" si="3"/>
        <v>6.7526280346546201</v>
      </c>
      <c r="I22" s="48">
        <f t="shared" si="4"/>
        <v>1.7614582066613371E-2</v>
      </c>
      <c r="J22" s="1"/>
      <c r="K22" s="1"/>
      <c r="L22" s="1"/>
    </row>
    <row r="23" spans="1:12" x14ac:dyDescent="0.25">
      <c r="A23" s="19" t="s">
        <v>14</v>
      </c>
      <c r="B23" s="12" t="s">
        <v>45</v>
      </c>
      <c r="C23" s="67">
        <v>0</v>
      </c>
      <c r="D23" s="47">
        <f t="shared" si="0"/>
        <v>0</v>
      </c>
      <c r="E23" s="24">
        <v>72746.98</v>
      </c>
      <c r="F23" s="47">
        <f t="shared" si="1"/>
        <v>0.10464391329180356</v>
      </c>
      <c r="G23" s="33">
        <f t="shared" si="2"/>
        <v>72746.98</v>
      </c>
      <c r="H23" s="33" t="str">
        <f t="shared" si="3"/>
        <v>-</v>
      </c>
      <c r="I23" s="48">
        <f t="shared" si="4"/>
        <v>0.10464391329180356</v>
      </c>
      <c r="J23" s="1"/>
      <c r="K23" s="1"/>
      <c r="L23" s="1"/>
    </row>
    <row r="24" spans="1:12" x14ac:dyDescent="0.25">
      <c r="A24" s="19" t="s">
        <v>15</v>
      </c>
      <c r="B24" s="12" t="s">
        <v>69</v>
      </c>
      <c r="C24" s="67">
        <v>4332</v>
      </c>
      <c r="D24" s="47">
        <f t="shared" si="0"/>
        <v>6.5280246352890977E-3</v>
      </c>
      <c r="E24" s="24">
        <v>3852</v>
      </c>
      <c r="F24" s="47">
        <f t="shared" si="1"/>
        <v>5.540963404941722E-3</v>
      </c>
      <c r="G24" s="33">
        <f t="shared" si="2"/>
        <v>-480</v>
      </c>
      <c r="H24" s="33">
        <f t="shared" si="3"/>
        <v>-11.080332409972298</v>
      </c>
      <c r="I24" s="48">
        <f t="shared" si="4"/>
        <v>-9.8706123034737574E-4</v>
      </c>
      <c r="J24" s="1"/>
      <c r="K24" s="1"/>
      <c r="L24" s="1"/>
    </row>
    <row r="25" spans="1:12" x14ac:dyDescent="0.25">
      <c r="A25" s="19" t="s">
        <v>16</v>
      </c>
      <c r="B25" s="12" t="s">
        <v>70</v>
      </c>
      <c r="C25" s="67">
        <v>551981.89</v>
      </c>
      <c r="D25" s="47">
        <f t="shared" si="0"/>
        <v>0.83179856328565038</v>
      </c>
      <c r="E25" s="24">
        <v>477407.90489999996</v>
      </c>
      <c r="F25" s="47">
        <f t="shared" si="1"/>
        <v>0.68673409405005126</v>
      </c>
      <c r="G25" s="33">
        <f t="shared" si="2"/>
        <v>-74573.985100000049</v>
      </c>
      <c r="H25" s="33">
        <f t="shared" si="3"/>
        <v>-13.510223152429882</v>
      </c>
      <c r="I25" s="48">
        <f t="shared" si="4"/>
        <v>-0.14506446923559912</v>
      </c>
      <c r="J25" s="1"/>
      <c r="K25" s="1"/>
      <c r="L25" s="1"/>
    </row>
    <row r="26" spans="1:12" x14ac:dyDescent="0.25">
      <c r="A26" s="19" t="s">
        <v>17</v>
      </c>
      <c r="B26" s="12" t="s">
        <v>50</v>
      </c>
      <c r="C26" s="67">
        <v>0</v>
      </c>
      <c r="D26" s="47">
        <f t="shared" si="0"/>
        <v>0</v>
      </c>
      <c r="E26" s="24">
        <v>0</v>
      </c>
      <c r="F26" s="47">
        <f t="shared" si="1"/>
        <v>0</v>
      </c>
      <c r="G26" s="33">
        <f t="shared" si="2"/>
        <v>0</v>
      </c>
      <c r="H26" s="33" t="str">
        <f t="shared" si="3"/>
        <v>-</v>
      </c>
      <c r="I26" s="48">
        <f t="shared" si="4"/>
        <v>0</v>
      </c>
      <c r="J26" s="1"/>
      <c r="K26" s="1"/>
      <c r="L26" s="1"/>
    </row>
    <row r="27" spans="1:12" x14ac:dyDescent="0.25">
      <c r="A27" s="19" t="s">
        <v>18</v>
      </c>
      <c r="B27" s="12" t="s">
        <v>40</v>
      </c>
      <c r="C27" s="68">
        <v>698.43999999999994</v>
      </c>
      <c r="D27" s="47">
        <f t="shared" si="0"/>
        <v>1.0525008140053825E-3</v>
      </c>
      <c r="E27" s="24">
        <v>5210.3099999999995</v>
      </c>
      <c r="F27" s="47">
        <f t="shared" si="1"/>
        <v>7.4948434679132656E-3</v>
      </c>
      <c r="G27" s="33">
        <f t="shared" si="2"/>
        <v>4511.87</v>
      </c>
      <c r="H27" s="33">
        <f t="shared" si="3"/>
        <v>645.9924975660042</v>
      </c>
      <c r="I27" s="48">
        <f t="shared" si="4"/>
        <v>6.4423426539078829E-3</v>
      </c>
      <c r="J27" s="1"/>
      <c r="K27" s="1"/>
      <c r="L27" s="1"/>
    </row>
    <row r="28" spans="1:12" x14ac:dyDescent="0.25">
      <c r="A28" s="20" t="s">
        <v>30</v>
      </c>
      <c r="B28" s="7" t="s">
        <v>22</v>
      </c>
      <c r="C28" s="26">
        <f>SUM(C10:C27)</f>
        <v>58987630.688899994</v>
      </c>
      <c r="D28" s="34">
        <f>SUM(D10:D27)</f>
        <v>88.890283082750329</v>
      </c>
      <c r="E28" s="26">
        <f>SUM(E10:E27)</f>
        <v>62729055.719899997</v>
      </c>
      <c r="F28" s="34">
        <f>SUM(F10:F27)</f>
        <v>90.233489660050878</v>
      </c>
      <c r="G28" s="34">
        <f>E28-C28</f>
        <v>3741425.0310000032</v>
      </c>
      <c r="H28" s="34">
        <f>(E28-C28)/C28*100</f>
        <v>6.3427281063927294</v>
      </c>
      <c r="I28" s="49">
        <f>F28-D28</f>
        <v>1.343206577300549</v>
      </c>
      <c r="J28" s="1"/>
      <c r="K28" s="1"/>
      <c r="L28" s="1"/>
    </row>
    <row r="29" spans="1:12" x14ac:dyDescent="0.25">
      <c r="A29" s="21" t="s">
        <v>27</v>
      </c>
      <c r="B29" s="5" t="s">
        <v>23</v>
      </c>
      <c r="C29" s="69">
        <v>6681829.2199999997</v>
      </c>
      <c r="D29" s="47">
        <f t="shared" si="0"/>
        <v>10.069054883876856</v>
      </c>
      <c r="E29" s="24">
        <v>6033726.9699999997</v>
      </c>
      <c r="F29" s="47">
        <f t="shared" si="1"/>
        <v>8.6792991526946768</v>
      </c>
      <c r="G29" s="33">
        <f t="shared" si="2"/>
        <v>-648102.25</v>
      </c>
      <c r="H29" s="33">
        <f t="shared" si="3"/>
        <v>-9.6994734325161343</v>
      </c>
      <c r="I29" s="48">
        <f>F29-D29</f>
        <v>-1.3897557311821789</v>
      </c>
      <c r="J29" s="1"/>
      <c r="K29" s="1"/>
      <c r="L29" s="1"/>
    </row>
    <row r="30" spans="1:12" x14ac:dyDescent="0.25">
      <c r="A30" s="21" t="s">
        <v>24</v>
      </c>
      <c r="B30" s="6" t="s">
        <v>25</v>
      </c>
      <c r="C30" s="69">
        <v>5820.8099999999995</v>
      </c>
      <c r="D30" s="47">
        <f t="shared" si="0"/>
        <v>8.7715584204379332E-3</v>
      </c>
      <c r="E30" s="24">
        <v>5007.57</v>
      </c>
      <c r="F30" s="47">
        <f t="shared" si="1"/>
        <v>7.2032092725036381E-3</v>
      </c>
      <c r="G30" s="33">
        <f t="shared" si="2"/>
        <v>-813.23999999999978</v>
      </c>
      <c r="H30" s="33">
        <f t="shared" si="3"/>
        <v>-13.971251423770918</v>
      </c>
      <c r="I30" s="48">
        <f t="shared" ref="I30:I32" si="5">F30-D30</f>
        <v>-1.5683491479342952E-3</v>
      </c>
      <c r="J30" s="1"/>
      <c r="K30" s="1"/>
      <c r="L30" s="1"/>
    </row>
    <row r="31" spans="1:12" x14ac:dyDescent="0.25">
      <c r="A31" s="21" t="s">
        <v>26</v>
      </c>
      <c r="B31" s="14" t="s">
        <v>28</v>
      </c>
      <c r="C31" s="69">
        <v>609709.22</v>
      </c>
      <c r="D31" s="47">
        <f t="shared" si="0"/>
        <v>0.91878966032384579</v>
      </c>
      <c r="E31" s="24">
        <v>667248.21</v>
      </c>
      <c r="F31" s="47">
        <f t="shared" si="1"/>
        <v>0.95981254247738024</v>
      </c>
      <c r="G31" s="33">
        <f t="shared" si="2"/>
        <v>57538.989999999991</v>
      </c>
      <c r="H31" s="33">
        <f t="shared" si="3"/>
        <v>9.4371198782265413</v>
      </c>
      <c r="I31" s="48">
        <f t="shared" si="5"/>
        <v>4.1022882153534446E-2</v>
      </c>
      <c r="J31" s="1"/>
      <c r="K31" s="1"/>
      <c r="L31" s="1"/>
    </row>
    <row r="32" spans="1:12" ht="18" customHeight="1" x14ac:dyDescent="0.25">
      <c r="A32" s="19" t="s">
        <v>21</v>
      </c>
      <c r="B32" s="14" t="s">
        <v>35</v>
      </c>
      <c r="C32" s="69">
        <v>75053.75</v>
      </c>
      <c r="D32" s="47">
        <f t="shared" si="0"/>
        <v>0.11310081462853859</v>
      </c>
      <c r="E32" s="24">
        <v>83558.179999999993</v>
      </c>
      <c r="F32" s="47">
        <f t="shared" si="1"/>
        <v>0.12019543550455172</v>
      </c>
      <c r="G32" s="33">
        <f t="shared" si="2"/>
        <v>8504.429999999993</v>
      </c>
      <c r="H32" s="33">
        <f t="shared" si="3"/>
        <v>11.331119364455464</v>
      </c>
      <c r="I32" s="48">
        <f t="shared" si="5"/>
        <v>7.094620876013133E-3</v>
      </c>
      <c r="J32" s="1"/>
      <c r="K32" s="1"/>
      <c r="L32" s="1"/>
    </row>
    <row r="33" spans="1:12" x14ac:dyDescent="0.25">
      <c r="A33" s="20" t="s">
        <v>19</v>
      </c>
      <c r="B33" s="8" t="s">
        <v>20</v>
      </c>
      <c r="C33" s="27">
        <f>SUM(C29:C32)</f>
        <v>7372412.9999999991</v>
      </c>
      <c r="D33" s="35">
        <f>SUM(D29:D32)</f>
        <v>11.109716917249678</v>
      </c>
      <c r="E33" s="27">
        <f>SUM(E29:E32)</f>
        <v>6789540.9299999997</v>
      </c>
      <c r="F33" s="35">
        <f>SUM(F29:F32)</f>
        <v>9.7665103399491127</v>
      </c>
      <c r="G33" s="35">
        <f>E33-C33</f>
        <v>-582872.06999999937</v>
      </c>
      <c r="H33" s="35">
        <f>(E33-C33)/C33*100</f>
        <v>-7.9061234089842696</v>
      </c>
      <c r="I33" s="50">
        <f>F33-D33</f>
        <v>-1.343206577300565</v>
      </c>
      <c r="J33" s="1"/>
      <c r="K33" s="1"/>
      <c r="L33" s="1"/>
    </row>
    <row r="34" spans="1:12" x14ac:dyDescent="0.25">
      <c r="A34" s="15" t="s">
        <v>33</v>
      </c>
      <c r="B34" s="16" t="s">
        <v>34</v>
      </c>
      <c r="C34" s="29">
        <f>C28+C33</f>
        <v>66360043.688899994</v>
      </c>
      <c r="D34" s="30">
        <v>100.00000000000001</v>
      </c>
      <c r="E34" s="32">
        <f>E28+E33</f>
        <v>69518596.649899989</v>
      </c>
      <c r="F34" s="31">
        <f>F28+F33</f>
        <v>99.999999999999986</v>
      </c>
      <c r="G34" s="43">
        <f>G28+G33</f>
        <v>3158552.9610000039</v>
      </c>
      <c r="H34" s="43">
        <f>(E34-C34)/C34*100</f>
        <v>4.7597210390750915</v>
      </c>
      <c r="I34" s="73">
        <f>F34-D34</f>
        <v>0</v>
      </c>
      <c r="J34" s="1"/>
      <c r="K34" s="1"/>
      <c r="L34" s="1"/>
    </row>
    <row r="37" spans="1:12" x14ac:dyDescent="0.25">
      <c r="B37" s="70" t="s">
        <v>67</v>
      </c>
    </row>
    <row r="38" spans="1:12" x14ac:dyDescent="0.25">
      <c r="C38" s="53"/>
    </row>
  </sheetData>
  <mergeCells count="4">
    <mergeCell ref="A7:A9"/>
    <mergeCell ref="C7:I7"/>
    <mergeCell ref="G8:H8"/>
    <mergeCell ref="B7:B9"/>
  </mergeCells>
  <pageMargins left="0.39370078740157483" right="0.39370078740157483" top="0.74803149606299213" bottom="0.74803149606299213" header="0.31496062992125984" footer="0.31496062992125984"/>
  <pageSetup paperSize="9" scale="7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Sjedište u FBiH</vt:lpstr>
      <vt:lpstr>RS</vt:lpstr>
      <vt:lpstr>Sjedište u RS-u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2018-10-11T11:23:11Z</cp:lastPrinted>
  <dcterms:created xsi:type="dcterms:W3CDTF">2018-01-08T12:56:16Z</dcterms:created>
  <dcterms:modified xsi:type="dcterms:W3CDTF">2018-10-16T12:36:12Z</dcterms:modified>
</cp:coreProperties>
</file>