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75" windowWidth="19035" windowHeight="820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S15" i="41" l="1"/>
  <c r="R15" i="41"/>
  <c r="N15" i="41"/>
  <c r="M15" i="41"/>
  <c r="I15" i="41"/>
  <c r="H15" i="41"/>
  <c r="D15" i="41"/>
  <c r="C15" i="41"/>
  <c r="T15" i="43"/>
  <c r="O15" i="43"/>
  <c r="J15" i="43"/>
  <c r="E15" i="43"/>
  <c r="C30" i="42" l="1"/>
  <c r="S36" i="41" l="1"/>
  <c r="R36" i="41"/>
  <c r="N36" i="41"/>
  <c r="M36" i="41"/>
  <c r="I36" i="41"/>
  <c r="H36" i="41"/>
  <c r="D36" i="41"/>
  <c r="S36" i="43"/>
  <c r="V15" i="43" s="1"/>
  <c r="R36" i="43"/>
  <c r="U15" i="43" s="1"/>
  <c r="N36" i="43"/>
  <c r="Q15" i="43" s="1"/>
  <c r="M36" i="43"/>
  <c r="P15" i="43" s="1"/>
  <c r="I36" i="43"/>
  <c r="L15" i="43" s="1"/>
  <c r="H36" i="43"/>
  <c r="K15" i="43" s="1"/>
  <c r="D36" i="43"/>
  <c r="G15" i="43" s="1"/>
  <c r="C36" i="43"/>
  <c r="C36" i="41"/>
  <c r="S30" i="42"/>
  <c r="R30" i="42"/>
  <c r="N30" i="42"/>
  <c r="M30" i="42"/>
  <c r="I30" i="42"/>
  <c r="H30" i="42"/>
  <c r="D30" i="42"/>
  <c r="V35" i="43"/>
  <c r="T35" i="43"/>
  <c r="Q35" i="43"/>
  <c r="O35" i="43"/>
  <c r="K35" i="43"/>
  <c r="J35" i="43"/>
  <c r="L35" i="43"/>
  <c r="G11" i="43"/>
  <c r="E35" i="43"/>
  <c r="J36" i="43" l="1"/>
  <c r="J36" i="41"/>
  <c r="O36" i="41"/>
  <c r="T36" i="41"/>
  <c r="U35" i="43"/>
  <c r="U11" i="43"/>
  <c r="P35" i="43"/>
  <c r="G35" i="43"/>
  <c r="E36" i="43"/>
  <c r="F15" i="43"/>
  <c r="F11" i="43"/>
  <c r="F35" i="43"/>
  <c r="S35" i="41" l="1"/>
  <c r="R35" i="41"/>
  <c r="N35" i="41"/>
  <c r="M35" i="41"/>
  <c r="I35" i="41"/>
  <c r="H35" i="41"/>
  <c r="D35" i="41"/>
  <c r="C35" i="41"/>
  <c r="S34" i="41"/>
  <c r="R34" i="41"/>
  <c r="N34" i="41"/>
  <c r="M34" i="41"/>
  <c r="I34" i="41"/>
  <c r="H34" i="41"/>
  <c r="D34" i="41"/>
  <c r="C34" i="41"/>
  <c r="S33" i="41"/>
  <c r="R33" i="41"/>
  <c r="N33" i="41"/>
  <c r="M33" i="41"/>
  <c r="I33" i="41"/>
  <c r="H33" i="41"/>
  <c r="D33" i="41"/>
  <c r="C33" i="41"/>
  <c r="S32" i="41"/>
  <c r="R32" i="41"/>
  <c r="N32" i="41"/>
  <c r="M32" i="41"/>
  <c r="I32" i="41"/>
  <c r="H32" i="41"/>
  <c r="D32" i="41"/>
  <c r="C32" i="41"/>
  <c r="T32" i="41" l="1"/>
  <c r="T33" i="41"/>
  <c r="T34" i="41"/>
  <c r="T35" i="41"/>
  <c r="O33" i="41"/>
  <c r="O34" i="41"/>
  <c r="O35" i="41"/>
  <c r="O32" i="41"/>
  <c r="J32" i="41"/>
  <c r="J33" i="41"/>
  <c r="J34" i="41"/>
  <c r="J35" i="41"/>
  <c r="I31" i="41"/>
  <c r="H31" i="41"/>
  <c r="S31" i="41"/>
  <c r="R31" i="41"/>
  <c r="N31" i="41"/>
  <c r="M31" i="41"/>
  <c r="D31" i="41"/>
  <c r="C31" i="41"/>
  <c r="S30" i="41"/>
  <c r="R30" i="41"/>
  <c r="N30" i="41"/>
  <c r="M30" i="41"/>
  <c r="I30" i="41"/>
  <c r="H30" i="41"/>
  <c r="D30" i="41"/>
  <c r="C30" i="41"/>
  <c r="J30" i="41" l="1"/>
  <c r="O30" i="41"/>
  <c r="T30" i="41"/>
  <c r="O31" i="41"/>
  <c r="T31" i="41"/>
  <c r="J31" i="41"/>
  <c r="S29" i="41"/>
  <c r="R29" i="41"/>
  <c r="N29" i="41"/>
  <c r="M29" i="41"/>
  <c r="I29" i="41"/>
  <c r="H29" i="41"/>
  <c r="D29" i="41"/>
  <c r="C29" i="41"/>
  <c r="S28" i="41"/>
  <c r="R28" i="41"/>
  <c r="N28" i="41"/>
  <c r="M28" i="41"/>
  <c r="I28" i="41"/>
  <c r="J28" i="41" s="1"/>
  <c r="H28" i="41"/>
  <c r="D28" i="41"/>
  <c r="C28" i="41"/>
  <c r="S27" i="41"/>
  <c r="R27" i="41"/>
  <c r="N27" i="41"/>
  <c r="M27" i="41"/>
  <c r="I27" i="41"/>
  <c r="H27" i="41"/>
  <c r="D27" i="41"/>
  <c r="C27" i="41"/>
  <c r="O28" i="41" l="1"/>
  <c r="T28" i="41"/>
  <c r="T27" i="41"/>
  <c r="T29" i="41"/>
  <c r="O27" i="41"/>
  <c r="O29" i="41"/>
  <c r="J27" i="41"/>
  <c r="J29" i="41"/>
  <c r="S26" i="41"/>
  <c r="R26" i="41"/>
  <c r="N26" i="41"/>
  <c r="M26" i="41"/>
  <c r="I26" i="41"/>
  <c r="H26" i="41"/>
  <c r="D26" i="41"/>
  <c r="C26" i="41"/>
  <c r="S25" i="41"/>
  <c r="R25" i="41"/>
  <c r="N25" i="41"/>
  <c r="M25" i="41"/>
  <c r="I25" i="41"/>
  <c r="H25" i="41"/>
  <c r="D25" i="41"/>
  <c r="C25" i="41"/>
  <c r="S24" i="41"/>
  <c r="R24" i="41"/>
  <c r="N24" i="41"/>
  <c r="M24" i="41"/>
  <c r="I24" i="41"/>
  <c r="H24" i="41"/>
  <c r="D24" i="41"/>
  <c r="C24" i="41"/>
  <c r="J26" i="41" l="1"/>
  <c r="O26" i="41"/>
  <c r="T26" i="41"/>
  <c r="T24" i="41"/>
  <c r="T25" i="41"/>
  <c r="O24" i="41"/>
  <c r="O25" i="41"/>
  <c r="J24" i="41"/>
  <c r="J25" i="41"/>
  <c r="S23" i="41"/>
  <c r="R23" i="41"/>
  <c r="N23" i="41"/>
  <c r="M23" i="41"/>
  <c r="I23" i="41"/>
  <c r="H23" i="41"/>
  <c r="D23" i="41"/>
  <c r="C23" i="41"/>
  <c r="S22" i="41"/>
  <c r="R22" i="41"/>
  <c r="N22" i="41"/>
  <c r="M22" i="41"/>
  <c r="I22" i="41"/>
  <c r="H22" i="41"/>
  <c r="D22" i="41"/>
  <c r="C22" i="41"/>
  <c r="S21" i="41"/>
  <c r="R21" i="41"/>
  <c r="N21" i="41"/>
  <c r="M21" i="41"/>
  <c r="I21" i="41"/>
  <c r="H21" i="41"/>
  <c r="D21" i="41"/>
  <c r="C21" i="41"/>
  <c r="J21" i="41" l="1"/>
  <c r="O21" i="41"/>
  <c r="T21" i="41"/>
  <c r="J23" i="41"/>
  <c r="O23" i="41"/>
  <c r="T23" i="41"/>
  <c r="T22" i="41"/>
  <c r="O22" i="41"/>
  <c r="J22" i="41"/>
  <c r="S20" i="41"/>
  <c r="R20" i="41"/>
  <c r="N20" i="41"/>
  <c r="M20" i="41"/>
  <c r="I20" i="41"/>
  <c r="H20" i="41"/>
  <c r="D20" i="41"/>
  <c r="C20" i="41"/>
  <c r="J20" i="41" l="1"/>
  <c r="O20" i="41"/>
  <c r="T20" i="41"/>
  <c r="S19" i="41"/>
  <c r="R19" i="41"/>
  <c r="N19" i="41"/>
  <c r="M19" i="41"/>
  <c r="I19" i="41"/>
  <c r="H19" i="41"/>
  <c r="D19" i="41"/>
  <c r="C19" i="41"/>
  <c r="T19" i="41" l="1"/>
  <c r="O19" i="41"/>
  <c r="J19" i="41"/>
  <c r="S18" i="41"/>
  <c r="R18" i="41"/>
  <c r="N18" i="41"/>
  <c r="M18" i="41"/>
  <c r="I18" i="41"/>
  <c r="H18" i="41"/>
  <c r="D18" i="41"/>
  <c r="C18" i="41"/>
  <c r="S17" i="41"/>
  <c r="R17" i="41"/>
  <c r="N17" i="41"/>
  <c r="M17" i="41"/>
  <c r="I17" i="41"/>
  <c r="H17" i="41"/>
  <c r="D17" i="41"/>
  <c r="C17" i="41"/>
  <c r="T17" i="41" l="1"/>
  <c r="T18" i="41"/>
  <c r="O17" i="41"/>
  <c r="O18" i="41"/>
  <c r="J17" i="41"/>
  <c r="J18" i="41"/>
  <c r="S16" i="41"/>
  <c r="R16" i="41"/>
  <c r="N16" i="41"/>
  <c r="M16" i="41"/>
  <c r="I16" i="41"/>
  <c r="H16" i="41"/>
  <c r="D16" i="41"/>
  <c r="C16" i="41"/>
  <c r="T16" i="41" l="1"/>
  <c r="O16" i="41"/>
  <c r="J16" i="41"/>
  <c r="N14" i="41"/>
  <c r="S14" i="41"/>
  <c r="R14" i="41"/>
  <c r="M14" i="41"/>
  <c r="I14" i="41"/>
  <c r="H14" i="41"/>
  <c r="D14" i="41"/>
  <c r="C14" i="41"/>
  <c r="S13" i="41"/>
  <c r="R13" i="41"/>
  <c r="N13" i="41"/>
  <c r="M13" i="41"/>
  <c r="I13" i="41"/>
  <c r="H13" i="41"/>
  <c r="D13" i="41"/>
  <c r="C13" i="41"/>
  <c r="S11" i="41"/>
  <c r="R11" i="41"/>
  <c r="N11" i="41"/>
  <c r="M11" i="41"/>
  <c r="I11" i="41"/>
  <c r="H11" i="41"/>
  <c r="D11" i="41"/>
  <c r="C11" i="41"/>
  <c r="S10" i="41"/>
  <c r="R10" i="41"/>
  <c r="N10" i="41"/>
  <c r="M10" i="41"/>
  <c r="I10" i="41"/>
  <c r="H10" i="41"/>
  <c r="D10" i="41"/>
  <c r="C10" i="41"/>
  <c r="S12" i="41"/>
  <c r="R12" i="41"/>
  <c r="R37" i="41" s="1"/>
  <c r="N12" i="41"/>
  <c r="M12" i="41"/>
  <c r="I12" i="41"/>
  <c r="H12" i="41"/>
  <c r="D12" i="41"/>
  <c r="C12" i="41"/>
  <c r="J11" i="41" l="1"/>
  <c r="N37" i="41"/>
  <c r="Q16" i="41" s="1"/>
  <c r="D37" i="41"/>
  <c r="O10" i="41"/>
  <c r="U10" i="41"/>
  <c r="U13" i="41"/>
  <c r="T14" i="41"/>
  <c r="S37" i="41"/>
  <c r="V14" i="41" s="1"/>
  <c r="T10" i="41"/>
  <c r="T11" i="41"/>
  <c r="T13" i="41"/>
  <c r="U14" i="41"/>
  <c r="U15" i="41"/>
  <c r="U11" i="41"/>
  <c r="U21" i="41"/>
  <c r="U36" i="41"/>
  <c r="U28" i="41"/>
  <c r="U20" i="41"/>
  <c r="U30" i="41"/>
  <c r="U31" i="41"/>
  <c r="U23" i="41"/>
  <c r="U26" i="41"/>
  <c r="U32" i="41"/>
  <c r="U34" i="41"/>
  <c r="U33" i="41"/>
  <c r="U35" i="41"/>
  <c r="U29" i="41"/>
  <c r="U27" i="41"/>
  <c r="U24" i="41"/>
  <c r="U25" i="41"/>
  <c r="U22" i="41"/>
  <c r="U19" i="41"/>
  <c r="U18" i="41"/>
  <c r="U17" i="41"/>
  <c r="T15" i="41"/>
  <c r="V15" i="41"/>
  <c r="U16" i="41"/>
  <c r="O11" i="41"/>
  <c r="O13" i="41"/>
  <c r="M37" i="41"/>
  <c r="P15" i="41" s="1"/>
  <c r="O15" i="41"/>
  <c r="Q15" i="41"/>
  <c r="Q35" i="41"/>
  <c r="Q17" i="41"/>
  <c r="O14" i="41"/>
  <c r="I37" i="41"/>
  <c r="L13" i="41" s="1"/>
  <c r="J12" i="41"/>
  <c r="L12" i="41"/>
  <c r="J10" i="41"/>
  <c r="L10" i="41"/>
  <c r="J13" i="41"/>
  <c r="J14" i="41"/>
  <c r="H37" i="41"/>
  <c r="K12" i="41" s="1"/>
  <c r="J15" i="41"/>
  <c r="C37" i="41"/>
  <c r="F10" i="41" s="1"/>
  <c r="E10" i="41"/>
  <c r="E11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T12" i="41"/>
  <c r="O12" i="41"/>
  <c r="E12" i="41"/>
  <c r="U12" i="41"/>
  <c r="T10" i="43"/>
  <c r="T12" i="43"/>
  <c r="T13" i="43"/>
  <c r="T14" i="43"/>
  <c r="T16" i="43"/>
  <c r="T17" i="43"/>
  <c r="T18" i="43"/>
  <c r="T19" i="43"/>
  <c r="T20" i="43"/>
  <c r="T21" i="43"/>
  <c r="T22" i="43"/>
  <c r="T23" i="43"/>
  <c r="T24" i="43"/>
  <c r="T25" i="43"/>
  <c r="T26" i="43"/>
  <c r="T27" i="43"/>
  <c r="T28" i="43"/>
  <c r="T29" i="43"/>
  <c r="T30" i="43"/>
  <c r="T31" i="43"/>
  <c r="T32" i="43"/>
  <c r="T33" i="43"/>
  <c r="T34" i="43"/>
  <c r="O10" i="43"/>
  <c r="O12" i="43"/>
  <c r="O13" i="43"/>
  <c r="O14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L15" i="41" l="1"/>
  <c r="L14" i="41"/>
  <c r="U37" i="41"/>
  <c r="K13" i="41"/>
  <c r="K10" i="41"/>
  <c r="Q24" i="41"/>
  <c r="Q23" i="41"/>
  <c r="Q22" i="41"/>
  <c r="Q27" i="41"/>
  <c r="Q33" i="41"/>
  <c r="Q21" i="41"/>
  <c r="Q14" i="41"/>
  <c r="Q18" i="41"/>
  <c r="Q19" i="41"/>
  <c r="Q25" i="41"/>
  <c r="Q29" i="41"/>
  <c r="Q32" i="41"/>
  <c r="Q34" i="41"/>
  <c r="Q20" i="41"/>
  <c r="Q26" i="41"/>
  <c r="Q36" i="41"/>
  <c r="Q31" i="41"/>
  <c r="Q30" i="41"/>
  <c r="Q28" i="41"/>
  <c r="Q10" i="41"/>
  <c r="Q13" i="41"/>
  <c r="Q11" i="41"/>
  <c r="P12" i="41"/>
  <c r="P13" i="41"/>
  <c r="P14" i="41"/>
  <c r="P11" i="41"/>
  <c r="V13" i="41"/>
  <c r="V11" i="41"/>
  <c r="V10" i="41"/>
  <c r="V36" i="41"/>
  <c r="V28" i="41"/>
  <c r="V20" i="41"/>
  <c r="V21" i="41"/>
  <c r="V30" i="41"/>
  <c r="V26" i="41"/>
  <c r="V31" i="41"/>
  <c r="V23" i="41"/>
  <c r="V32" i="41"/>
  <c r="V33" i="41"/>
  <c r="V34" i="41"/>
  <c r="V35" i="41"/>
  <c r="V27" i="41"/>
  <c r="V29" i="41"/>
  <c r="V24" i="41"/>
  <c r="V25" i="41"/>
  <c r="V22" i="41"/>
  <c r="V19" i="41"/>
  <c r="V17" i="41"/>
  <c r="V18" i="41"/>
  <c r="V16" i="41"/>
  <c r="P10" i="41"/>
  <c r="P30" i="41"/>
  <c r="P31" i="41"/>
  <c r="P23" i="41"/>
  <c r="P36" i="41"/>
  <c r="P28" i="41"/>
  <c r="P20" i="41"/>
  <c r="P21" i="41"/>
  <c r="P26" i="41"/>
  <c r="P32" i="41"/>
  <c r="P33" i="41"/>
  <c r="P35" i="41"/>
  <c r="P34" i="41"/>
  <c r="P27" i="41"/>
  <c r="P29" i="41"/>
  <c r="P25" i="41"/>
  <c r="P24" i="41"/>
  <c r="P22" i="41"/>
  <c r="P19" i="41"/>
  <c r="P18" i="41"/>
  <c r="P17" i="41"/>
  <c r="P16" i="41"/>
  <c r="K14" i="41"/>
  <c r="K11" i="41"/>
  <c r="L11" i="41"/>
  <c r="L23" i="41"/>
  <c r="L31" i="41"/>
  <c r="L21" i="41"/>
  <c r="L36" i="41"/>
  <c r="L28" i="41"/>
  <c r="L20" i="41"/>
  <c r="L30" i="41"/>
  <c r="L26" i="41"/>
  <c r="L33" i="41"/>
  <c r="L32" i="41"/>
  <c r="L34" i="41"/>
  <c r="L35" i="41"/>
  <c r="L27" i="41"/>
  <c r="L29" i="41"/>
  <c r="L24" i="41"/>
  <c r="L25" i="41"/>
  <c r="L22" i="41"/>
  <c r="L19" i="41"/>
  <c r="L17" i="41"/>
  <c r="L18" i="41"/>
  <c r="L16" i="41"/>
  <c r="K36" i="41"/>
  <c r="K31" i="41"/>
  <c r="K21" i="41"/>
  <c r="K30" i="41"/>
  <c r="K26" i="41"/>
  <c r="K23" i="41"/>
  <c r="K28" i="41"/>
  <c r="K20" i="41"/>
  <c r="K33" i="41"/>
  <c r="K35" i="41"/>
  <c r="K32" i="41"/>
  <c r="K34" i="41"/>
  <c r="K29" i="41"/>
  <c r="K27" i="41"/>
  <c r="K25" i="41"/>
  <c r="K24" i="41"/>
  <c r="K22" i="41"/>
  <c r="K19" i="41"/>
  <c r="K17" i="41"/>
  <c r="K18" i="41"/>
  <c r="K16" i="41"/>
  <c r="K15" i="41"/>
  <c r="T37" i="41"/>
  <c r="V12" i="41"/>
  <c r="O37" i="41"/>
  <c r="Q12" i="41"/>
  <c r="E37" i="41"/>
  <c r="F12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1" i="41"/>
  <c r="G36" i="41"/>
  <c r="G34" i="41"/>
  <c r="G32" i="41"/>
  <c r="G30" i="41"/>
  <c r="G28" i="41"/>
  <c r="G26" i="41"/>
  <c r="G24" i="41"/>
  <c r="G22" i="41"/>
  <c r="G20" i="41"/>
  <c r="G18" i="41"/>
  <c r="G16" i="41"/>
  <c r="G14" i="41"/>
  <c r="G11" i="41"/>
  <c r="G12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G35" i="41"/>
  <c r="G33" i="41"/>
  <c r="G31" i="41"/>
  <c r="G29" i="41"/>
  <c r="G27" i="41"/>
  <c r="G25" i="41"/>
  <c r="G23" i="41"/>
  <c r="G21" i="41"/>
  <c r="G19" i="41"/>
  <c r="G17" i="41"/>
  <c r="G15" i="41"/>
  <c r="G13" i="41"/>
  <c r="G10" i="41"/>
  <c r="J37" i="41"/>
  <c r="L10" i="43"/>
  <c r="L12" i="43"/>
  <c r="L13" i="43"/>
  <c r="L14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K10" i="43"/>
  <c r="K12" i="43"/>
  <c r="K13" i="43"/>
  <c r="K14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J10" i="43"/>
  <c r="J12" i="43"/>
  <c r="J13" i="43"/>
  <c r="J14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V37" i="41" l="1"/>
  <c r="L37" i="41"/>
  <c r="K37" i="41"/>
  <c r="Q37" i="41"/>
  <c r="P37" i="41"/>
  <c r="F37" i="41"/>
  <c r="G37" i="41"/>
  <c r="L11" i="43"/>
  <c r="L36" i="43" s="1"/>
  <c r="K11" i="43"/>
  <c r="K36" i="43" s="1"/>
  <c r="E33" i="43"/>
  <c r="E11" i="43"/>
  <c r="E10" i="43"/>
  <c r="E12" i="43"/>
  <c r="E13" i="43"/>
  <c r="E14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4" i="43"/>
  <c r="F10" i="43"/>
  <c r="F12" i="43"/>
  <c r="F13" i="43"/>
  <c r="F14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T11" i="43"/>
  <c r="O11" i="43"/>
  <c r="J11" i="43"/>
  <c r="F36" i="43" l="1"/>
  <c r="U10" i="43"/>
  <c r="U13" i="43"/>
  <c r="U16" i="43"/>
  <c r="U18" i="43"/>
  <c r="U20" i="43"/>
  <c r="U22" i="43"/>
  <c r="U24" i="43"/>
  <c r="U26" i="43"/>
  <c r="U28" i="43"/>
  <c r="U30" i="43"/>
  <c r="U32" i="43"/>
  <c r="U34" i="43"/>
  <c r="U12" i="43"/>
  <c r="U14" i="43"/>
  <c r="U17" i="43"/>
  <c r="U19" i="43"/>
  <c r="U21" i="43"/>
  <c r="U23" i="43"/>
  <c r="U25" i="43"/>
  <c r="U27" i="43"/>
  <c r="U29" i="43"/>
  <c r="U31" i="43"/>
  <c r="U33" i="43"/>
  <c r="V11" i="43"/>
  <c r="V12" i="43"/>
  <c r="V14" i="43"/>
  <c r="V17" i="43"/>
  <c r="V19" i="43"/>
  <c r="V21" i="43"/>
  <c r="V23" i="43"/>
  <c r="V25" i="43"/>
  <c r="V27" i="43"/>
  <c r="V29" i="43"/>
  <c r="V31" i="43"/>
  <c r="V33" i="43"/>
  <c r="V10" i="43"/>
  <c r="V13" i="43"/>
  <c r="V16" i="43"/>
  <c r="V18" i="43"/>
  <c r="V20" i="43"/>
  <c r="V22" i="43"/>
  <c r="V24" i="43"/>
  <c r="V26" i="43"/>
  <c r="V28" i="43"/>
  <c r="V30" i="43"/>
  <c r="V32" i="43"/>
  <c r="V34" i="43"/>
  <c r="P10" i="43"/>
  <c r="P13" i="43"/>
  <c r="P16" i="43"/>
  <c r="P18" i="43"/>
  <c r="P20" i="43"/>
  <c r="P22" i="43"/>
  <c r="P24" i="43"/>
  <c r="P26" i="43"/>
  <c r="P28" i="43"/>
  <c r="P30" i="43"/>
  <c r="P32" i="43"/>
  <c r="P34" i="43"/>
  <c r="P12" i="43"/>
  <c r="P14" i="43"/>
  <c r="P17" i="43"/>
  <c r="P19" i="43"/>
  <c r="P21" i="43"/>
  <c r="P23" i="43"/>
  <c r="P25" i="43"/>
  <c r="P27" i="43"/>
  <c r="P29" i="43"/>
  <c r="P31" i="43"/>
  <c r="P33" i="43"/>
  <c r="P11" i="43"/>
  <c r="Q12" i="43"/>
  <c r="Q14" i="43"/>
  <c r="Q17" i="43"/>
  <c r="Q19" i="43"/>
  <c r="Q21" i="43"/>
  <c r="Q23" i="43"/>
  <c r="Q25" i="43"/>
  <c r="Q27" i="43"/>
  <c r="Q29" i="43"/>
  <c r="Q31" i="43"/>
  <c r="Q33" i="43"/>
  <c r="Q10" i="43"/>
  <c r="Q13" i="43"/>
  <c r="Q16" i="43"/>
  <c r="Q18" i="43"/>
  <c r="Q20" i="43"/>
  <c r="Q22" i="43"/>
  <c r="Q24" i="43"/>
  <c r="Q26" i="43"/>
  <c r="Q28" i="43"/>
  <c r="Q30" i="43"/>
  <c r="Q32" i="43"/>
  <c r="Q34" i="43"/>
  <c r="Q11" i="43"/>
  <c r="G34" i="43"/>
  <c r="G32" i="43"/>
  <c r="G30" i="43"/>
  <c r="G28" i="43"/>
  <c r="G26" i="43"/>
  <c r="G24" i="43"/>
  <c r="G22" i="43"/>
  <c r="G20" i="43"/>
  <c r="G18" i="43"/>
  <c r="G16" i="43"/>
  <c r="G13" i="43"/>
  <c r="G10" i="43"/>
  <c r="G33" i="43"/>
  <c r="G31" i="43"/>
  <c r="G29" i="43"/>
  <c r="G27" i="43"/>
  <c r="G25" i="43"/>
  <c r="G23" i="43"/>
  <c r="G21" i="43"/>
  <c r="G19" i="43"/>
  <c r="G17" i="43"/>
  <c r="G14" i="43"/>
  <c r="G12" i="43"/>
  <c r="T36" i="43"/>
  <c r="O36" i="43"/>
  <c r="V36" i="43" l="1"/>
  <c r="Q36" i="43"/>
  <c r="U36" i="43"/>
  <c r="P36" i="43"/>
  <c r="G36" i="43"/>
  <c r="T10" i="42"/>
  <c r="T12" i="42"/>
  <c r="T13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O10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J10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T30" i="42" l="1"/>
  <c r="U11" i="42"/>
  <c r="T11" i="42"/>
  <c r="O11" i="42"/>
  <c r="L11" i="42"/>
  <c r="K11" i="42"/>
  <c r="J11" i="42"/>
  <c r="E10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G10" i="42"/>
  <c r="F10" i="42"/>
  <c r="V11" i="42" l="1"/>
  <c r="V12" i="42"/>
  <c r="V14" i="42"/>
  <c r="V16" i="42"/>
  <c r="V18" i="42"/>
  <c r="V20" i="42"/>
  <c r="V22" i="42"/>
  <c r="V24" i="42"/>
  <c r="V26" i="42"/>
  <c r="V28" i="42"/>
  <c r="V10" i="42"/>
  <c r="V13" i="42"/>
  <c r="V15" i="42"/>
  <c r="V17" i="42"/>
  <c r="V19" i="42"/>
  <c r="V21" i="42"/>
  <c r="V23" i="42"/>
  <c r="V25" i="42"/>
  <c r="V27" i="42"/>
  <c r="V29" i="42"/>
  <c r="U10" i="42"/>
  <c r="U13" i="42"/>
  <c r="U15" i="42"/>
  <c r="U17" i="42"/>
  <c r="U19" i="42"/>
  <c r="U21" i="42"/>
  <c r="U23" i="42"/>
  <c r="U25" i="42"/>
  <c r="U27" i="42"/>
  <c r="U29" i="42"/>
  <c r="U12" i="42"/>
  <c r="U14" i="42"/>
  <c r="U16" i="42"/>
  <c r="U18" i="42"/>
  <c r="U20" i="42"/>
  <c r="U22" i="42"/>
  <c r="U24" i="42"/>
  <c r="U26" i="42"/>
  <c r="U28" i="42"/>
  <c r="K12" i="42"/>
  <c r="K14" i="42"/>
  <c r="K16" i="42"/>
  <c r="K18" i="42"/>
  <c r="K20" i="42"/>
  <c r="K22" i="42"/>
  <c r="K24" i="42"/>
  <c r="K26" i="42"/>
  <c r="K10" i="42"/>
  <c r="K13" i="42"/>
  <c r="K15" i="42"/>
  <c r="K17" i="42"/>
  <c r="K19" i="42"/>
  <c r="K21" i="42"/>
  <c r="K23" i="42"/>
  <c r="K25" i="42"/>
  <c r="K27" i="42"/>
  <c r="K29" i="42"/>
  <c r="K28" i="42"/>
  <c r="J30" i="42"/>
  <c r="L10" i="42"/>
  <c r="L13" i="42"/>
  <c r="L15" i="42"/>
  <c r="L17" i="42"/>
  <c r="L19" i="42"/>
  <c r="L21" i="42"/>
  <c r="L23" i="42"/>
  <c r="L25" i="42"/>
  <c r="L27" i="42"/>
  <c r="L29" i="42"/>
  <c r="L12" i="42"/>
  <c r="L14" i="42"/>
  <c r="L16" i="42"/>
  <c r="L18" i="42"/>
  <c r="L20" i="42"/>
  <c r="L22" i="42"/>
  <c r="L24" i="42"/>
  <c r="L26" i="42"/>
  <c r="L28" i="42"/>
  <c r="P11" i="42"/>
  <c r="P10" i="42"/>
  <c r="P13" i="42"/>
  <c r="P15" i="42"/>
  <c r="P17" i="42"/>
  <c r="P19" i="42"/>
  <c r="P21" i="42"/>
  <c r="P23" i="42"/>
  <c r="P25" i="42"/>
  <c r="P27" i="42"/>
  <c r="P29" i="42"/>
  <c r="P12" i="42"/>
  <c r="P14" i="42"/>
  <c r="P16" i="42"/>
  <c r="P18" i="42"/>
  <c r="P20" i="42"/>
  <c r="P22" i="42"/>
  <c r="P24" i="42"/>
  <c r="P26" i="42"/>
  <c r="P28" i="42"/>
  <c r="Q12" i="42"/>
  <c r="Q14" i="42"/>
  <c r="Q16" i="42"/>
  <c r="Q18" i="42"/>
  <c r="Q20" i="42"/>
  <c r="Q22" i="42"/>
  <c r="Q24" i="42"/>
  <c r="Q26" i="42"/>
  <c r="Q28" i="42"/>
  <c r="Q10" i="42"/>
  <c r="Q13" i="42"/>
  <c r="Q15" i="42"/>
  <c r="Q17" i="42"/>
  <c r="Q19" i="42"/>
  <c r="Q21" i="42"/>
  <c r="Q23" i="42"/>
  <c r="Q25" i="42"/>
  <c r="Q27" i="42"/>
  <c r="Q29" i="42"/>
  <c r="F26" i="42"/>
  <c r="F22" i="42"/>
  <c r="F18" i="42"/>
  <c r="F14" i="42"/>
  <c r="G29" i="42"/>
  <c r="G27" i="42"/>
  <c r="G25" i="42"/>
  <c r="G23" i="42"/>
  <c r="G21" i="42"/>
  <c r="G19" i="42"/>
  <c r="G17" i="42"/>
  <c r="G15" i="42"/>
  <c r="G13" i="42"/>
  <c r="E30" i="42"/>
  <c r="F28" i="42"/>
  <c r="F24" i="42"/>
  <c r="F20" i="42"/>
  <c r="F16" i="42"/>
  <c r="F12" i="42"/>
  <c r="G28" i="42"/>
  <c r="G26" i="42"/>
  <c r="G24" i="42"/>
  <c r="G22" i="42"/>
  <c r="G20" i="42"/>
  <c r="G18" i="42"/>
  <c r="G16" i="42"/>
  <c r="G14" i="42"/>
  <c r="G12" i="42"/>
  <c r="O30" i="42"/>
  <c r="Q11" i="42"/>
  <c r="F29" i="42"/>
  <c r="F27" i="42"/>
  <c r="F25" i="42"/>
  <c r="F23" i="42"/>
  <c r="F21" i="42"/>
  <c r="F19" i="42"/>
  <c r="F17" i="42"/>
  <c r="F15" i="42"/>
  <c r="F13" i="42"/>
  <c r="L30" i="42" l="1"/>
  <c r="K30" i="42"/>
  <c r="Q30" i="42"/>
  <c r="U30" i="42"/>
  <c r="V30" i="42"/>
  <c r="P30" i="42"/>
  <c r="G11" i="42"/>
  <c r="G30" i="42" s="1"/>
  <c r="F11" i="42"/>
  <c r="F30" i="42" s="1"/>
  <c r="E11" i="42"/>
</calcChain>
</file>

<file path=xl/sharedStrings.xml><?xml version="1.0" encoding="utf-8"?>
<sst xmlns="http://schemas.openxmlformats.org/spreadsheetml/2006/main" count="251" uniqueCount="75">
  <si>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</si>
  <si>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</si>
  <si>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</si>
  <si>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</si>
  <si>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</si>
  <si>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</si>
  <si>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</si>
  <si>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</si>
  <si>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</si>
  <si>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</si>
  <si>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</si>
  <si>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</si>
  <si>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</si>
  <si>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</si>
  <si>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</si>
  <si>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</si>
  <si>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</si>
  <si>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</si>
  <si>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</si>
  <si>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</si>
  <si>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</si>
  <si>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</si>
  <si>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</si>
  <si>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</si>
  <si>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</si>
  <si>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</si>
  <si>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</si>
  <si>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</si>
  <si>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</si>
  <si>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</si>
  <si>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</si>
  <si>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</si>
  <si>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</si>
  <si>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</si>
  <si>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</si>
  <si>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</si>
  <si>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</si>
  <si>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</si>
  <si>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</si>
  <si>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</si>
  <si>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</si>
  <si>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</si>
  <si>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</si>
  <si>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</si>
  <si>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</si>
  <si>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</si>
  <si>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</si>
  <si>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</si>
  <si>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</si>
  <si>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</si>
  <si>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</si>
  <si>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</si>
  <si>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Broj isplaćenih šteta </t>
  </si>
  <si>
    <t xml:space="preserve">ŽIVOTNA OSIGURANJA </t>
  </si>
  <si>
    <t>2018.</t>
  </si>
  <si>
    <t>I-IV-2017</t>
  </si>
  <si>
    <t>I-IV-2018</t>
  </si>
  <si>
    <t>R/b</t>
  </si>
  <si>
    <t xml:space="preserve">Procenat promjene </t>
  </si>
  <si>
    <t>Procenat promjene</t>
  </si>
  <si>
    <t>Udio (%)</t>
  </si>
  <si>
    <t>Adriatic osiguranje d.d.*</t>
  </si>
  <si>
    <t>Ukupno:</t>
  </si>
  <si>
    <t>SAS - Super P osiguranje a.d.</t>
  </si>
  <si>
    <t>Euros osiguranje a.d.</t>
  </si>
  <si>
    <t>Central osiguranje d.d.</t>
  </si>
  <si>
    <t>Atos osiguranje a.d.</t>
  </si>
  <si>
    <t>Adriatic osiguranje d.d.</t>
  </si>
  <si>
    <t>*Društva za osiguranje iz Federacije Bosne i Hercegovine i podružnice društava iz Republike Srpske</t>
  </si>
  <si>
    <t>*Društava za osiguranje iz Republike Srpske i podružnice društava iz Federacije Bosne i Hercegovine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</si>
  <si>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</si>
  <si>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</si>
  <si>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</si>
  <si>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Osiguravajuće društvo</t>
  </si>
  <si>
    <t>*Od 1. siječnja 2018. godine Bosna-Sunce osiguranje d.d. je nakon akvizicije Zovko osiguranja d.d.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</si>
</sst>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3" fillId="0" borderId="0" xfId="0" applyFont="1"/>
    <xf numFmtId="164" fontId="3" fillId="0" borderId="0" xfId="6" applyNumberFormat="1" applyFont="1" applyBorder="1" applyAlignment="1">
      <alignment horizontal="right" vertical="center"/>
    </xf>
    <xf numFmtId="0" fontId="4" fillId="0" borderId="0" xfId="0" applyFont="1" applyBorder="1" applyAlignment="1"/>
    <xf numFmtId="164" fontId="4" fillId="2" borderId="12" xfId="6" applyNumberFormat="1" applyFont="1" applyFill="1" applyBorder="1" applyAlignment="1">
      <alignment horizontal="right" vertical="center"/>
    </xf>
    <xf numFmtId="165" fontId="3" fillId="0" borderId="0" xfId="6" applyNumberFormat="1" applyFont="1" applyBorder="1" applyAlignment="1">
      <alignment horizontal="right" vertical="center"/>
    </xf>
    <xf numFmtId="0" fontId="8" fillId="0" borderId="0" xfId="0" applyFont="1" applyBorder="1"/>
    <xf numFmtId="49" fontId="7" fillId="3" borderId="1" xfId="6" applyNumberFormat="1" applyFont="1" applyFill="1" applyBorder="1" applyAlignment="1">
      <alignment horizontal="center" vertical="center" wrapText="1"/>
    </xf>
    <xf numFmtId="49" fontId="7" fillId="3" borderId="6" xfId="6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8" fontId="4" fillId="2" borderId="12" xfId="6" applyNumberFormat="1" applyFont="1" applyFill="1" applyBorder="1" applyAlignment="1">
      <alignment horizontal="right" vertical="center"/>
    </xf>
    <xf numFmtId="165" fontId="4" fillId="2" borderId="12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/>
    <xf numFmtId="164" fontId="3" fillId="0" borderId="14" xfId="6" applyNumberFormat="1" applyFont="1" applyBorder="1" applyAlignment="1">
      <alignment horizontal="left" vertical="center"/>
    </xf>
    <xf numFmtId="4" fontId="3" fillId="0" borderId="0" xfId="6" applyNumberFormat="1" applyFont="1" applyBorder="1" applyAlignment="1">
      <alignment horizontal="right" vertical="center"/>
    </xf>
    <xf numFmtId="164" fontId="10" fillId="0" borderId="14" xfId="6" applyNumberFormat="1" applyFont="1" applyBorder="1" applyAlignment="1">
      <alignment horizontal="left" vertical="center"/>
    </xf>
    <xf numFmtId="164" fontId="10" fillId="0" borderId="15" xfId="6" applyNumberFormat="1" applyFont="1" applyBorder="1" applyAlignment="1">
      <alignment horizontal="left" vertical="center"/>
    </xf>
    <xf numFmtId="4" fontId="10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164" fontId="10" fillId="0" borderId="0" xfId="6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65" fontId="10" fillId="0" borderId="14" xfId="6" applyNumberFormat="1" applyFont="1" applyBorder="1" applyAlignment="1">
      <alignment horizontal="right" vertical="center"/>
    </xf>
    <xf numFmtId="165" fontId="10" fillId="0" borderId="17" xfId="6" applyNumberFormat="1" applyFont="1" applyBorder="1" applyAlignment="1">
      <alignment horizontal="right" vertical="center"/>
    </xf>
    <xf numFmtId="49" fontId="7" fillId="3" borderId="18" xfId="6" applyNumberFormat="1" applyFont="1" applyFill="1" applyBorder="1" applyAlignment="1">
      <alignment horizontal="center" vertical="center" wrapText="1"/>
    </xf>
    <xf numFmtId="165" fontId="3" fillId="0" borderId="9" xfId="6" applyNumberFormat="1" applyFont="1" applyBorder="1" applyAlignment="1">
      <alignment horizontal="right" vertical="center"/>
    </xf>
    <xf numFmtId="165" fontId="3" fillId="0" borderId="10" xfId="6" applyNumberFormat="1" applyFont="1" applyBorder="1" applyAlignment="1">
      <alignment horizontal="right" vertical="center"/>
    </xf>
    <xf numFmtId="168" fontId="4" fillId="2" borderId="13" xfId="6" applyNumberFormat="1" applyFont="1" applyFill="1" applyBorder="1" applyAlignment="1">
      <alignment horizontal="right" vertical="center"/>
    </xf>
    <xf numFmtId="165" fontId="3" fillId="0" borderId="14" xfId="6" applyNumberFormat="1" applyFont="1" applyBorder="1" applyAlignment="1">
      <alignment horizontal="right" vertical="center"/>
    </xf>
    <xf numFmtId="165" fontId="3" fillId="0" borderId="15" xfId="6" applyNumberFormat="1" applyFont="1" applyBorder="1" applyAlignment="1">
      <alignment horizontal="right" vertical="center"/>
    </xf>
    <xf numFmtId="4" fontId="3" fillId="0" borderId="0" xfId="0" applyNumberFormat="1" applyFont="1" applyBorder="1"/>
    <xf numFmtId="164" fontId="10" fillId="0" borderId="9" xfId="6" applyNumberFormat="1" applyFont="1" applyBorder="1" applyAlignment="1">
      <alignment horizontal="right" vertical="center"/>
    </xf>
    <xf numFmtId="165" fontId="10" fillId="0" borderId="15" xfId="6" applyNumberFormat="1" applyFont="1" applyBorder="1" applyAlignment="1">
      <alignment horizontal="right" vertical="center"/>
    </xf>
    <xf numFmtId="4" fontId="10" fillId="0" borderId="0" xfId="0" applyNumberFormat="1" applyFont="1" applyBorder="1"/>
    <xf numFmtId="4" fontId="4" fillId="2" borderId="12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168" fontId="4" fillId="2" borderId="16" xfId="6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horizontal="center" vertical="center"/>
    </xf>
    <xf numFmtId="164" fontId="10" fillId="0" borderId="10" xfId="6" applyNumberFormat="1" applyFont="1" applyBorder="1" applyAlignment="1">
      <alignment horizontal="right" vertical="center"/>
    </xf>
    <xf numFmtId="164" fontId="10" fillId="0" borderId="22" xfId="6" applyNumberFormat="1" applyFont="1" applyBorder="1" applyAlignment="1">
      <alignment horizontal="left" vertical="center"/>
    </xf>
    <xf numFmtId="164" fontId="10" fillId="0" borderId="21" xfId="6" applyNumberFormat="1" applyFont="1" applyBorder="1" applyAlignment="1">
      <alignment horizontal="left" vertical="center"/>
    </xf>
    <xf numFmtId="0" fontId="3" fillId="0" borderId="0" xfId="11" applyFont="1"/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7" fillId="3" borderId="0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 6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3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4.140625" customWidth="1"/>
    <col min="2" max="2" width="25.7109375" customWidth="1"/>
    <col min="3" max="3" width="10.28515625" customWidth="1"/>
    <col min="4" max="4" width="9.5703125" customWidth="1"/>
    <col min="5" max="5" width="11.140625" customWidth="1"/>
    <col min="6" max="6" width="7.42578125" customWidth="1"/>
    <col min="7" max="7" width="7.7109375" customWidth="1"/>
    <col min="8" max="8" width="13.5703125" customWidth="1"/>
    <col min="9" max="9" width="13.140625" customWidth="1"/>
    <col min="10" max="10" width="9.85546875" customWidth="1"/>
    <col min="11" max="11" width="7.85546875" customWidth="1"/>
    <col min="12" max="12" width="7.7109375" customWidth="1"/>
    <col min="13" max="14" width="12.5703125" bestFit="1" customWidth="1"/>
    <col min="15" max="15" width="11.140625" customWidth="1"/>
    <col min="17" max="17" width="9.5703125" customWidth="1"/>
    <col min="18" max="18" width="12.85546875" customWidth="1"/>
    <col min="19" max="19" width="14.140625" customWidth="1"/>
    <col min="20" max="20" width="9.7109375" customWidth="1"/>
    <col min="22" max="22" width="9.5703125" customWidth="1"/>
  </cols>
  <sheetData>
    <row r="3" spans="1:22" x14ac:dyDescent="0.25">
      <c r="G3" s="3" t="s">
        <v>70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ht="24.75" customHeight="1" x14ac:dyDescent="0.25">
      <c r="A7" s="47" t="s">
        <v>57</v>
      </c>
      <c r="B7" s="50" t="s">
        <v>73</v>
      </c>
      <c r="C7" s="53" t="s">
        <v>50</v>
      </c>
      <c r="D7" s="53"/>
      <c r="E7" s="53"/>
      <c r="F7" s="53"/>
      <c r="G7" s="53"/>
      <c r="H7" s="54"/>
      <c r="I7" s="54"/>
      <c r="J7" s="54"/>
      <c r="K7" s="54"/>
      <c r="L7" s="54"/>
      <c r="M7" s="53" t="s">
        <v>53</v>
      </c>
      <c r="N7" s="53"/>
      <c r="O7" s="53"/>
      <c r="P7" s="53"/>
      <c r="Q7" s="53"/>
      <c r="R7" s="54"/>
      <c r="S7" s="54"/>
      <c r="T7" s="54"/>
      <c r="U7" s="54"/>
      <c r="V7" s="55"/>
    </row>
    <row r="8" spans="1:22" ht="26.25" customHeight="1" x14ac:dyDescent="0.25">
      <c r="A8" s="48"/>
      <c r="B8" s="51"/>
      <c r="C8" s="56" t="s">
        <v>52</v>
      </c>
      <c r="D8" s="56"/>
      <c r="E8" s="57" t="s">
        <v>59</v>
      </c>
      <c r="F8" s="57" t="s">
        <v>60</v>
      </c>
      <c r="G8" s="57"/>
      <c r="H8" s="56" t="s">
        <v>21</v>
      </c>
      <c r="I8" s="56"/>
      <c r="J8" s="57" t="s">
        <v>59</v>
      </c>
      <c r="K8" s="59" t="s">
        <v>60</v>
      </c>
      <c r="L8" s="59"/>
      <c r="M8" s="56" t="s">
        <v>52</v>
      </c>
      <c r="N8" s="56"/>
      <c r="O8" s="57" t="s">
        <v>59</v>
      </c>
      <c r="P8" s="57" t="s">
        <v>60</v>
      </c>
      <c r="Q8" s="57"/>
      <c r="R8" s="56" t="s">
        <v>21</v>
      </c>
      <c r="S8" s="56"/>
      <c r="T8" s="57" t="s">
        <v>59</v>
      </c>
      <c r="U8" s="59" t="s">
        <v>60</v>
      </c>
      <c r="V8" s="60"/>
    </row>
    <row r="9" spans="1:22" ht="27.75" customHeight="1" thickBot="1" x14ac:dyDescent="0.3">
      <c r="A9" s="49"/>
      <c r="B9" s="52"/>
      <c r="C9" s="36" t="s">
        <v>55</v>
      </c>
      <c r="D9" s="36" t="s">
        <v>56</v>
      </c>
      <c r="E9" s="58"/>
      <c r="F9" s="7" t="s">
        <v>51</v>
      </c>
      <c r="G9" s="7" t="s">
        <v>54</v>
      </c>
      <c r="H9" s="36" t="s">
        <v>55</v>
      </c>
      <c r="I9" s="36" t="s">
        <v>56</v>
      </c>
      <c r="J9" s="58"/>
      <c r="K9" s="7" t="s">
        <v>51</v>
      </c>
      <c r="L9" s="7" t="s">
        <v>54</v>
      </c>
      <c r="M9" s="36" t="s">
        <v>55</v>
      </c>
      <c r="N9" s="36" t="s">
        <v>56</v>
      </c>
      <c r="O9" s="58"/>
      <c r="P9" s="7" t="s">
        <v>51</v>
      </c>
      <c r="Q9" s="7" t="s">
        <v>54</v>
      </c>
      <c r="R9" s="36" t="s">
        <v>55</v>
      </c>
      <c r="S9" s="36" t="s">
        <v>56</v>
      </c>
      <c r="T9" s="58"/>
      <c r="U9" s="7" t="s">
        <v>51</v>
      </c>
      <c r="V9" s="8" t="s">
        <v>54</v>
      </c>
    </row>
    <row r="10" spans="1:22" x14ac:dyDescent="0.25">
      <c r="A10" s="41" t="s">
        <v>23</v>
      </c>
      <c r="B10" s="15" t="s">
        <v>61</v>
      </c>
      <c r="C10" s="22">
        <f>FBiH!C10+RS!C10</f>
        <v>4922</v>
      </c>
      <c r="D10" s="16">
        <f>FBiH!D10+RS!D10</f>
        <v>5209</v>
      </c>
      <c r="E10" s="5">
        <f t="shared" ref="E10:E36" si="0">IFERROR((D10-C10)/C10*100, "-")</f>
        <v>5.830963023161317</v>
      </c>
      <c r="F10" s="5">
        <f t="shared" ref="F10:F36" si="1">C10/C$37*100</f>
        <v>14.970041667933939</v>
      </c>
      <c r="G10" s="29">
        <f t="shared" ref="G10:G36" si="2">D10/D$37*100</f>
        <v>14.422171770308434</v>
      </c>
      <c r="H10" s="16">
        <f>FBiH!H10+RS!H10</f>
        <v>6133269.6329999967</v>
      </c>
      <c r="I10" s="16">
        <f>FBiH!I10+RS!I10</f>
        <v>7876070.444299995</v>
      </c>
      <c r="J10" s="5">
        <f t="shared" ref="J10:J36" si="3">IFERROR((I10-H10)/H10*100, "-")</f>
        <v>28.415525740510017</v>
      </c>
      <c r="K10" s="5">
        <f t="shared" ref="K10:K35" si="4">H10/H$37*100</f>
        <v>10.251412279327472</v>
      </c>
      <c r="L10" s="26">
        <f>I10/I$37*100</f>
        <v>11.177424467266885</v>
      </c>
      <c r="M10" s="22">
        <f>FBiH!M10+RS!M10</f>
        <v>111</v>
      </c>
      <c r="N10" s="19">
        <f>FBiH!N10+RS!N10</f>
        <v>253</v>
      </c>
      <c r="O10" s="20">
        <f t="shared" ref="O10:O36" si="5">IFERROR((N10-M10)/M10*100, "-")</f>
        <v>127.92792792792793</v>
      </c>
      <c r="P10" s="20">
        <f t="shared" ref="P10:P36" si="6">M10/M$37*100</f>
        <v>2.8323551926511867</v>
      </c>
      <c r="Q10" s="23">
        <f t="shared" ref="Q10:Q36" si="7">N10/N$37*100</f>
        <v>5.8809855880985591</v>
      </c>
      <c r="R10" s="19">
        <f>FBiH!R10+RS!R10</f>
        <v>319242.65999999997</v>
      </c>
      <c r="S10" s="19">
        <f>FBiH!S10+RS!S10</f>
        <v>1169847</v>
      </c>
      <c r="T10" s="20">
        <f t="shared" ref="T10:T36" si="8">IFERROR((S10-R10)/R10*100, "-")</f>
        <v>266.44444699214074</v>
      </c>
      <c r="U10" s="5">
        <f t="shared" ref="U10:U36" si="9">R10/R$37*100</f>
        <v>1.6892597963947862</v>
      </c>
      <c r="V10" s="26">
        <f t="shared" ref="V10:V36" si="10">S10/S$37*100</f>
        <v>5.8474136417514551</v>
      </c>
    </row>
    <row r="11" spans="1:22" ht="13.5" customHeight="1" x14ac:dyDescent="0.25">
      <c r="A11" s="41" t="s">
        <v>24</v>
      </c>
      <c r="B11" s="15" t="s">
        <v>66</v>
      </c>
      <c r="C11" s="22">
        <f>FBiH!C12+RS!C12</f>
        <v>586</v>
      </c>
      <c r="D11" s="16">
        <f>FBiH!D12+RS!D12</f>
        <v>889</v>
      </c>
      <c r="E11" s="5">
        <f t="shared" si="0"/>
        <v>51.706484641638227</v>
      </c>
      <c r="F11" s="5">
        <f t="shared" si="1"/>
        <v>1.7822926488031874</v>
      </c>
      <c r="G11" s="29">
        <f t="shared" si="2"/>
        <v>2.4613765989257437</v>
      </c>
      <c r="H11" s="16">
        <f>FBiH!H12+RS!H12</f>
        <v>1319850.8700000001</v>
      </c>
      <c r="I11" s="16">
        <f>FBiH!I12+RS!I12</f>
        <v>3933360.1799999997</v>
      </c>
      <c r="J11" s="5">
        <f t="shared" si="3"/>
        <v>198.01550079669224</v>
      </c>
      <c r="K11" s="5">
        <f t="shared" si="4"/>
        <v>2.2060558601238096</v>
      </c>
      <c r="L11" s="26">
        <f>I11/I$37*100</f>
        <v>5.5820775887451779</v>
      </c>
      <c r="M11" s="22">
        <f>FBiH!M12+RS!M12</f>
        <v>0</v>
      </c>
      <c r="N11" s="19">
        <f>FBiH!N12+RS!N12</f>
        <v>0</v>
      </c>
      <c r="O11" s="20" t="str">
        <f t="shared" si="5"/>
        <v>-</v>
      </c>
      <c r="P11" s="20">
        <f t="shared" si="6"/>
        <v>0</v>
      </c>
      <c r="Q11" s="23">
        <f t="shared" si="7"/>
        <v>0</v>
      </c>
      <c r="R11" s="19">
        <f>FBiH!R12+RS!R12</f>
        <v>0</v>
      </c>
      <c r="S11" s="19">
        <f>FBiH!S12+RS!S12</f>
        <v>0</v>
      </c>
      <c r="T11" s="20" t="str">
        <f t="shared" si="8"/>
        <v>-</v>
      </c>
      <c r="U11" s="5">
        <f t="shared" si="9"/>
        <v>0</v>
      </c>
      <c r="V11" s="26">
        <f t="shared" si="10"/>
        <v>0</v>
      </c>
    </row>
    <row r="12" spans="1:22" x14ac:dyDescent="0.25">
      <c r="A12" s="41" t="s">
        <v>25</v>
      </c>
      <c r="B12" s="15" t="s">
        <v>0</v>
      </c>
      <c r="C12" s="22">
        <f>FBiH!C11+RS!C11</f>
        <v>1468</v>
      </c>
      <c r="D12" s="16">
        <f>FBiH!D11+RS!D11</f>
        <v>2092</v>
      </c>
      <c r="E12" s="5">
        <f>IFERROR((D12-C12)/C12*100, "-")</f>
        <v>42.506811989100818</v>
      </c>
      <c r="F12" s="5">
        <f>C12/C$37*100</f>
        <v>4.4648559871042304</v>
      </c>
      <c r="G12" s="29">
        <f>D12/D$37*100</f>
        <v>5.7921258098455066</v>
      </c>
      <c r="H12" s="16">
        <f>FBiH!H11+RS!H11</f>
        <v>2633181.2000000002</v>
      </c>
      <c r="I12" s="16">
        <f>FBiH!I11+RS!I11</f>
        <v>3563821.3549999995</v>
      </c>
      <c r="J12" s="5">
        <f>IFERROR((I12-H12)/H12*100, "-")</f>
        <v>35.342807209773461</v>
      </c>
      <c r="K12" s="5">
        <f>H12/H$37*100</f>
        <v>4.4012130075179217</v>
      </c>
      <c r="L12" s="26">
        <f>I12/I$37*100</f>
        <v>5.0576419157314421</v>
      </c>
      <c r="M12" s="22">
        <f>FBiH!M11+RS!M11</f>
        <v>0</v>
      </c>
      <c r="N12" s="19">
        <f>FBiH!N11+RS!N11</f>
        <v>0</v>
      </c>
      <c r="O12" s="20" t="str">
        <f>IFERROR((N12-M12)/M12*100, "-")</f>
        <v>-</v>
      </c>
      <c r="P12" s="20">
        <f>M12/M$37*100</f>
        <v>0</v>
      </c>
      <c r="Q12" s="23">
        <f>N12/N$37*100</f>
        <v>0</v>
      </c>
      <c r="R12" s="19">
        <f>FBiH!R11+RS!R11</f>
        <v>0</v>
      </c>
      <c r="S12" s="19">
        <f>FBiH!S11+RS!S11</f>
        <v>0</v>
      </c>
      <c r="T12" s="20" t="str">
        <f>IFERROR((S12-R12)/R12*100, "-")</f>
        <v>-</v>
      </c>
      <c r="U12" s="5">
        <f>R12/R$37*100</f>
        <v>0</v>
      </c>
      <c r="V12" s="26">
        <f>S12/S$37*100</f>
        <v>0</v>
      </c>
    </row>
    <row r="13" spans="1:22" ht="15" customHeight="1" x14ac:dyDescent="0.25">
      <c r="A13" s="41" t="s">
        <v>26</v>
      </c>
      <c r="B13" s="15" t="s">
        <v>12</v>
      </c>
      <c r="C13" s="22">
        <f>FBiH!C13+RS!C13</f>
        <v>750</v>
      </c>
      <c r="D13" s="16">
        <f>FBiH!D13+RS!D13</f>
        <v>712</v>
      </c>
      <c r="E13" s="5">
        <f t="shared" si="0"/>
        <v>-5.0666666666666664</v>
      </c>
      <c r="F13" s="5">
        <f t="shared" si="1"/>
        <v>2.2810912740655129</v>
      </c>
      <c r="G13" s="29">
        <f t="shared" si="2"/>
        <v>1.9713162412093692</v>
      </c>
      <c r="H13" s="16">
        <f>FBiH!H13+RS!H13</f>
        <v>1882647.24</v>
      </c>
      <c r="I13" s="16">
        <f>FBiH!I13+RS!I13</f>
        <v>1966199.9</v>
      </c>
      <c r="J13" s="5">
        <f t="shared" si="3"/>
        <v>4.4380411914023741</v>
      </c>
      <c r="K13" s="5">
        <f t="shared" si="4"/>
        <v>3.1467380677242085</v>
      </c>
      <c r="L13" s="26">
        <f t="shared" ref="L13:L36" si="11">I13/I$37*100</f>
        <v>2.7903573266923676</v>
      </c>
      <c r="M13" s="22">
        <f>FBiH!M13+RS!M13</f>
        <v>0</v>
      </c>
      <c r="N13" s="19">
        <f>FBiH!N13+RS!N13</f>
        <v>0</v>
      </c>
      <c r="O13" s="20" t="str">
        <f t="shared" si="5"/>
        <v>-</v>
      </c>
      <c r="P13" s="20">
        <f t="shared" si="6"/>
        <v>0</v>
      </c>
      <c r="Q13" s="23">
        <f t="shared" si="7"/>
        <v>0</v>
      </c>
      <c r="R13" s="19">
        <f>FBiH!R13+RS!R13</f>
        <v>0</v>
      </c>
      <c r="S13" s="19">
        <f>FBiH!S13+RS!S13</f>
        <v>0</v>
      </c>
      <c r="T13" s="20" t="str">
        <f t="shared" si="8"/>
        <v>-</v>
      </c>
      <c r="U13" s="5">
        <f t="shared" si="9"/>
        <v>0</v>
      </c>
      <c r="V13" s="26">
        <f t="shared" si="10"/>
        <v>0</v>
      </c>
    </row>
    <row r="14" spans="1:22" ht="19.5" customHeight="1" x14ac:dyDescent="0.25">
      <c r="A14" s="41" t="s">
        <v>27</v>
      </c>
      <c r="B14" s="15" t="s">
        <v>1</v>
      </c>
      <c r="C14" s="22">
        <f>FBiH!C14+RS!C14</f>
        <v>798</v>
      </c>
      <c r="D14" s="16">
        <f>FBiH!D14+RS!D14</f>
        <v>531</v>
      </c>
      <c r="E14" s="5">
        <f t="shared" si="0"/>
        <v>-33.458646616541351</v>
      </c>
      <c r="F14" s="5">
        <f t="shared" si="1"/>
        <v>2.4270811156057057</v>
      </c>
      <c r="G14" s="29">
        <f t="shared" si="2"/>
        <v>1.4701810731491223</v>
      </c>
      <c r="H14" s="16">
        <f>FBiH!H14+RS!H14</f>
        <v>1594426.6099999999</v>
      </c>
      <c r="I14" s="16">
        <f>FBiH!I14+RS!I14</f>
        <v>1279152</v>
      </c>
      <c r="J14" s="5">
        <f t="shared" si="3"/>
        <v>-19.773541662102584</v>
      </c>
      <c r="K14" s="5">
        <f t="shared" si="4"/>
        <v>2.6649936341124958</v>
      </c>
      <c r="L14" s="26">
        <f t="shared" si="11"/>
        <v>1.8153246550125426</v>
      </c>
      <c r="M14" s="22">
        <f>FBiH!M14+RS!M14</f>
        <v>0</v>
      </c>
      <c r="N14" s="19">
        <f>FBiH!N14+RS!N14</f>
        <v>0</v>
      </c>
      <c r="O14" s="20" t="str">
        <f t="shared" si="5"/>
        <v>-</v>
      </c>
      <c r="P14" s="20">
        <f t="shared" si="6"/>
        <v>0</v>
      </c>
      <c r="Q14" s="23">
        <f t="shared" si="7"/>
        <v>0</v>
      </c>
      <c r="R14" s="19">
        <f>FBiH!R14+RS!R14</f>
        <v>0</v>
      </c>
      <c r="S14" s="19">
        <f>FBiH!S14+RS!S14</f>
        <v>0</v>
      </c>
      <c r="T14" s="20" t="str">
        <f t="shared" si="8"/>
        <v>-</v>
      </c>
      <c r="U14" s="5">
        <f t="shared" si="9"/>
        <v>0</v>
      </c>
      <c r="V14" s="26">
        <f t="shared" si="10"/>
        <v>0</v>
      </c>
    </row>
    <row r="15" spans="1:22" x14ac:dyDescent="0.25">
      <c r="A15" s="41" t="s">
        <v>28</v>
      </c>
      <c r="B15" s="15" t="s">
        <v>65</v>
      </c>
      <c r="C15" s="22">
        <f>FBiH!C15+RS!C15</f>
        <v>268</v>
      </c>
      <c r="D15" s="22">
        <f>FBiH!D15+RS!D15</f>
        <v>1719</v>
      </c>
      <c r="E15" s="5">
        <f t="shared" si="0"/>
        <v>541.41791044776119</v>
      </c>
      <c r="F15" s="5">
        <f t="shared" si="1"/>
        <v>0.81510994859940988</v>
      </c>
      <c r="G15" s="29">
        <f t="shared" si="2"/>
        <v>4.7593997452793619</v>
      </c>
      <c r="H15" s="16">
        <f>FBiH!H15+RS!H15</f>
        <v>406409.63</v>
      </c>
      <c r="I15" s="16">
        <f>FBiH!I15+RS!I15</f>
        <v>2373370.9600000023</v>
      </c>
      <c r="J15" s="5">
        <f t="shared" si="3"/>
        <v>483.98492181398416</v>
      </c>
      <c r="K15" s="5">
        <f t="shared" si="4"/>
        <v>0.67929064279227935</v>
      </c>
      <c r="L15" s="26">
        <f t="shared" si="11"/>
        <v>3.3681992594928447</v>
      </c>
      <c r="M15" s="22">
        <f>FBiH!M15+RS!M15</f>
        <v>0</v>
      </c>
      <c r="N15" s="22">
        <f>FBiH!N15+RS!N15</f>
        <v>0</v>
      </c>
      <c r="O15" s="20" t="str">
        <f t="shared" si="5"/>
        <v>-</v>
      </c>
      <c r="P15" s="20">
        <f t="shared" si="6"/>
        <v>0</v>
      </c>
      <c r="Q15" s="23">
        <f t="shared" si="7"/>
        <v>0</v>
      </c>
      <c r="R15" s="19">
        <f>FBiH!R15+RS!R15</f>
        <v>0</v>
      </c>
      <c r="S15" s="19">
        <f>FBiH!S15+RS!S15</f>
        <v>0</v>
      </c>
      <c r="T15" s="20" t="str">
        <f t="shared" si="8"/>
        <v>-</v>
      </c>
      <c r="U15" s="5">
        <f t="shared" si="9"/>
        <v>0</v>
      </c>
      <c r="V15" s="26">
        <f t="shared" si="10"/>
        <v>0</v>
      </c>
    </row>
    <row r="16" spans="1:22" ht="18" customHeight="1" x14ac:dyDescent="0.25">
      <c r="A16" s="41" t="s">
        <v>29</v>
      </c>
      <c r="B16" s="15" t="s">
        <v>2</v>
      </c>
      <c r="C16" s="22">
        <f>FBiH!C16+RS!C16</f>
        <v>1974</v>
      </c>
      <c r="D16" s="22">
        <f>FBiH!D16+RS!D16</f>
        <v>2055</v>
      </c>
      <c r="E16" s="5">
        <f t="shared" si="0"/>
        <v>4.1033434650455929</v>
      </c>
      <c r="F16" s="5">
        <f t="shared" si="1"/>
        <v>6.0038322333404306</v>
      </c>
      <c r="G16" s="29">
        <f t="shared" si="2"/>
        <v>5.6896838141646828</v>
      </c>
      <c r="H16" s="16">
        <f>FBiH!H16+RS!H16</f>
        <v>3515968.2899999991</v>
      </c>
      <c r="I16" s="16">
        <f>FBiH!I16+RS!I16</f>
        <v>4353156.4800000004</v>
      </c>
      <c r="J16" s="5">
        <f t="shared" si="3"/>
        <v>23.81102788614745</v>
      </c>
      <c r="K16" s="5">
        <f t="shared" si="4"/>
        <v>5.8767415519936632</v>
      </c>
      <c r="L16" s="26">
        <f t="shared" si="11"/>
        <v>6.1778367897416526</v>
      </c>
      <c r="M16" s="19">
        <f>FBiH!M16+RS!M16</f>
        <v>349</v>
      </c>
      <c r="N16" s="19">
        <f>FBiH!N16+RS!N16</f>
        <v>332</v>
      </c>
      <c r="O16" s="20">
        <f t="shared" si="5"/>
        <v>-4.8710601719197708</v>
      </c>
      <c r="P16" s="20">
        <f t="shared" si="6"/>
        <v>8.9053329931104876</v>
      </c>
      <c r="Q16" s="23">
        <f t="shared" si="7"/>
        <v>7.7173407717340767</v>
      </c>
      <c r="R16" s="19">
        <f>FBiH!R16+RS!R16</f>
        <v>3669397.43</v>
      </c>
      <c r="S16" s="19">
        <f>FBiH!S16+RS!S16</f>
        <v>3545781.73</v>
      </c>
      <c r="T16" s="20">
        <f t="shared" si="8"/>
        <v>-3.3688283255815161</v>
      </c>
      <c r="U16" s="5">
        <f t="shared" si="9"/>
        <v>19.416470077944322</v>
      </c>
      <c r="V16" s="26">
        <f t="shared" si="10"/>
        <v>17.723388151335236</v>
      </c>
    </row>
    <row r="17" spans="1:22" ht="15.75" customHeight="1" x14ac:dyDescent="0.25">
      <c r="A17" s="41" t="s">
        <v>30</v>
      </c>
      <c r="B17" s="15" t="s">
        <v>13</v>
      </c>
      <c r="C17" s="22">
        <f>FBiH!C17+RS!C17</f>
        <v>968</v>
      </c>
      <c r="D17" s="22">
        <f>FBiH!D17+RS!D17</f>
        <v>1064</v>
      </c>
      <c r="E17" s="5">
        <f t="shared" si="0"/>
        <v>9.9173553719008272</v>
      </c>
      <c r="F17" s="5">
        <f t="shared" si="1"/>
        <v>2.9441284710605555</v>
      </c>
      <c r="G17" s="29">
        <f t="shared" si="2"/>
        <v>2.9458995514701809</v>
      </c>
      <c r="H17" s="16">
        <f>FBiH!H17+RS!H17</f>
        <v>2491425.85</v>
      </c>
      <c r="I17" s="16">
        <f>FBiH!I17+RS!I17</f>
        <v>2725321.8499999996</v>
      </c>
      <c r="J17" s="5">
        <f t="shared" si="3"/>
        <v>9.3880377776444579</v>
      </c>
      <c r="K17" s="5">
        <f t="shared" si="4"/>
        <v>4.1642769811232103</v>
      </c>
      <c r="L17" s="26">
        <f t="shared" si="11"/>
        <v>3.8676747932609992</v>
      </c>
      <c r="M17" s="19">
        <f>FBiH!M17+RS!M17</f>
        <v>0</v>
      </c>
      <c r="N17" s="19">
        <f>FBiH!N17+RS!N17</f>
        <v>0</v>
      </c>
      <c r="O17" s="20" t="str">
        <f t="shared" si="5"/>
        <v>-</v>
      </c>
      <c r="P17" s="20">
        <f t="shared" si="6"/>
        <v>0</v>
      </c>
      <c r="Q17" s="23">
        <f t="shared" si="7"/>
        <v>0</v>
      </c>
      <c r="R17" s="19">
        <f>FBiH!R17+RS!R17</f>
        <v>0</v>
      </c>
      <c r="S17" s="19">
        <f>FBiH!S17+RS!S17</f>
        <v>0</v>
      </c>
      <c r="T17" s="20" t="str">
        <f t="shared" si="8"/>
        <v>-</v>
      </c>
      <c r="U17" s="5">
        <f t="shared" si="9"/>
        <v>0</v>
      </c>
      <c r="V17" s="26">
        <f t="shared" si="10"/>
        <v>0</v>
      </c>
    </row>
    <row r="18" spans="1:22" x14ac:dyDescent="0.25">
      <c r="A18" s="41" t="s">
        <v>31</v>
      </c>
      <c r="B18" s="15" t="s">
        <v>14</v>
      </c>
      <c r="C18" s="22">
        <f>FBiH!C18+RS!C18</f>
        <v>1385</v>
      </c>
      <c r="D18" s="22">
        <f>FBiH!D18+RS!D18</f>
        <v>1602</v>
      </c>
      <c r="E18" s="5">
        <f t="shared" si="0"/>
        <v>15.667870036101084</v>
      </c>
      <c r="F18" s="5">
        <f t="shared" si="1"/>
        <v>4.212415219440981</v>
      </c>
      <c r="G18" s="29">
        <f t="shared" si="2"/>
        <v>4.4354615427210806</v>
      </c>
      <c r="H18" s="16">
        <f>FBiH!H18+RS!H18</f>
        <v>2592674.85</v>
      </c>
      <c r="I18" s="16">
        <f>FBiH!I18+RS!I18</f>
        <v>3375509.85</v>
      </c>
      <c r="J18" s="5">
        <f t="shared" si="3"/>
        <v>30.19410629142331</v>
      </c>
      <c r="K18" s="5">
        <f t="shared" si="4"/>
        <v>4.3335089412322159</v>
      </c>
      <c r="L18" s="26">
        <f t="shared" si="11"/>
        <v>4.7903972740868088</v>
      </c>
      <c r="M18" s="19">
        <f>FBiH!M18+RS!M18</f>
        <v>100</v>
      </c>
      <c r="N18" s="19">
        <f>FBiH!N18+RS!N18</f>
        <v>111</v>
      </c>
      <c r="O18" s="20">
        <f t="shared" si="5"/>
        <v>11</v>
      </c>
      <c r="P18" s="20">
        <f t="shared" si="6"/>
        <v>2.5516713447307984</v>
      </c>
      <c r="Q18" s="23">
        <f t="shared" si="7"/>
        <v>2.580195258019526</v>
      </c>
      <c r="R18" s="19">
        <f>FBiH!R18+RS!R18</f>
        <v>117005.14</v>
      </c>
      <c r="S18" s="19">
        <f>FBiH!S18+RS!S18</f>
        <v>135871.81</v>
      </c>
      <c r="T18" s="20">
        <f t="shared" si="8"/>
        <v>16.124650592273124</v>
      </c>
      <c r="U18" s="5">
        <f t="shared" si="9"/>
        <v>0.61912802936030997</v>
      </c>
      <c r="V18" s="26">
        <f t="shared" si="10"/>
        <v>0.679147508454919</v>
      </c>
    </row>
    <row r="19" spans="1:22" x14ac:dyDescent="0.25">
      <c r="A19" s="41" t="s">
        <v>32</v>
      </c>
      <c r="B19" s="15" t="s">
        <v>3</v>
      </c>
      <c r="C19" s="22">
        <f>FBiH!C19+RS!C19</f>
        <v>3943</v>
      </c>
      <c r="D19" s="22">
        <f>FBiH!D19+RS!D19</f>
        <v>3723</v>
      </c>
      <c r="E19" s="5">
        <f t="shared" si="0"/>
        <v>-5.5795079888409846</v>
      </c>
      <c r="F19" s="5">
        <f t="shared" si="1"/>
        <v>11.992457191520424</v>
      </c>
      <c r="G19" s="29">
        <f t="shared" si="2"/>
        <v>10.307879727559666</v>
      </c>
      <c r="H19" s="16">
        <f>FBiH!H19+RS!H19</f>
        <v>7414882.3686000006</v>
      </c>
      <c r="I19" s="16">
        <f>FBiH!I19+RS!I19</f>
        <v>7643906.5022999942</v>
      </c>
      <c r="J19" s="5">
        <f t="shared" si="3"/>
        <v>3.0887089277349591</v>
      </c>
      <c r="K19" s="5">
        <f t="shared" si="4"/>
        <v>12.393555266875524</v>
      </c>
      <c r="L19" s="26">
        <f t="shared" si="11"/>
        <v>10.847946087905008</v>
      </c>
      <c r="M19" s="19">
        <f>FBiH!M19+RS!M19</f>
        <v>0</v>
      </c>
      <c r="N19" s="19">
        <f>FBiH!N19+RS!N19</f>
        <v>0</v>
      </c>
      <c r="O19" s="20" t="str">
        <f t="shared" si="5"/>
        <v>-</v>
      </c>
      <c r="P19" s="20">
        <f t="shared" si="6"/>
        <v>0</v>
      </c>
      <c r="Q19" s="23">
        <f t="shared" si="7"/>
        <v>0</v>
      </c>
      <c r="R19" s="19">
        <f>FBiH!R19+RS!R19</f>
        <v>0</v>
      </c>
      <c r="S19" s="19">
        <f>FBiH!S19+RS!S19</f>
        <v>0</v>
      </c>
      <c r="T19" s="20" t="str">
        <f t="shared" si="8"/>
        <v>-</v>
      </c>
      <c r="U19" s="5">
        <f t="shared" si="9"/>
        <v>0</v>
      </c>
      <c r="V19" s="26">
        <f t="shared" si="10"/>
        <v>0</v>
      </c>
    </row>
    <row r="20" spans="1:22" x14ac:dyDescent="0.25">
      <c r="A20" s="41" t="s">
        <v>33</v>
      </c>
      <c r="B20" s="15" t="s">
        <v>64</v>
      </c>
      <c r="C20" s="22">
        <f>RS!C20</f>
        <v>109</v>
      </c>
      <c r="D20" s="22">
        <f>RS!D20</f>
        <v>216</v>
      </c>
      <c r="E20" s="5">
        <f t="shared" si="0"/>
        <v>98.165137614678898</v>
      </c>
      <c r="F20" s="5">
        <f t="shared" si="1"/>
        <v>0.33151859849752119</v>
      </c>
      <c r="G20" s="29">
        <f t="shared" si="2"/>
        <v>0.59803975856913449</v>
      </c>
      <c r="H20" s="16">
        <f>RS!H20</f>
        <v>189192.14</v>
      </c>
      <c r="I20" s="16">
        <f>RS!I20</f>
        <v>411550.03</v>
      </c>
      <c r="J20" s="5">
        <f t="shared" si="3"/>
        <v>117.53019443619593</v>
      </c>
      <c r="K20" s="5">
        <f t="shared" si="4"/>
        <v>0.31622393000836846</v>
      </c>
      <c r="L20" s="26">
        <f t="shared" si="11"/>
        <v>0.58405640317190732</v>
      </c>
      <c r="M20" s="19">
        <f>RS!M20</f>
        <v>0</v>
      </c>
      <c r="N20" s="19">
        <f>RS!N20</f>
        <v>0</v>
      </c>
      <c r="O20" s="20" t="str">
        <f t="shared" si="5"/>
        <v>-</v>
      </c>
      <c r="P20" s="20">
        <f t="shared" si="6"/>
        <v>0</v>
      </c>
      <c r="Q20" s="23">
        <f t="shared" si="7"/>
        <v>0</v>
      </c>
      <c r="R20" s="19">
        <f>RS!R20</f>
        <v>0</v>
      </c>
      <c r="S20" s="19">
        <f>RS!S20</f>
        <v>0</v>
      </c>
      <c r="T20" s="20" t="str">
        <f t="shared" si="8"/>
        <v>-</v>
      </c>
      <c r="U20" s="5">
        <f t="shared" si="9"/>
        <v>0</v>
      </c>
      <c r="V20" s="26">
        <f t="shared" si="10"/>
        <v>0</v>
      </c>
    </row>
    <row r="21" spans="1:22" x14ac:dyDescent="0.25">
      <c r="A21" s="41" t="s">
        <v>34</v>
      </c>
      <c r="B21" s="15" t="s">
        <v>16</v>
      </c>
      <c r="C21" s="22">
        <f>RS!C21</f>
        <v>1</v>
      </c>
      <c r="D21" s="22">
        <f>RS!D21</f>
        <v>0</v>
      </c>
      <c r="E21" s="5">
        <f t="shared" si="0"/>
        <v>-100</v>
      </c>
      <c r="F21" s="5">
        <f t="shared" si="1"/>
        <v>3.0414550320873508E-3</v>
      </c>
      <c r="G21" s="29">
        <f t="shared" si="2"/>
        <v>0</v>
      </c>
      <c r="H21" s="16">
        <f>RS!H21</f>
        <v>3206.41</v>
      </c>
      <c r="I21" s="16">
        <f>RS!I21</f>
        <v>0</v>
      </c>
      <c r="J21" s="5">
        <f t="shared" si="3"/>
        <v>-100</v>
      </c>
      <c r="K21" s="5">
        <f t="shared" si="4"/>
        <v>5.3593324300794552E-3</v>
      </c>
      <c r="L21" s="26">
        <f t="shared" si="11"/>
        <v>0</v>
      </c>
      <c r="M21" s="19">
        <f>RS!M21</f>
        <v>339</v>
      </c>
      <c r="N21" s="19">
        <f>RS!N21</f>
        <v>416</v>
      </c>
      <c r="O21" s="20">
        <f t="shared" si="5"/>
        <v>22.713864306784661</v>
      </c>
      <c r="P21" s="20">
        <f t="shared" si="6"/>
        <v>8.6501658586374077</v>
      </c>
      <c r="Q21" s="23">
        <f t="shared" si="7"/>
        <v>9.6699209669920965</v>
      </c>
      <c r="R21" s="19">
        <f>RS!R21</f>
        <v>2386850.02</v>
      </c>
      <c r="S21" s="19">
        <f>RS!S21</f>
        <v>2098567</v>
      </c>
      <c r="T21" s="20">
        <f t="shared" si="8"/>
        <v>-12.07796960782647</v>
      </c>
      <c r="U21" s="5">
        <f t="shared" si="9"/>
        <v>12.629921636444488</v>
      </c>
      <c r="V21" s="26">
        <f t="shared" si="10"/>
        <v>10.48956769896356</v>
      </c>
    </row>
    <row r="22" spans="1:22" x14ac:dyDescent="0.25">
      <c r="A22" s="41" t="s">
        <v>35</v>
      </c>
      <c r="B22" s="15" t="s">
        <v>4</v>
      </c>
      <c r="C22" s="22">
        <f>FBiH!C20</f>
        <v>565</v>
      </c>
      <c r="D22" s="22">
        <f>FBiH!D20</f>
        <v>1026</v>
      </c>
      <c r="E22" s="5">
        <f t="shared" si="0"/>
        <v>81.592920353982308</v>
      </c>
      <c r="F22" s="5">
        <f t="shared" si="1"/>
        <v>1.7184220931293532</v>
      </c>
      <c r="G22" s="29">
        <f t="shared" si="2"/>
        <v>2.8406888532033889</v>
      </c>
      <c r="H22" s="16">
        <f>FBiH!H20</f>
        <v>1118873.8000000005</v>
      </c>
      <c r="I22" s="16">
        <f>FBiH!I20</f>
        <v>2373465.1799999992</v>
      </c>
      <c r="J22" s="5">
        <f t="shared" si="3"/>
        <v>112.12983805680304</v>
      </c>
      <c r="K22" s="5">
        <f t="shared" si="4"/>
        <v>1.8701340881254229</v>
      </c>
      <c r="L22" s="26">
        <f t="shared" si="11"/>
        <v>3.3683329729913107</v>
      </c>
      <c r="M22" s="19">
        <f>FBiH!M20</f>
        <v>577</v>
      </c>
      <c r="N22" s="19">
        <f>FBiH!N20</f>
        <v>682</v>
      </c>
      <c r="O22" s="20">
        <f t="shared" si="5"/>
        <v>18.197573656845751</v>
      </c>
      <c r="P22" s="20">
        <f t="shared" si="6"/>
        <v>14.723143659096708</v>
      </c>
      <c r="Q22" s="23">
        <f t="shared" si="7"/>
        <v>15.853091585309159</v>
      </c>
      <c r="R22" s="19">
        <f>FBiH!R20</f>
        <v>4499884.5199999968</v>
      </c>
      <c r="S22" s="19">
        <f>FBiH!S20</f>
        <v>4796831.7399999993</v>
      </c>
      <c r="T22" s="20">
        <f t="shared" si="8"/>
        <v>6.598996456024671</v>
      </c>
      <c r="U22" s="5">
        <f t="shared" si="9"/>
        <v>23.810959375088668</v>
      </c>
      <c r="V22" s="26">
        <f t="shared" si="10"/>
        <v>23.976690416492382</v>
      </c>
    </row>
    <row r="23" spans="1:22" x14ac:dyDescent="0.25">
      <c r="A23" s="41" t="s">
        <v>36</v>
      </c>
      <c r="B23" s="15" t="s">
        <v>17</v>
      </c>
      <c r="C23" s="22">
        <f>RS!C22</f>
        <v>150</v>
      </c>
      <c r="D23" s="22">
        <f>RS!D22</f>
        <v>263</v>
      </c>
      <c r="E23" s="5">
        <f t="shared" si="0"/>
        <v>75.333333333333329</v>
      </c>
      <c r="F23" s="5">
        <f t="shared" si="1"/>
        <v>0.45621825481310257</v>
      </c>
      <c r="G23" s="29">
        <f t="shared" si="2"/>
        <v>0.72816878010964059</v>
      </c>
      <c r="H23" s="16">
        <f>RS!H22</f>
        <v>791899.34</v>
      </c>
      <c r="I23" s="16">
        <f>RS!I22</f>
        <v>1279848.56</v>
      </c>
      <c r="J23" s="5">
        <f t="shared" si="3"/>
        <v>61.617581345629112</v>
      </c>
      <c r="K23" s="5">
        <f t="shared" si="4"/>
        <v>1.3236148259955889</v>
      </c>
      <c r="L23" s="26">
        <f t="shared" si="11"/>
        <v>1.8163131869006182</v>
      </c>
      <c r="M23" s="19">
        <f>RS!M22</f>
        <v>0</v>
      </c>
      <c r="N23" s="19">
        <f>RS!N22</f>
        <v>0</v>
      </c>
      <c r="O23" s="20" t="str">
        <f t="shared" si="5"/>
        <v>-</v>
      </c>
      <c r="P23" s="20">
        <f t="shared" si="6"/>
        <v>0</v>
      </c>
      <c r="Q23" s="20">
        <f t="shared" si="7"/>
        <v>0</v>
      </c>
      <c r="R23" s="19">
        <f>RS!R22</f>
        <v>0</v>
      </c>
      <c r="S23" s="19">
        <f>RS!S22</f>
        <v>0</v>
      </c>
      <c r="T23" s="20" t="str">
        <f t="shared" si="8"/>
        <v>-</v>
      </c>
      <c r="U23" s="5">
        <f t="shared" si="9"/>
        <v>0</v>
      </c>
      <c r="V23" s="26">
        <f t="shared" si="10"/>
        <v>0</v>
      </c>
    </row>
    <row r="24" spans="1:22" x14ac:dyDescent="0.25">
      <c r="A24" s="41" t="s">
        <v>37</v>
      </c>
      <c r="B24" s="15" t="s">
        <v>5</v>
      </c>
      <c r="C24" s="22">
        <f>FBiH!C21+RS!C23</f>
        <v>95</v>
      </c>
      <c r="D24" s="16">
        <f>FBiH!D21+RS!D23</f>
        <v>114</v>
      </c>
      <c r="E24" s="5">
        <f t="shared" si="0"/>
        <v>20</v>
      </c>
      <c r="F24" s="5">
        <f t="shared" si="1"/>
        <v>0.28893822804829827</v>
      </c>
      <c r="G24" s="29">
        <f t="shared" si="2"/>
        <v>0.31563209480037657</v>
      </c>
      <c r="H24" s="16">
        <f>FBiH!H21+RS!H23</f>
        <v>94283.51999999999</v>
      </c>
      <c r="I24" s="16">
        <f>FBiH!I21+RS!I23</f>
        <v>57432</v>
      </c>
      <c r="J24" s="5">
        <f t="shared" si="3"/>
        <v>-39.085855088991153</v>
      </c>
      <c r="K24" s="5">
        <f t="shared" si="4"/>
        <v>0.15758955540871095</v>
      </c>
      <c r="L24" s="26">
        <f t="shared" si="11"/>
        <v>8.1505345405925439E-2</v>
      </c>
      <c r="M24" s="16">
        <f>FBiH!M21+RS!M23</f>
        <v>306</v>
      </c>
      <c r="N24" s="16">
        <f>FBiH!N21+RS!N23</f>
        <v>354</v>
      </c>
      <c r="O24" s="20">
        <f t="shared" si="5"/>
        <v>15.686274509803921</v>
      </c>
      <c r="P24" s="20">
        <f t="shared" si="6"/>
        <v>7.808114314876244</v>
      </c>
      <c r="Q24" s="23">
        <f t="shared" si="7"/>
        <v>8.2287308228730822</v>
      </c>
      <c r="R24" s="16">
        <f>FBiH!R21+RS!R23</f>
        <v>1873175.0900000003</v>
      </c>
      <c r="S24" s="16">
        <f>FBiH!S21+RS!S23</f>
        <v>1961825</v>
      </c>
      <c r="T24" s="20">
        <f t="shared" si="8"/>
        <v>4.7326013715033799</v>
      </c>
      <c r="U24" s="5">
        <f t="shared" si="9"/>
        <v>9.9118312419310932</v>
      </c>
      <c r="V24" s="26">
        <f t="shared" si="10"/>
        <v>9.8060705953248988</v>
      </c>
    </row>
    <row r="25" spans="1:22" x14ac:dyDescent="0.25">
      <c r="A25" s="41" t="s">
        <v>38</v>
      </c>
      <c r="B25" s="15" t="s">
        <v>18</v>
      </c>
      <c r="C25" s="22">
        <f>FBiH!C22+RS!C24</f>
        <v>407</v>
      </c>
      <c r="D25" s="16">
        <f>FBiH!D22+RS!D24</f>
        <v>462</v>
      </c>
      <c r="E25" s="5">
        <f t="shared" si="0"/>
        <v>13.513513513513514</v>
      </c>
      <c r="F25" s="5">
        <f t="shared" si="1"/>
        <v>1.2378721980595517</v>
      </c>
      <c r="G25" s="29">
        <f t="shared" si="2"/>
        <v>1.2791405947173156</v>
      </c>
      <c r="H25" s="16">
        <f>FBiH!H22+RS!H24</f>
        <v>703680.73</v>
      </c>
      <c r="I25" s="16">
        <f>FBiH!I22+RS!I24</f>
        <v>923157.52</v>
      </c>
      <c r="J25" s="5">
        <f t="shared" si="3"/>
        <v>31.189825249300213</v>
      </c>
      <c r="K25" s="5">
        <f t="shared" si="4"/>
        <v>1.1761624236173742</v>
      </c>
      <c r="L25" s="26">
        <f t="shared" si="11"/>
        <v>1.3101106096196811</v>
      </c>
      <c r="M25" s="16">
        <f>FBiH!M22+RS!M24</f>
        <v>0</v>
      </c>
      <c r="N25" s="16">
        <f>FBiH!N22+RS!N24</f>
        <v>0</v>
      </c>
      <c r="O25" s="20" t="str">
        <f t="shared" si="5"/>
        <v>-</v>
      </c>
      <c r="P25" s="20">
        <f t="shared" si="6"/>
        <v>0</v>
      </c>
      <c r="Q25" s="23">
        <f t="shared" si="7"/>
        <v>0</v>
      </c>
      <c r="R25" s="16">
        <f>FBiH!R22+RS!R24</f>
        <v>0</v>
      </c>
      <c r="S25" s="16">
        <f>FBiH!S22+RS!S24</f>
        <v>0</v>
      </c>
      <c r="T25" s="20" t="str">
        <f t="shared" si="8"/>
        <v>-</v>
      </c>
      <c r="U25" s="5">
        <f t="shared" si="9"/>
        <v>0</v>
      </c>
      <c r="V25" s="26">
        <f t="shared" si="10"/>
        <v>0</v>
      </c>
    </row>
    <row r="26" spans="1:22" x14ac:dyDescent="0.25">
      <c r="A26" s="41" t="s">
        <v>39</v>
      </c>
      <c r="B26" s="15" t="s">
        <v>19</v>
      </c>
      <c r="C26" s="22">
        <f>RS!C25</f>
        <v>351</v>
      </c>
      <c r="D26" s="22">
        <f>RS!D25</f>
        <v>475</v>
      </c>
      <c r="E26" s="5">
        <f t="shared" si="0"/>
        <v>35.327635327635328</v>
      </c>
      <c r="F26" s="5">
        <f t="shared" si="1"/>
        <v>1.0675507162626601</v>
      </c>
      <c r="G26" s="29">
        <f t="shared" si="2"/>
        <v>1.3151337283349023</v>
      </c>
      <c r="H26" s="16">
        <f>RS!H25</f>
        <v>927302.9</v>
      </c>
      <c r="I26" s="16">
        <f>RS!I25</f>
        <v>1502078.21</v>
      </c>
      <c r="J26" s="5">
        <f t="shared" si="3"/>
        <v>61.983555750769234</v>
      </c>
      <c r="K26" s="5">
        <f t="shared" si="4"/>
        <v>1.5499341957131889</v>
      </c>
      <c r="L26" s="26">
        <f t="shared" si="11"/>
        <v>2.1316931907780368</v>
      </c>
      <c r="M26" s="16">
        <f>RS!M25</f>
        <v>0</v>
      </c>
      <c r="N26" s="16">
        <f>RS!N25</f>
        <v>0</v>
      </c>
      <c r="O26" s="20" t="str">
        <f t="shared" si="5"/>
        <v>-</v>
      </c>
      <c r="P26" s="20">
        <f t="shared" si="6"/>
        <v>0</v>
      </c>
      <c r="Q26" s="23">
        <f t="shared" si="7"/>
        <v>0</v>
      </c>
      <c r="R26" s="16">
        <f>RS!R25</f>
        <v>0</v>
      </c>
      <c r="S26" s="16">
        <f>RS!S25</f>
        <v>0</v>
      </c>
      <c r="T26" s="20" t="str">
        <f t="shared" si="8"/>
        <v>-</v>
      </c>
      <c r="U26" s="5">
        <f t="shared" si="9"/>
        <v>0</v>
      </c>
      <c r="V26" s="26">
        <f t="shared" si="10"/>
        <v>0</v>
      </c>
    </row>
    <row r="27" spans="1:22" x14ac:dyDescent="0.25">
      <c r="A27" s="41" t="s">
        <v>40</v>
      </c>
      <c r="B27" s="15" t="s">
        <v>11</v>
      </c>
      <c r="C27" s="22">
        <f>FBiH!C23+RS!C26</f>
        <v>488</v>
      </c>
      <c r="D27" s="22">
        <f>FBiH!D23+RS!D26</f>
        <v>554</v>
      </c>
      <c r="E27" s="5">
        <f t="shared" si="0"/>
        <v>13.524590163934427</v>
      </c>
      <c r="F27" s="5">
        <f t="shared" si="1"/>
        <v>1.4842300556586272</v>
      </c>
      <c r="G27" s="29">
        <f t="shared" si="2"/>
        <v>1.5338612326263914</v>
      </c>
      <c r="H27" s="16">
        <f>FBiH!H23+RS!H26</f>
        <v>1165121.29</v>
      </c>
      <c r="I27" s="16">
        <f>FBiH!I23+RS!I26</f>
        <v>1300979.44</v>
      </c>
      <c r="J27" s="5">
        <f t="shared" si="3"/>
        <v>11.660429790961926</v>
      </c>
      <c r="K27" s="5">
        <f t="shared" si="4"/>
        <v>1.9474341442526095</v>
      </c>
      <c r="L27" s="26">
        <f t="shared" si="11"/>
        <v>1.8463013411200628</v>
      </c>
      <c r="M27" s="16">
        <f>FBiH!M23+RS!M26</f>
        <v>0</v>
      </c>
      <c r="N27" s="16">
        <f>FBiH!N23+RS!N26</f>
        <v>0</v>
      </c>
      <c r="O27" s="20" t="str">
        <f t="shared" si="5"/>
        <v>-</v>
      </c>
      <c r="P27" s="20">
        <f t="shared" si="6"/>
        <v>0</v>
      </c>
      <c r="Q27" s="23">
        <f t="shared" si="7"/>
        <v>0</v>
      </c>
      <c r="R27" s="16">
        <f>FBiH!R23+RS!R26</f>
        <v>0</v>
      </c>
      <c r="S27" s="16">
        <f>FBiH!S23+RS!S26</f>
        <v>0</v>
      </c>
      <c r="T27" s="20" t="str">
        <f t="shared" si="8"/>
        <v>-</v>
      </c>
      <c r="U27" s="5">
        <f t="shared" si="9"/>
        <v>0</v>
      </c>
      <c r="V27" s="26">
        <f t="shared" si="10"/>
        <v>0</v>
      </c>
    </row>
    <row r="28" spans="1:22" x14ac:dyDescent="0.25">
      <c r="A28" s="41" t="s">
        <v>41</v>
      </c>
      <c r="B28" s="15" t="s">
        <v>15</v>
      </c>
      <c r="C28" s="22">
        <f>RS!C27</f>
        <v>216</v>
      </c>
      <c r="D28" s="22">
        <f>RS!D27</f>
        <v>233</v>
      </c>
      <c r="E28" s="5">
        <f t="shared" si="0"/>
        <v>7.8703703703703702</v>
      </c>
      <c r="F28" s="5">
        <f t="shared" si="1"/>
        <v>0.65695428693086777</v>
      </c>
      <c r="G28" s="29">
        <f t="shared" si="2"/>
        <v>0.64510770253059413</v>
      </c>
      <c r="H28" s="16">
        <f>RS!H27</f>
        <v>432239.8</v>
      </c>
      <c r="I28" s="16">
        <f>RS!I27</f>
        <v>663095.56000000006</v>
      </c>
      <c r="J28" s="5">
        <f t="shared" si="3"/>
        <v>53.409186289647572</v>
      </c>
      <c r="K28" s="5">
        <f t="shared" si="4"/>
        <v>0.72246430672030648</v>
      </c>
      <c r="L28" s="26">
        <f t="shared" si="11"/>
        <v>0.94104040700194247</v>
      </c>
      <c r="M28" s="16">
        <f>RS!M27</f>
        <v>0</v>
      </c>
      <c r="N28" s="16">
        <f>RS!N27</f>
        <v>0</v>
      </c>
      <c r="O28" s="20" t="str">
        <f t="shared" si="5"/>
        <v>-</v>
      </c>
      <c r="P28" s="20">
        <f t="shared" si="6"/>
        <v>0</v>
      </c>
      <c r="Q28" s="23">
        <f t="shared" si="7"/>
        <v>0</v>
      </c>
      <c r="R28" s="16">
        <f>RS!R27</f>
        <v>0</v>
      </c>
      <c r="S28" s="16">
        <f>RS!S27</f>
        <v>0</v>
      </c>
      <c r="T28" s="20" t="str">
        <f t="shared" si="8"/>
        <v>-</v>
      </c>
      <c r="U28" s="5">
        <f t="shared" si="9"/>
        <v>0</v>
      </c>
      <c r="V28" s="26">
        <f t="shared" si="10"/>
        <v>0</v>
      </c>
    </row>
    <row r="29" spans="1:22" x14ac:dyDescent="0.25">
      <c r="A29" s="41" t="s">
        <v>42</v>
      </c>
      <c r="B29" s="15" t="s">
        <v>6</v>
      </c>
      <c r="C29" s="22">
        <f>FBiH!C24+RS!C28</f>
        <v>3673</v>
      </c>
      <c r="D29" s="22">
        <f>FBiH!D24+RS!D28</f>
        <v>3788</v>
      </c>
      <c r="E29" s="5">
        <f t="shared" si="0"/>
        <v>3.130955622107269</v>
      </c>
      <c r="F29" s="5">
        <f t="shared" si="1"/>
        <v>11.171264332856838</v>
      </c>
      <c r="G29" s="5">
        <f t="shared" si="2"/>
        <v>10.4878453956476</v>
      </c>
      <c r="H29" s="16">
        <f>FBiH!H24+RS!H28</f>
        <v>7453723.8399999999</v>
      </c>
      <c r="I29" s="16">
        <f>FBiH!I24+RS!I28</f>
        <v>8160402.1600000001</v>
      </c>
      <c r="J29" s="5">
        <f t="shared" si="3"/>
        <v>9.4808760717381269</v>
      </c>
      <c r="K29" s="5">
        <f t="shared" si="4"/>
        <v>12.458476583022248</v>
      </c>
      <c r="L29" s="26">
        <f t="shared" si="11"/>
        <v>11.580937399046874</v>
      </c>
      <c r="M29" s="16">
        <f>FBiH!M24+RS!M28</f>
        <v>322</v>
      </c>
      <c r="N29" s="16">
        <f>FBiH!N24+RS!N28</f>
        <v>370</v>
      </c>
      <c r="O29" s="20">
        <f t="shared" si="5"/>
        <v>14.906832298136646</v>
      </c>
      <c r="P29" s="20">
        <f t="shared" si="6"/>
        <v>8.2163817300331718</v>
      </c>
      <c r="Q29" s="23">
        <f t="shared" si="7"/>
        <v>8.6006508600650857</v>
      </c>
      <c r="R29" s="16">
        <f>FBiH!R24+RS!R28</f>
        <v>1023398.0599999999</v>
      </c>
      <c r="S29" s="16">
        <f>FBiH!S24+RS!S28</f>
        <v>1274973.1900000002</v>
      </c>
      <c r="T29" s="20">
        <f t="shared" si="8"/>
        <v>24.582334072433191</v>
      </c>
      <c r="U29" s="5">
        <f t="shared" si="9"/>
        <v>5.4152699970186289</v>
      </c>
      <c r="V29" s="26">
        <f t="shared" si="10"/>
        <v>6.3728809186785709</v>
      </c>
    </row>
    <row r="30" spans="1:22" x14ac:dyDescent="0.25">
      <c r="A30" s="41" t="s">
        <v>43</v>
      </c>
      <c r="B30" s="15" t="s">
        <v>63</v>
      </c>
      <c r="C30" s="22">
        <f>RS!C29</f>
        <v>29</v>
      </c>
      <c r="D30" s="22">
        <f>RS!D29</f>
        <v>98</v>
      </c>
      <c r="E30" s="5">
        <f t="shared" si="0"/>
        <v>237.93103448275863</v>
      </c>
      <c r="F30" s="5">
        <f t="shared" si="1"/>
        <v>8.8202195930533162E-2</v>
      </c>
      <c r="G30" s="5">
        <f t="shared" si="2"/>
        <v>0.27133285342488511</v>
      </c>
      <c r="H30" s="16">
        <f>RS!H29</f>
        <v>40309.449999999997</v>
      </c>
      <c r="I30" s="16">
        <f>RS!I29</f>
        <v>381804.06</v>
      </c>
      <c r="J30" s="5">
        <f t="shared" si="3"/>
        <v>847.18250931233251</v>
      </c>
      <c r="K30" s="5">
        <f t="shared" si="4"/>
        <v>6.7374959104938639E-2</v>
      </c>
      <c r="L30" s="26">
        <f t="shared" si="11"/>
        <v>0.54184203558442479</v>
      </c>
      <c r="M30" s="16">
        <f>RS!M29</f>
        <v>0</v>
      </c>
      <c r="N30" s="16">
        <f>RS!N29</f>
        <v>0</v>
      </c>
      <c r="O30" s="20" t="str">
        <f t="shared" si="5"/>
        <v>-</v>
      </c>
      <c r="P30" s="20">
        <f t="shared" si="6"/>
        <v>0</v>
      </c>
      <c r="Q30" s="23">
        <f t="shared" si="7"/>
        <v>0</v>
      </c>
      <c r="R30" s="16">
        <f>RS!R29</f>
        <v>0</v>
      </c>
      <c r="S30" s="16">
        <f>RS!S29</f>
        <v>0</v>
      </c>
      <c r="T30" s="20" t="str">
        <f t="shared" si="8"/>
        <v>-</v>
      </c>
      <c r="U30" s="5">
        <f t="shared" si="9"/>
        <v>0</v>
      </c>
      <c r="V30" s="26">
        <f t="shared" si="10"/>
        <v>0</v>
      </c>
    </row>
    <row r="31" spans="1:22" x14ac:dyDescent="0.25">
      <c r="A31" s="41" t="s">
        <v>44</v>
      </c>
      <c r="B31" s="15" t="s">
        <v>20</v>
      </c>
      <c r="C31" s="22">
        <f>RS!C30</f>
        <v>514</v>
      </c>
      <c r="D31" s="22">
        <f>RS!D30</f>
        <v>618</v>
      </c>
      <c r="E31" s="5">
        <f t="shared" si="0"/>
        <v>20.233463035019454</v>
      </c>
      <c r="F31" s="5">
        <f t="shared" si="1"/>
        <v>1.563307886492898</v>
      </c>
      <c r="G31" s="29">
        <f t="shared" si="2"/>
        <v>1.7110581981283572</v>
      </c>
      <c r="H31" s="16">
        <f>RS!H30</f>
        <v>1091780.4099999999</v>
      </c>
      <c r="I31" s="16">
        <f>RS!I30</f>
        <v>1473457.15</v>
      </c>
      <c r="J31" s="5">
        <f t="shared" si="3"/>
        <v>34.959112336518295</v>
      </c>
      <c r="K31" s="5">
        <f t="shared" si="4"/>
        <v>1.8248490236240669</v>
      </c>
      <c r="L31" s="26">
        <f t="shared" si="11"/>
        <v>2.0910752533706032</v>
      </c>
      <c r="M31" s="16">
        <f>RS!M30</f>
        <v>0</v>
      </c>
      <c r="N31" s="16">
        <f>RS!N30</f>
        <v>0</v>
      </c>
      <c r="O31" s="20" t="str">
        <f t="shared" si="5"/>
        <v>-</v>
      </c>
      <c r="P31" s="20">
        <f t="shared" si="6"/>
        <v>0</v>
      </c>
      <c r="Q31" s="23">
        <f t="shared" si="7"/>
        <v>0</v>
      </c>
      <c r="R31" s="16">
        <f>RS!R30</f>
        <v>0</v>
      </c>
      <c r="S31" s="16">
        <f>RS!S30</f>
        <v>0</v>
      </c>
      <c r="T31" s="20" t="str">
        <f t="shared" si="8"/>
        <v>-</v>
      </c>
      <c r="U31" s="5">
        <f t="shared" si="9"/>
        <v>0</v>
      </c>
      <c r="V31" s="26">
        <f t="shared" si="10"/>
        <v>0</v>
      </c>
    </row>
    <row r="32" spans="1:22" x14ac:dyDescent="0.25">
      <c r="A32" s="41" t="s">
        <v>45</v>
      </c>
      <c r="B32" s="15" t="s">
        <v>7</v>
      </c>
      <c r="C32" s="22">
        <f>FBiH!C25+RS!C31</f>
        <v>2189</v>
      </c>
      <c r="D32" s="22">
        <f>FBiH!D25+RS!D31</f>
        <v>2099</v>
      </c>
      <c r="E32" s="5">
        <f t="shared" si="0"/>
        <v>-4.1114664230242122</v>
      </c>
      <c r="F32" s="5">
        <f t="shared" si="1"/>
        <v>6.6577450652392107</v>
      </c>
      <c r="G32" s="29">
        <f t="shared" si="2"/>
        <v>5.8115067279472843</v>
      </c>
      <c r="H32" s="16">
        <f>FBiH!H25+RS!H31</f>
        <v>4186838.1800000016</v>
      </c>
      <c r="I32" s="16">
        <f>FBiH!I25+RS!I31</f>
        <v>4708202.59</v>
      </c>
      <c r="J32" s="5">
        <f t="shared" si="3"/>
        <v>12.452461441917922</v>
      </c>
      <c r="K32" s="5">
        <f t="shared" si="4"/>
        <v>6.9980625177593794</v>
      </c>
      <c r="L32" s="26">
        <f t="shared" si="11"/>
        <v>6.6817049439166807</v>
      </c>
      <c r="M32" s="16">
        <f>FBiH!M25+RS!M31</f>
        <v>1042</v>
      </c>
      <c r="N32" s="16">
        <f>FBiH!N25+RS!N31</f>
        <v>1128</v>
      </c>
      <c r="O32" s="20">
        <f t="shared" si="5"/>
        <v>8.2533589251439547</v>
      </c>
      <c r="P32" s="20">
        <f t="shared" si="6"/>
        <v>26.588415412094925</v>
      </c>
      <c r="Q32" s="23">
        <f t="shared" si="7"/>
        <v>26.220362622036262</v>
      </c>
      <c r="R32" s="16">
        <f>FBiH!R25+RS!R31</f>
        <v>1185543.82</v>
      </c>
      <c r="S32" s="16">
        <f>FBiH!S25+RS!S31</f>
        <v>1190172.04</v>
      </c>
      <c r="T32" s="20">
        <f t="shared" si="8"/>
        <v>0.39038793184379905</v>
      </c>
      <c r="U32" s="5">
        <f t="shared" si="9"/>
        <v>6.273257815826673</v>
      </c>
      <c r="V32" s="26">
        <f t="shared" si="10"/>
        <v>5.9490071972891823</v>
      </c>
    </row>
    <row r="33" spans="1:22" x14ac:dyDescent="0.25">
      <c r="A33" s="41" t="s">
        <v>46</v>
      </c>
      <c r="B33" s="15" t="s">
        <v>8</v>
      </c>
      <c r="C33" s="22">
        <f>FBiH!C26+RS!C32</f>
        <v>3755</v>
      </c>
      <c r="D33" s="22">
        <f>FBiH!D26+RS!D32</f>
        <v>4380</v>
      </c>
      <c r="E33" s="5">
        <f t="shared" si="0"/>
        <v>16.644474034620508</v>
      </c>
      <c r="F33" s="5">
        <f t="shared" si="1"/>
        <v>11.420663645488</v>
      </c>
      <c r="G33" s="29">
        <f t="shared" si="2"/>
        <v>12.126917326540783</v>
      </c>
      <c r="H33" s="16">
        <f>FBiH!H26+RS!H32</f>
        <v>3925345.6399999978</v>
      </c>
      <c r="I33" s="16">
        <f>FBiH!I26+RS!I32</f>
        <v>3752153.1900000023</v>
      </c>
      <c r="J33" s="5">
        <f t="shared" si="3"/>
        <v>-4.4121579571269454</v>
      </c>
      <c r="K33" s="5">
        <f t="shared" si="4"/>
        <v>6.5609925704208081</v>
      </c>
      <c r="L33" s="26">
        <f t="shared" si="11"/>
        <v>5.3249154089513713</v>
      </c>
      <c r="M33" s="16">
        <f>FBiH!M26+RS!M32</f>
        <v>689</v>
      </c>
      <c r="N33" s="16">
        <f>FBiH!N26+RS!N32</f>
        <v>556</v>
      </c>
      <c r="O33" s="20">
        <f t="shared" si="5"/>
        <v>-19.303338171262698</v>
      </c>
      <c r="P33" s="20">
        <f t="shared" si="6"/>
        <v>17.581015565195202</v>
      </c>
      <c r="Q33" s="23">
        <f t="shared" si="7"/>
        <v>12.92422129242213</v>
      </c>
      <c r="R33" s="16">
        <f>FBiH!R26+RS!R32</f>
        <v>3689281.2100000004</v>
      </c>
      <c r="S33" s="16">
        <f>FBiH!S26+RS!S32</f>
        <v>3676206.0000000014</v>
      </c>
      <c r="T33" s="20">
        <f t="shared" si="8"/>
        <v>-0.35441077152259237</v>
      </c>
      <c r="U33" s="5">
        <f t="shared" si="9"/>
        <v>19.521684306375946</v>
      </c>
      <c r="V33" s="26">
        <f t="shared" si="10"/>
        <v>18.375306441174406</v>
      </c>
    </row>
    <row r="34" spans="1:22" ht="16.5" customHeight="1" x14ac:dyDescent="0.25">
      <c r="A34" s="41" t="s">
        <v>47</v>
      </c>
      <c r="B34" s="15" t="s">
        <v>9</v>
      </c>
      <c r="C34" s="22">
        <f>FBiH!C27+RS!C33</f>
        <v>1240</v>
      </c>
      <c r="D34" s="22">
        <f>FBiH!D27+RS!D33</f>
        <v>731</v>
      </c>
      <c r="E34" s="5">
        <f t="shared" si="0"/>
        <v>-41.048387096774192</v>
      </c>
      <c r="F34" s="5">
        <f t="shared" si="1"/>
        <v>3.7714042397883145</v>
      </c>
      <c r="G34" s="29">
        <f t="shared" si="2"/>
        <v>2.0239215903427654</v>
      </c>
      <c r="H34" s="16">
        <f>FBiH!H27+RS!H33</f>
        <v>3263097.3399999994</v>
      </c>
      <c r="I34" s="16">
        <f>FBiH!I27+RS!I33</f>
        <v>2031655.8000000003</v>
      </c>
      <c r="J34" s="5">
        <f t="shared" si="3"/>
        <v>-37.73842492850671</v>
      </c>
      <c r="K34" s="5">
        <f t="shared" si="4"/>
        <v>5.4540821032768747</v>
      </c>
      <c r="L34" s="26">
        <f t="shared" si="11"/>
        <v>2.8832498907395148</v>
      </c>
      <c r="M34" s="16">
        <f>FBiH!M27+RS!M33</f>
        <v>0</v>
      </c>
      <c r="N34" s="16">
        <f>FBiH!N27+RS!N33</f>
        <v>0</v>
      </c>
      <c r="O34" s="20" t="str">
        <f t="shared" si="5"/>
        <v>-</v>
      </c>
      <c r="P34" s="20">
        <f t="shared" si="6"/>
        <v>0</v>
      </c>
      <c r="Q34" s="23">
        <f t="shared" si="7"/>
        <v>0</v>
      </c>
      <c r="R34" s="16">
        <f>FBiH!R27+RS!R33</f>
        <v>0</v>
      </c>
      <c r="S34" s="16">
        <f>FBiH!S27+RS!S33</f>
        <v>0</v>
      </c>
      <c r="T34" s="20" t="str">
        <f t="shared" si="8"/>
        <v>-</v>
      </c>
      <c r="U34" s="5">
        <f t="shared" si="9"/>
        <v>0</v>
      </c>
      <c r="V34" s="26">
        <f t="shared" si="10"/>
        <v>0</v>
      </c>
    </row>
    <row r="35" spans="1:22" x14ac:dyDescent="0.25">
      <c r="A35" s="41" t="s">
        <v>48</v>
      </c>
      <c r="B35" s="15" t="s">
        <v>22</v>
      </c>
      <c r="C35" s="22">
        <f>FBiH!C28+RS!C34</f>
        <v>1207</v>
      </c>
      <c r="D35" s="22">
        <f>FBiH!D28+RS!D34</f>
        <v>1465</v>
      </c>
      <c r="E35" s="5">
        <f t="shared" si="0"/>
        <v>21.375310687655343</v>
      </c>
      <c r="F35" s="5">
        <f t="shared" si="1"/>
        <v>3.6710362237294318</v>
      </c>
      <c r="G35" s="29">
        <f t="shared" si="2"/>
        <v>4.0561492884434358</v>
      </c>
      <c r="H35" s="16">
        <f>FBiH!H28+RS!H34</f>
        <v>2389092.06</v>
      </c>
      <c r="I35" s="16">
        <f>FBiH!I28+RS!I34</f>
        <v>2354939.1</v>
      </c>
      <c r="J35" s="5">
        <f t="shared" si="3"/>
        <v>-1.4295372108850406</v>
      </c>
      <c r="K35" s="5">
        <f t="shared" si="4"/>
        <v>3.9932318560643623</v>
      </c>
      <c r="L35" s="26">
        <f t="shared" si="11"/>
        <v>3.3420414534653018</v>
      </c>
      <c r="M35" s="16">
        <f>FBiH!M28+RS!M34</f>
        <v>84</v>
      </c>
      <c r="N35" s="16">
        <f>FBiH!N28+RS!N34</f>
        <v>100</v>
      </c>
      <c r="O35" s="20">
        <f t="shared" si="5"/>
        <v>19.047619047619047</v>
      </c>
      <c r="P35" s="20">
        <f t="shared" si="6"/>
        <v>2.1434039295738709</v>
      </c>
      <c r="Q35" s="23">
        <f t="shared" si="7"/>
        <v>2.3245002324500232</v>
      </c>
      <c r="R35" s="16">
        <f>FBiH!R28+RS!R34</f>
        <v>134597.58000000002</v>
      </c>
      <c r="S35" s="16">
        <f>FBiH!S28+RS!S34</f>
        <v>156154.10999999999</v>
      </c>
      <c r="T35" s="20">
        <f t="shared" si="8"/>
        <v>16.01554054686568</v>
      </c>
      <c r="U35" s="5">
        <f t="shared" si="9"/>
        <v>0.71221772361510516</v>
      </c>
      <c r="V35" s="26">
        <f t="shared" si="10"/>
        <v>0.78052743053540941</v>
      </c>
    </row>
    <row r="36" spans="1:22" x14ac:dyDescent="0.25">
      <c r="A36" s="42" t="s">
        <v>49</v>
      </c>
      <c r="B36" s="15" t="s">
        <v>10</v>
      </c>
      <c r="C36" s="22">
        <f>FBiH!C29+RS!C35</f>
        <v>828</v>
      </c>
      <c r="D36" s="22">
        <f>FBiH!D29+RS!D35</f>
        <v>0</v>
      </c>
      <c r="E36" s="5">
        <f t="shared" si="0"/>
        <v>-100</v>
      </c>
      <c r="F36" s="5">
        <f t="shared" si="1"/>
        <v>2.5183247665683264</v>
      </c>
      <c r="G36" s="30">
        <f t="shared" si="2"/>
        <v>0</v>
      </c>
      <c r="H36" s="16">
        <f>FBiH!H29+RS!H35</f>
        <v>2067810.14</v>
      </c>
      <c r="I36" s="16">
        <f>FBiH!I29+RS!I35</f>
        <v>0</v>
      </c>
      <c r="J36" s="5">
        <f t="shared" si="3"/>
        <v>-100</v>
      </c>
      <c r="K36" s="5">
        <f>H36/H$37*100</f>
        <v>3.4562273516328657</v>
      </c>
      <c r="L36" s="26">
        <f t="shared" si="11"/>
        <v>0</v>
      </c>
      <c r="M36" s="31">
        <f>FBiH!M29+RS!M35</f>
        <v>0</v>
      </c>
      <c r="N36" s="31">
        <f>FBiH!N29+RS!N35</f>
        <v>0</v>
      </c>
      <c r="O36" s="20" t="str">
        <f t="shared" si="5"/>
        <v>-</v>
      </c>
      <c r="P36" s="20">
        <f t="shared" si="6"/>
        <v>0</v>
      </c>
      <c r="Q36" s="33">
        <f t="shared" si="7"/>
        <v>0</v>
      </c>
      <c r="R36" s="31">
        <f>FBiH!R29+RS!R35</f>
        <v>0</v>
      </c>
      <c r="S36" s="31">
        <f>FBiH!S29+RS!S35</f>
        <v>0</v>
      </c>
      <c r="T36" s="20" t="str">
        <f t="shared" si="8"/>
        <v>-</v>
      </c>
      <c r="U36" s="5">
        <f t="shared" si="9"/>
        <v>0</v>
      </c>
      <c r="V36" s="27">
        <f t="shared" si="10"/>
        <v>0</v>
      </c>
    </row>
    <row r="37" spans="1:22" x14ac:dyDescent="0.25">
      <c r="A37" s="9"/>
      <c r="B37" s="38" t="s">
        <v>62</v>
      </c>
      <c r="C37" s="4">
        <f>SUM(C10:C36)</f>
        <v>32879</v>
      </c>
      <c r="D37" s="35">
        <f>SUM(D10:D36)</f>
        <v>36118</v>
      </c>
      <c r="E37" s="12">
        <f>(D37-C37)/C37*100</f>
        <v>9.8512728489309289</v>
      </c>
      <c r="F37" s="11">
        <f>SUM(F10:F36)</f>
        <v>100</v>
      </c>
      <c r="G37" s="11">
        <f>SUM(G10:G36)</f>
        <v>100</v>
      </c>
      <c r="H37" s="35">
        <f>SUM(H10:H36)</f>
        <v>59828533.531599998</v>
      </c>
      <c r="I37" s="35">
        <f>SUM(I10:I36)</f>
        <v>70464090.071600005</v>
      </c>
      <c r="J37" s="12">
        <f>(I37-H37)/H37*100</f>
        <v>17.776729450309126</v>
      </c>
      <c r="K37" s="11">
        <f>SUM(K10:K36)</f>
        <v>100</v>
      </c>
      <c r="L37" s="11">
        <f>SUM(L10:L36)</f>
        <v>99.999999999999986</v>
      </c>
      <c r="M37" s="35">
        <f>SUM(M10:M36)</f>
        <v>3919</v>
      </c>
      <c r="N37" s="35">
        <f>SUM(N10:N36)</f>
        <v>4302</v>
      </c>
      <c r="O37" s="12">
        <f>(N37-M37)/M37*100</f>
        <v>9.7729012503189594</v>
      </c>
      <c r="P37" s="11">
        <f>SUM(P10:P36)</f>
        <v>99.999999999999986</v>
      </c>
      <c r="Q37" s="11">
        <f>SUM(Q10:Q36)</f>
        <v>100</v>
      </c>
      <c r="R37" s="35">
        <f>SUM(R10:R36)</f>
        <v>18898375.529999994</v>
      </c>
      <c r="S37" s="35">
        <f>SUM(S10:S36)</f>
        <v>20006229.619999997</v>
      </c>
      <c r="T37" s="12">
        <f>(S37-R37)/R37*100</f>
        <v>5.8621657096471296</v>
      </c>
      <c r="U37" s="11">
        <f>SUM(U10:U36)</f>
        <v>100.00000000000003</v>
      </c>
      <c r="V37" s="28">
        <f>SUM(V10:V36)</f>
        <v>100.00000000000001</v>
      </c>
    </row>
    <row r="40" spans="1:22" x14ac:dyDescent="0.25">
      <c r="B40" s="1" t="s">
        <v>74</v>
      </c>
    </row>
    <row r="41" spans="1:22" x14ac:dyDescent="0.25">
      <c r="B41" s="46"/>
    </row>
    <row r="42" spans="1:22" x14ac:dyDescent="0.25">
      <c r="B42" s="46"/>
    </row>
    <row r="43" spans="1:22" x14ac:dyDescent="0.25">
      <c r="B43" s="46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R16:S21 M16:N21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5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5.85546875" customWidth="1"/>
    <col min="2" max="2" width="21.5703125" customWidth="1"/>
    <col min="3" max="4" width="11.42578125" customWidth="1"/>
    <col min="5" max="5" width="10.42578125" customWidth="1"/>
    <col min="6" max="6" width="9.85546875" customWidth="1"/>
    <col min="7" max="7" width="9.42578125" customWidth="1"/>
    <col min="8" max="8" width="15.42578125" customWidth="1"/>
    <col min="9" max="9" width="15.5703125" customWidth="1"/>
    <col min="10" max="10" width="10.140625" customWidth="1"/>
    <col min="13" max="13" width="11.42578125" customWidth="1"/>
    <col min="14" max="14" width="11.5703125" customWidth="1"/>
    <col min="15" max="15" width="9.28515625" customWidth="1"/>
    <col min="16" max="16" width="9.5703125" customWidth="1"/>
    <col min="17" max="17" width="9" customWidth="1"/>
    <col min="18" max="18" width="15.42578125" customWidth="1"/>
    <col min="19" max="19" width="15.7109375" customWidth="1"/>
    <col min="20" max="20" width="9.140625" customWidth="1"/>
  </cols>
  <sheetData>
    <row r="3" spans="1:22" x14ac:dyDescent="0.25">
      <c r="H3" s="14" t="s">
        <v>71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x14ac:dyDescent="0.25">
      <c r="A7" s="47" t="s">
        <v>57</v>
      </c>
      <c r="B7" s="50" t="s">
        <v>73</v>
      </c>
      <c r="C7" s="53" t="s">
        <v>50</v>
      </c>
      <c r="D7" s="53"/>
      <c r="E7" s="53"/>
      <c r="F7" s="53"/>
      <c r="G7" s="53"/>
      <c r="H7" s="54"/>
      <c r="I7" s="54"/>
      <c r="J7" s="54"/>
      <c r="K7" s="54"/>
      <c r="L7" s="54"/>
      <c r="M7" s="53" t="s">
        <v>53</v>
      </c>
      <c r="N7" s="53"/>
      <c r="O7" s="53"/>
      <c r="P7" s="53"/>
      <c r="Q7" s="53"/>
      <c r="R7" s="54"/>
      <c r="S7" s="54"/>
      <c r="T7" s="54"/>
      <c r="U7" s="54"/>
      <c r="V7" s="55"/>
    </row>
    <row r="8" spans="1:22" ht="29.25" customHeight="1" x14ac:dyDescent="0.25">
      <c r="A8" s="48"/>
      <c r="B8" s="51"/>
      <c r="C8" s="56" t="s">
        <v>52</v>
      </c>
      <c r="D8" s="56"/>
      <c r="E8" s="57" t="s">
        <v>58</v>
      </c>
      <c r="F8" s="57" t="s">
        <v>60</v>
      </c>
      <c r="G8" s="57"/>
      <c r="H8" s="56" t="s">
        <v>21</v>
      </c>
      <c r="I8" s="56"/>
      <c r="J8" s="57" t="s">
        <v>59</v>
      </c>
      <c r="K8" s="59" t="s">
        <v>60</v>
      </c>
      <c r="L8" s="59"/>
      <c r="M8" s="56" t="s">
        <v>52</v>
      </c>
      <c r="N8" s="56"/>
      <c r="O8" s="57" t="s">
        <v>58</v>
      </c>
      <c r="P8" s="57" t="s">
        <v>60</v>
      </c>
      <c r="Q8" s="57"/>
      <c r="R8" s="56" t="s">
        <v>21</v>
      </c>
      <c r="S8" s="56"/>
      <c r="T8" s="57" t="s">
        <v>58</v>
      </c>
      <c r="U8" s="59" t="s">
        <v>60</v>
      </c>
      <c r="V8" s="60"/>
    </row>
    <row r="9" spans="1:22" ht="27.75" customHeight="1" thickBot="1" x14ac:dyDescent="0.3">
      <c r="A9" s="49"/>
      <c r="B9" s="52"/>
      <c r="C9" s="13" t="s">
        <v>55</v>
      </c>
      <c r="D9" s="13" t="s">
        <v>56</v>
      </c>
      <c r="E9" s="58"/>
      <c r="F9" s="7" t="s">
        <v>51</v>
      </c>
      <c r="G9" s="25" t="s">
        <v>54</v>
      </c>
      <c r="H9" s="37" t="s">
        <v>55</v>
      </c>
      <c r="I9" s="37" t="s">
        <v>56</v>
      </c>
      <c r="J9" s="58"/>
      <c r="K9" s="7" t="s">
        <v>51</v>
      </c>
      <c r="L9" s="7" t="s">
        <v>54</v>
      </c>
      <c r="M9" s="37" t="s">
        <v>55</v>
      </c>
      <c r="N9" s="37" t="s">
        <v>56</v>
      </c>
      <c r="O9" s="58"/>
      <c r="P9" s="7" t="s">
        <v>51</v>
      </c>
      <c r="Q9" s="7" t="s">
        <v>54</v>
      </c>
      <c r="R9" s="37" t="s">
        <v>55</v>
      </c>
      <c r="S9" s="37" t="s">
        <v>56</v>
      </c>
      <c r="T9" s="58"/>
      <c r="U9" s="7" t="s">
        <v>51</v>
      </c>
      <c r="V9" s="8" t="s">
        <v>54</v>
      </c>
    </row>
    <row r="10" spans="1:22" x14ac:dyDescent="0.25">
      <c r="A10" s="41" t="s">
        <v>23</v>
      </c>
      <c r="B10" s="17" t="s">
        <v>67</v>
      </c>
      <c r="C10" s="19">
        <v>4782</v>
      </c>
      <c r="D10" s="19">
        <v>4933</v>
      </c>
      <c r="E10" s="20">
        <f t="shared" ref="E10:E29" si="0">IFERROR((D10-C10)/C10*100, "-")</f>
        <v>3.1576746131325808</v>
      </c>
      <c r="F10" s="20">
        <f t="shared" ref="F10:F29" si="1">C10/C$30*100</f>
        <v>18.676039835969537</v>
      </c>
      <c r="G10" s="20">
        <f t="shared" ref="G10:G29" si="2">D10/D$30*100</f>
        <v>18.036563071297991</v>
      </c>
      <c r="H10" s="2">
        <v>5993045.6907999963</v>
      </c>
      <c r="I10" s="2">
        <v>7241128.8961999947</v>
      </c>
      <c r="J10" s="5">
        <f t="shared" ref="J10:J29" si="3">IFERROR((I10-H10)/H10*100, "-")</f>
        <v>20.82552461290171</v>
      </c>
      <c r="K10" s="5">
        <f t="shared" ref="K10:K29" si="4">H10/H$30*100</f>
        <v>13.45179286679209</v>
      </c>
      <c r="L10" s="26">
        <f t="shared" ref="L10:L29" si="5">I10/I$30*100</f>
        <v>14.836808265632417</v>
      </c>
      <c r="M10" s="19">
        <v>111</v>
      </c>
      <c r="N10" s="19">
        <v>253</v>
      </c>
      <c r="O10" s="5">
        <f t="shared" ref="O10:O29" si="6">IFERROR((N10-M10)/M10*100, "-")</f>
        <v>127.92792792792793</v>
      </c>
      <c r="P10" s="5">
        <f t="shared" ref="P10:P29" si="7">M10/M$30*100</f>
        <v>3.5082174462705438</v>
      </c>
      <c r="Q10" s="29">
        <f t="shared" ref="Q10:Q29" si="8">N10/N$30*100</f>
        <v>7.2162007986309185</v>
      </c>
      <c r="R10" s="2">
        <v>319242.65999999997</v>
      </c>
      <c r="S10" s="2">
        <v>1169847</v>
      </c>
      <c r="T10" s="5">
        <f t="shared" ref="T10:T29" si="9">IFERROR((S10-R10)/R10*100, "-")</f>
        <v>266.44444699214074</v>
      </c>
      <c r="U10" s="5">
        <f t="shared" ref="U10:U29" si="10">R10/R$30*100</f>
        <v>2.0527809357608415</v>
      </c>
      <c r="V10" s="26">
        <f t="shared" ref="V10:V29" si="11">S10/S$30*100</f>
        <v>6.8972054280818691</v>
      </c>
    </row>
    <row r="11" spans="1:22" x14ac:dyDescent="0.25">
      <c r="A11" s="41" t="s">
        <v>24</v>
      </c>
      <c r="B11" s="17" t="s">
        <v>0</v>
      </c>
      <c r="C11" s="22">
        <v>1273</v>
      </c>
      <c r="D11" s="19">
        <v>1815</v>
      </c>
      <c r="E11" s="20">
        <f>IFERROR((D11-C11)/C11*100, "-")</f>
        <v>42.57659073055774</v>
      </c>
      <c r="F11" s="20">
        <f>C11/C$30*100</f>
        <v>4.9716852177309114</v>
      </c>
      <c r="G11" s="20">
        <f>D11/D$30*100</f>
        <v>6.6361974405850095</v>
      </c>
      <c r="H11" s="2">
        <v>2318095.12</v>
      </c>
      <c r="I11" s="2">
        <v>2911961.5949999997</v>
      </c>
      <c r="J11" s="5">
        <f>IFERROR((I11-H11)/H11*100, "-")</f>
        <v>25.618727630124148</v>
      </c>
      <c r="K11" s="5">
        <f>H11/H$30*100</f>
        <v>5.2031199174119882</v>
      </c>
      <c r="L11" s="26">
        <f>I11/I$30*100</f>
        <v>5.9665028038063097</v>
      </c>
      <c r="M11" s="22">
        <v>0</v>
      </c>
      <c r="N11" s="19">
        <v>0</v>
      </c>
      <c r="O11" s="5" t="str">
        <f>IFERROR((N11-M11)/M11*100, "-")</f>
        <v>-</v>
      </c>
      <c r="P11" s="5">
        <f>M11/M$30*100</f>
        <v>0</v>
      </c>
      <c r="Q11" s="29">
        <f>N11/N$30*100</f>
        <v>0</v>
      </c>
      <c r="R11" s="2">
        <v>0</v>
      </c>
      <c r="S11" s="2">
        <v>0</v>
      </c>
      <c r="T11" s="5" t="str">
        <f>IFERROR((S11-R11)/R11*100, "-")</f>
        <v>-</v>
      </c>
      <c r="U11" s="5">
        <f>R11/R$30*100</f>
        <v>0</v>
      </c>
      <c r="V11" s="26">
        <f>S11/S$30*100</f>
        <v>0</v>
      </c>
    </row>
    <row r="12" spans="1:22" x14ac:dyDescent="0.25">
      <c r="A12" s="41" t="s">
        <v>25</v>
      </c>
      <c r="B12" s="17" t="s">
        <v>66</v>
      </c>
      <c r="C12" s="22">
        <v>62</v>
      </c>
      <c r="D12" s="19">
        <v>142</v>
      </c>
      <c r="E12" s="20">
        <f t="shared" si="0"/>
        <v>129.03225806451613</v>
      </c>
      <c r="F12" s="20">
        <f t="shared" si="1"/>
        <v>0.24214020699082212</v>
      </c>
      <c r="G12" s="20">
        <f t="shared" si="2"/>
        <v>0.5191956124314443</v>
      </c>
      <c r="H12" s="2">
        <v>107082.85</v>
      </c>
      <c r="I12" s="2">
        <v>333004.55</v>
      </c>
      <c r="J12" s="5">
        <f t="shared" si="3"/>
        <v>210.97841531113522</v>
      </c>
      <c r="K12" s="5">
        <f t="shared" si="4"/>
        <v>0.24035463637412791</v>
      </c>
      <c r="L12" s="26">
        <f t="shared" si="5"/>
        <v>0.68231414338253271</v>
      </c>
      <c r="M12" s="22">
        <v>0</v>
      </c>
      <c r="N12" s="19">
        <v>0</v>
      </c>
      <c r="O12" s="5" t="str">
        <f t="shared" si="6"/>
        <v>-</v>
      </c>
      <c r="P12" s="5">
        <f t="shared" si="7"/>
        <v>0</v>
      </c>
      <c r="Q12" s="29">
        <f t="shared" si="8"/>
        <v>0</v>
      </c>
      <c r="R12" s="2">
        <v>0</v>
      </c>
      <c r="S12" s="2">
        <v>0</v>
      </c>
      <c r="T12" s="5" t="str">
        <f t="shared" si="9"/>
        <v>-</v>
      </c>
      <c r="U12" s="5">
        <f t="shared" si="10"/>
        <v>0</v>
      </c>
      <c r="V12" s="26">
        <f t="shared" si="11"/>
        <v>0</v>
      </c>
    </row>
    <row r="13" spans="1:22" x14ac:dyDescent="0.25">
      <c r="A13" s="41" t="s">
        <v>26</v>
      </c>
      <c r="B13" s="17" t="s">
        <v>12</v>
      </c>
      <c r="C13" s="19">
        <v>259</v>
      </c>
      <c r="D13" s="19">
        <v>288</v>
      </c>
      <c r="E13" s="20">
        <f t="shared" si="0"/>
        <v>11.196911196911197</v>
      </c>
      <c r="F13" s="20">
        <f t="shared" si="1"/>
        <v>1.0115211872681118</v>
      </c>
      <c r="G13" s="20">
        <f t="shared" si="2"/>
        <v>1.0530164533820841</v>
      </c>
      <c r="H13" s="2">
        <v>777722.77</v>
      </c>
      <c r="I13" s="2">
        <v>958316.16999999993</v>
      </c>
      <c r="J13" s="5">
        <f t="shared" si="3"/>
        <v>23.220793702619751</v>
      </c>
      <c r="K13" s="5">
        <f t="shared" si="4"/>
        <v>1.7456509009914238</v>
      </c>
      <c r="L13" s="26">
        <f t="shared" si="5"/>
        <v>1.9635547821288915</v>
      </c>
      <c r="M13" s="19">
        <v>0</v>
      </c>
      <c r="N13" s="19">
        <v>0</v>
      </c>
      <c r="O13" s="5" t="str">
        <f t="shared" si="6"/>
        <v>-</v>
      </c>
      <c r="P13" s="5">
        <f t="shared" si="7"/>
        <v>0</v>
      </c>
      <c r="Q13" s="29">
        <f t="shared" si="8"/>
        <v>0</v>
      </c>
      <c r="R13" s="2">
        <v>0</v>
      </c>
      <c r="S13" s="2">
        <v>0</v>
      </c>
      <c r="T13" s="5" t="str">
        <f t="shared" si="9"/>
        <v>-</v>
      </c>
      <c r="U13" s="5">
        <f t="shared" si="10"/>
        <v>0</v>
      </c>
      <c r="V13" s="26">
        <f t="shared" si="11"/>
        <v>0</v>
      </c>
    </row>
    <row r="14" spans="1:22" x14ac:dyDescent="0.25">
      <c r="A14" s="41" t="s">
        <v>27</v>
      </c>
      <c r="B14" s="17" t="s">
        <v>1</v>
      </c>
      <c r="C14" s="19">
        <v>775</v>
      </c>
      <c r="D14" s="19">
        <v>501</v>
      </c>
      <c r="E14" s="20">
        <f t="shared" si="0"/>
        <v>-35.354838709677423</v>
      </c>
      <c r="F14" s="20">
        <f t="shared" si="1"/>
        <v>3.0267525873852765</v>
      </c>
      <c r="G14" s="20">
        <f t="shared" si="2"/>
        <v>1.8318098720292504</v>
      </c>
      <c r="H14" s="2">
        <v>1550787.88</v>
      </c>
      <c r="I14" s="2">
        <v>1223125</v>
      </c>
      <c r="J14" s="5">
        <f t="shared" si="3"/>
        <v>-21.128800671307793</v>
      </c>
      <c r="K14" s="5">
        <f t="shared" si="4"/>
        <v>3.4808473718322275</v>
      </c>
      <c r="L14" s="26">
        <f t="shared" si="5"/>
        <v>2.5061383894747395</v>
      </c>
      <c r="M14" s="19">
        <v>0</v>
      </c>
      <c r="N14" s="19">
        <v>0</v>
      </c>
      <c r="O14" s="5" t="str">
        <f t="shared" si="6"/>
        <v>-</v>
      </c>
      <c r="P14" s="5">
        <f t="shared" si="7"/>
        <v>0</v>
      </c>
      <c r="Q14" s="29">
        <f t="shared" si="8"/>
        <v>0</v>
      </c>
      <c r="R14" s="2">
        <v>0</v>
      </c>
      <c r="S14" s="2">
        <v>0</v>
      </c>
      <c r="T14" s="5" t="str">
        <f t="shared" si="9"/>
        <v>-</v>
      </c>
      <c r="U14" s="5">
        <f t="shared" si="10"/>
        <v>0</v>
      </c>
      <c r="V14" s="26">
        <f t="shared" si="11"/>
        <v>0</v>
      </c>
    </row>
    <row r="15" spans="1:22" x14ac:dyDescent="0.25">
      <c r="A15" s="41" t="s">
        <v>28</v>
      </c>
      <c r="B15" s="17" t="s">
        <v>65</v>
      </c>
      <c r="C15" s="19">
        <v>268</v>
      </c>
      <c r="D15" s="19">
        <v>1718</v>
      </c>
      <c r="E15" s="20">
        <f t="shared" si="0"/>
        <v>541.04477611940297</v>
      </c>
      <c r="F15" s="20">
        <f t="shared" si="1"/>
        <v>1.0466705721538763</v>
      </c>
      <c r="G15" s="20">
        <f t="shared" si="2"/>
        <v>6.2815356489945158</v>
      </c>
      <c r="H15" s="2">
        <v>406409.63</v>
      </c>
      <c r="I15" s="2">
        <v>2373244.8100000024</v>
      </c>
      <c r="J15" s="5">
        <f t="shared" si="3"/>
        <v>483.95388170304983</v>
      </c>
      <c r="K15" s="5">
        <f t="shared" si="4"/>
        <v>0.91221366294970552</v>
      </c>
      <c r="L15" s="26">
        <f t="shared" si="5"/>
        <v>4.8626918147880955</v>
      </c>
      <c r="M15" s="19">
        <v>0</v>
      </c>
      <c r="N15" s="19">
        <v>0</v>
      </c>
      <c r="O15" s="5" t="str">
        <f t="shared" si="6"/>
        <v>-</v>
      </c>
      <c r="P15" s="5">
        <f t="shared" si="7"/>
        <v>0</v>
      </c>
      <c r="Q15" s="29">
        <f t="shared" si="8"/>
        <v>0</v>
      </c>
      <c r="R15" s="2">
        <v>0</v>
      </c>
      <c r="S15" s="2">
        <v>0</v>
      </c>
      <c r="T15" s="5" t="str">
        <f t="shared" si="9"/>
        <v>-</v>
      </c>
      <c r="U15" s="5">
        <f t="shared" si="10"/>
        <v>0</v>
      </c>
      <c r="V15" s="26">
        <f t="shared" si="11"/>
        <v>0</v>
      </c>
    </row>
    <row r="16" spans="1:22" x14ac:dyDescent="0.25">
      <c r="A16" s="41" t="s">
        <v>29</v>
      </c>
      <c r="B16" s="17" t="s">
        <v>2</v>
      </c>
      <c r="C16" s="19">
        <v>1868</v>
      </c>
      <c r="D16" s="19">
        <v>1898</v>
      </c>
      <c r="E16" s="20">
        <f t="shared" si="0"/>
        <v>1.6059957173447537</v>
      </c>
      <c r="F16" s="20">
        <f t="shared" si="1"/>
        <v>7.2954501074008986</v>
      </c>
      <c r="G16" s="20">
        <f t="shared" si="2"/>
        <v>6.9396709323583172</v>
      </c>
      <c r="H16" s="2">
        <v>3315907.7399999993</v>
      </c>
      <c r="I16" s="2">
        <v>4027113.08</v>
      </c>
      <c r="J16" s="5">
        <f t="shared" si="3"/>
        <v>21.448284927251954</v>
      </c>
      <c r="K16" s="5">
        <f t="shared" si="4"/>
        <v>7.4427772430212311</v>
      </c>
      <c r="L16" s="26">
        <f t="shared" si="5"/>
        <v>8.2514074101533836</v>
      </c>
      <c r="M16" s="19">
        <v>342</v>
      </c>
      <c r="N16" s="19">
        <v>328</v>
      </c>
      <c r="O16" s="5">
        <f t="shared" si="6"/>
        <v>-4.0935672514619883</v>
      </c>
      <c r="P16" s="5">
        <f t="shared" si="7"/>
        <v>10.809102402022756</v>
      </c>
      <c r="Q16" s="29">
        <f t="shared" si="8"/>
        <v>9.3553907586993716</v>
      </c>
      <c r="R16" s="2">
        <v>3647172.29</v>
      </c>
      <c r="S16" s="2">
        <v>3537591.48</v>
      </c>
      <c r="T16" s="5">
        <f t="shared" si="9"/>
        <v>-3.0045416362822843</v>
      </c>
      <c r="U16" s="5">
        <f t="shared" si="10"/>
        <v>23.451896267081636</v>
      </c>
      <c r="V16" s="26">
        <f t="shared" si="11"/>
        <v>20.856996819406447</v>
      </c>
    </row>
    <row r="17" spans="1:22" x14ac:dyDescent="0.25">
      <c r="A17" s="41" t="s">
        <v>30</v>
      </c>
      <c r="B17" s="17" t="s">
        <v>13</v>
      </c>
      <c r="C17" s="19">
        <v>239</v>
      </c>
      <c r="D17" s="19">
        <v>189</v>
      </c>
      <c r="E17" s="20">
        <f t="shared" si="0"/>
        <v>-20.920502092050206</v>
      </c>
      <c r="F17" s="20">
        <f t="shared" si="1"/>
        <v>0.93341144307752399</v>
      </c>
      <c r="G17" s="20">
        <f t="shared" si="2"/>
        <v>0.69104204753199272</v>
      </c>
      <c r="H17" s="2">
        <v>515673.73</v>
      </c>
      <c r="I17" s="2">
        <v>447410.44999999995</v>
      </c>
      <c r="J17" s="5">
        <f t="shared" si="3"/>
        <v>-13.237688101738291</v>
      </c>
      <c r="K17" s="5">
        <f t="shared" si="4"/>
        <v>1.1574642611943948</v>
      </c>
      <c r="L17" s="26">
        <f t="shared" si="5"/>
        <v>0.91672764811214569</v>
      </c>
      <c r="M17" s="19">
        <v>0</v>
      </c>
      <c r="N17" s="19">
        <v>0</v>
      </c>
      <c r="O17" s="5" t="str">
        <f t="shared" si="6"/>
        <v>-</v>
      </c>
      <c r="P17" s="5">
        <f t="shared" si="7"/>
        <v>0</v>
      </c>
      <c r="Q17" s="29">
        <f t="shared" si="8"/>
        <v>0</v>
      </c>
      <c r="R17" s="2">
        <v>0</v>
      </c>
      <c r="S17" s="2">
        <v>0</v>
      </c>
      <c r="T17" s="5" t="str">
        <f t="shared" si="9"/>
        <v>-</v>
      </c>
      <c r="U17" s="5">
        <f t="shared" si="10"/>
        <v>0</v>
      </c>
      <c r="V17" s="26">
        <f t="shared" si="11"/>
        <v>0</v>
      </c>
    </row>
    <row r="18" spans="1:22" x14ac:dyDescent="0.25">
      <c r="A18" s="41" t="s">
        <v>31</v>
      </c>
      <c r="B18" s="17" t="s">
        <v>14</v>
      </c>
      <c r="C18" s="19">
        <v>241</v>
      </c>
      <c r="D18" s="19">
        <v>342</v>
      </c>
      <c r="E18" s="20">
        <f t="shared" si="0"/>
        <v>41.908713692946058</v>
      </c>
      <c r="F18" s="20">
        <f t="shared" si="1"/>
        <v>0.94122241749658264</v>
      </c>
      <c r="G18" s="20">
        <f t="shared" si="2"/>
        <v>1.2504570383912248</v>
      </c>
      <c r="H18" s="2">
        <v>437336.75</v>
      </c>
      <c r="I18" s="2">
        <v>809112.7699999999</v>
      </c>
      <c r="J18" s="5">
        <f t="shared" si="3"/>
        <v>85.009096537164979</v>
      </c>
      <c r="K18" s="5">
        <f t="shared" si="4"/>
        <v>0.98163165735029345</v>
      </c>
      <c r="L18" s="26">
        <f t="shared" si="5"/>
        <v>1.6578424726101133</v>
      </c>
      <c r="M18" s="19">
        <v>0</v>
      </c>
      <c r="N18" s="19">
        <v>0</v>
      </c>
      <c r="O18" s="5" t="str">
        <f t="shared" si="6"/>
        <v>-</v>
      </c>
      <c r="P18" s="5">
        <f t="shared" si="7"/>
        <v>0</v>
      </c>
      <c r="Q18" s="29">
        <f t="shared" si="8"/>
        <v>0</v>
      </c>
      <c r="R18" s="2">
        <v>0</v>
      </c>
      <c r="S18" s="2">
        <v>0</v>
      </c>
      <c r="T18" s="5" t="str">
        <f t="shared" si="9"/>
        <v>-</v>
      </c>
      <c r="U18" s="5">
        <f t="shared" si="10"/>
        <v>0</v>
      </c>
      <c r="V18" s="26">
        <f t="shared" si="11"/>
        <v>0</v>
      </c>
    </row>
    <row r="19" spans="1:22" x14ac:dyDescent="0.25">
      <c r="A19" s="41" t="s">
        <v>32</v>
      </c>
      <c r="B19" s="17" t="s">
        <v>3</v>
      </c>
      <c r="C19" s="19">
        <v>3613</v>
      </c>
      <c r="D19" s="19">
        <v>3392</v>
      </c>
      <c r="E19" s="20">
        <f t="shared" si="0"/>
        <v>-6.1168004428452809</v>
      </c>
      <c r="F19" s="20">
        <f t="shared" si="1"/>
        <v>14.110525288029683</v>
      </c>
      <c r="G19" s="20">
        <f t="shared" si="2"/>
        <v>12.402193784277879</v>
      </c>
      <c r="H19" s="2">
        <v>6728528.9114000006</v>
      </c>
      <c r="I19" s="2">
        <v>6952705.1919999942</v>
      </c>
      <c r="J19" s="5">
        <f t="shared" si="3"/>
        <v>3.3317279832175002</v>
      </c>
      <c r="K19" s="5">
        <f t="shared" si="4"/>
        <v>15.102634267133846</v>
      </c>
      <c r="L19" s="26">
        <f t="shared" si="5"/>
        <v>14.245838644759548</v>
      </c>
      <c r="M19" s="19">
        <v>0</v>
      </c>
      <c r="N19" s="19">
        <v>0</v>
      </c>
      <c r="O19" s="5" t="str">
        <f t="shared" si="6"/>
        <v>-</v>
      </c>
      <c r="P19" s="5">
        <f t="shared" si="7"/>
        <v>0</v>
      </c>
      <c r="Q19" s="29">
        <f t="shared" si="8"/>
        <v>0</v>
      </c>
      <c r="R19" s="2">
        <v>0</v>
      </c>
      <c r="S19" s="2">
        <v>0</v>
      </c>
      <c r="T19" s="5" t="str">
        <f t="shared" si="9"/>
        <v>-</v>
      </c>
      <c r="U19" s="5">
        <f t="shared" si="10"/>
        <v>0</v>
      </c>
      <c r="V19" s="26">
        <f t="shared" si="11"/>
        <v>0</v>
      </c>
    </row>
    <row r="20" spans="1:22" x14ac:dyDescent="0.25">
      <c r="A20" s="41" t="s">
        <v>33</v>
      </c>
      <c r="B20" s="17" t="s">
        <v>4</v>
      </c>
      <c r="C20" s="19">
        <v>565</v>
      </c>
      <c r="D20" s="19">
        <v>1026</v>
      </c>
      <c r="E20" s="20">
        <f t="shared" si="0"/>
        <v>81.592920353982308</v>
      </c>
      <c r="F20" s="20">
        <f t="shared" si="1"/>
        <v>2.206600273384105</v>
      </c>
      <c r="G20" s="20">
        <f t="shared" si="2"/>
        <v>3.7513711151736748</v>
      </c>
      <c r="H20" s="2">
        <v>1118873.8000000005</v>
      </c>
      <c r="I20" s="2">
        <v>2373465.1799999992</v>
      </c>
      <c r="J20" s="5">
        <f t="shared" si="3"/>
        <v>112.12983805680304</v>
      </c>
      <c r="K20" s="5">
        <f t="shared" si="4"/>
        <v>2.5113872608689332</v>
      </c>
      <c r="L20" s="26">
        <f t="shared" si="5"/>
        <v>4.8631433448581056</v>
      </c>
      <c r="M20" s="19">
        <v>577</v>
      </c>
      <c r="N20" s="19">
        <v>682</v>
      </c>
      <c r="O20" s="5">
        <f t="shared" si="6"/>
        <v>18.197573656845751</v>
      </c>
      <c r="P20" s="5">
        <f t="shared" si="7"/>
        <v>18.236409608091027</v>
      </c>
      <c r="Q20" s="29">
        <f t="shared" si="8"/>
        <v>19.452367370222476</v>
      </c>
      <c r="R20" s="2">
        <v>4499884.5199999968</v>
      </c>
      <c r="S20" s="2">
        <v>4796831.7399999993</v>
      </c>
      <c r="T20" s="5">
        <f t="shared" si="9"/>
        <v>6.598996456024671</v>
      </c>
      <c r="U20" s="5">
        <f t="shared" si="10"/>
        <v>28.934971146341532</v>
      </c>
      <c r="V20" s="26">
        <f t="shared" si="11"/>
        <v>28.281248671598419</v>
      </c>
    </row>
    <row r="21" spans="1:22" x14ac:dyDescent="0.25">
      <c r="A21" s="41" t="s">
        <v>34</v>
      </c>
      <c r="B21" s="17" t="s">
        <v>5</v>
      </c>
      <c r="C21" s="19">
        <v>81</v>
      </c>
      <c r="D21" s="19">
        <v>74</v>
      </c>
      <c r="E21" s="20">
        <f t="shared" si="0"/>
        <v>-8.6419753086419746</v>
      </c>
      <c r="F21" s="20">
        <f t="shared" si="1"/>
        <v>0.31634446397188049</v>
      </c>
      <c r="G21" s="20">
        <f t="shared" si="2"/>
        <v>0.2705667276051188</v>
      </c>
      <c r="H21" s="2">
        <v>67309.23</v>
      </c>
      <c r="I21" s="2">
        <v>34030</v>
      </c>
      <c r="J21" s="5">
        <f t="shared" si="3"/>
        <v>-49.442297883960343</v>
      </c>
      <c r="K21" s="5">
        <f t="shared" si="4"/>
        <v>0.15108007959512226</v>
      </c>
      <c r="L21" s="26">
        <f t="shared" si="5"/>
        <v>6.9726225360306898E-2</v>
      </c>
      <c r="M21" s="19">
        <v>209</v>
      </c>
      <c r="N21" s="19">
        <v>240</v>
      </c>
      <c r="O21" s="5">
        <f t="shared" si="6"/>
        <v>14.832535885167463</v>
      </c>
      <c r="P21" s="5">
        <f t="shared" si="7"/>
        <v>6.6055625790139061</v>
      </c>
      <c r="Q21" s="29">
        <f t="shared" si="8"/>
        <v>6.8454078722190532</v>
      </c>
      <c r="R21" s="2">
        <v>1568771.6700000004</v>
      </c>
      <c r="S21" s="2">
        <v>1613978</v>
      </c>
      <c r="T21" s="5">
        <f t="shared" si="9"/>
        <v>2.881638600727638</v>
      </c>
      <c r="U21" s="5">
        <f t="shared" si="10"/>
        <v>10.087450645655251</v>
      </c>
      <c r="V21" s="26">
        <f t="shared" si="11"/>
        <v>9.5157211348191009</v>
      </c>
    </row>
    <row r="22" spans="1:22" x14ac:dyDescent="0.25">
      <c r="A22" s="41" t="s">
        <v>35</v>
      </c>
      <c r="B22" s="17" t="s">
        <v>18</v>
      </c>
      <c r="C22" s="19">
        <v>96</v>
      </c>
      <c r="D22" s="19">
        <v>118</v>
      </c>
      <c r="E22" s="20">
        <f t="shared" si="0"/>
        <v>22.916666666666664</v>
      </c>
      <c r="F22" s="20">
        <f t="shared" si="1"/>
        <v>0.37492677211482134</v>
      </c>
      <c r="G22" s="20">
        <f t="shared" si="2"/>
        <v>0.43144424131627052</v>
      </c>
      <c r="H22" s="2">
        <v>183352.43000000002</v>
      </c>
      <c r="I22" s="2">
        <v>238386.91999999998</v>
      </c>
      <c r="J22" s="5">
        <f t="shared" si="3"/>
        <v>30.015686184251798</v>
      </c>
      <c r="K22" s="5">
        <f t="shared" si="4"/>
        <v>0.4115468223059317</v>
      </c>
      <c r="L22" s="26">
        <f t="shared" si="5"/>
        <v>0.48844608013133856</v>
      </c>
      <c r="M22" s="19">
        <v>0</v>
      </c>
      <c r="N22" s="19">
        <v>0</v>
      </c>
      <c r="O22" s="5" t="str">
        <f t="shared" si="6"/>
        <v>-</v>
      </c>
      <c r="P22" s="5">
        <f t="shared" si="7"/>
        <v>0</v>
      </c>
      <c r="Q22" s="29">
        <f t="shared" si="8"/>
        <v>0</v>
      </c>
      <c r="R22" s="2">
        <v>0</v>
      </c>
      <c r="S22" s="2">
        <v>0</v>
      </c>
      <c r="T22" s="5" t="str">
        <f t="shared" si="9"/>
        <v>-</v>
      </c>
      <c r="U22" s="5">
        <f t="shared" si="10"/>
        <v>0</v>
      </c>
      <c r="V22" s="26">
        <f t="shared" si="11"/>
        <v>0</v>
      </c>
    </row>
    <row r="23" spans="1:22" x14ac:dyDescent="0.25">
      <c r="A23" s="41" t="s">
        <v>36</v>
      </c>
      <c r="B23" s="17" t="s">
        <v>11</v>
      </c>
      <c r="C23" s="19">
        <v>214</v>
      </c>
      <c r="D23" s="19">
        <v>238</v>
      </c>
      <c r="E23" s="20">
        <f t="shared" si="0"/>
        <v>11.214953271028037</v>
      </c>
      <c r="F23" s="20">
        <f t="shared" si="1"/>
        <v>0.83577426283928924</v>
      </c>
      <c r="G23" s="20">
        <f t="shared" si="2"/>
        <v>0.87020109689213887</v>
      </c>
      <c r="H23" s="2">
        <v>538285.15</v>
      </c>
      <c r="I23" s="2">
        <v>364817.27</v>
      </c>
      <c r="J23" s="5">
        <f t="shared" si="3"/>
        <v>-32.226019982160011</v>
      </c>
      <c r="K23" s="5">
        <f t="shared" si="4"/>
        <v>1.208217109404941</v>
      </c>
      <c r="L23" s="26">
        <f t="shared" si="5"/>
        <v>0.74749724311936316</v>
      </c>
      <c r="M23" s="19">
        <v>0</v>
      </c>
      <c r="N23" s="19">
        <v>0</v>
      </c>
      <c r="O23" s="5" t="str">
        <f t="shared" si="6"/>
        <v>-</v>
      </c>
      <c r="P23" s="5">
        <f t="shared" si="7"/>
        <v>0</v>
      </c>
      <c r="Q23" s="29">
        <f t="shared" si="8"/>
        <v>0</v>
      </c>
      <c r="R23" s="2">
        <v>0</v>
      </c>
      <c r="S23" s="2">
        <v>0</v>
      </c>
      <c r="T23" s="5" t="str">
        <f t="shared" si="9"/>
        <v>-</v>
      </c>
      <c r="U23" s="5">
        <f t="shared" si="10"/>
        <v>0</v>
      </c>
      <c r="V23" s="26">
        <f t="shared" si="11"/>
        <v>0</v>
      </c>
    </row>
    <row r="24" spans="1:22" x14ac:dyDescent="0.25">
      <c r="A24" s="41" t="s">
        <v>37</v>
      </c>
      <c r="B24" s="17" t="s">
        <v>6</v>
      </c>
      <c r="C24" s="19">
        <v>3502</v>
      </c>
      <c r="D24" s="19">
        <v>3525</v>
      </c>
      <c r="E24" s="20">
        <f t="shared" si="0"/>
        <v>0.65676756139348946</v>
      </c>
      <c r="F24" s="20">
        <f t="shared" si="1"/>
        <v>13.677016207771919</v>
      </c>
      <c r="G24" s="20">
        <f t="shared" si="2"/>
        <v>12.888482632541134</v>
      </c>
      <c r="H24" s="2">
        <v>7206512.6200000001</v>
      </c>
      <c r="I24" s="2">
        <v>7608404.5800000001</v>
      </c>
      <c r="J24" s="5">
        <f t="shared" si="3"/>
        <v>5.5767884022660601</v>
      </c>
      <c r="K24" s="5">
        <f t="shared" si="4"/>
        <v>16.175500748305296</v>
      </c>
      <c r="L24" s="26">
        <f t="shared" si="5"/>
        <v>15.589342708712053</v>
      </c>
      <c r="M24" s="19">
        <v>322</v>
      </c>
      <c r="N24" s="19">
        <v>370</v>
      </c>
      <c r="O24" s="5">
        <f t="shared" si="6"/>
        <v>14.906832298136646</v>
      </c>
      <c r="P24" s="5">
        <f t="shared" si="7"/>
        <v>10.176991150442479</v>
      </c>
      <c r="Q24" s="29">
        <f t="shared" si="8"/>
        <v>10.553337136337706</v>
      </c>
      <c r="R24" s="2">
        <v>1023398.0599999999</v>
      </c>
      <c r="S24" s="2">
        <v>1274973.1900000002</v>
      </c>
      <c r="T24" s="5">
        <f t="shared" si="9"/>
        <v>24.582334072433191</v>
      </c>
      <c r="U24" s="5">
        <f t="shared" si="10"/>
        <v>6.5806118369726345</v>
      </c>
      <c r="V24" s="26">
        <f t="shared" si="11"/>
        <v>7.5170103498379355</v>
      </c>
    </row>
    <row r="25" spans="1:22" x14ac:dyDescent="0.25">
      <c r="A25" s="41" t="s">
        <v>38</v>
      </c>
      <c r="B25" s="17" t="s">
        <v>7</v>
      </c>
      <c r="C25" s="19">
        <v>2189</v>
      </c>
      <c r="D25" s="19">
        <v>2099</v>
      </c>
      <c r="E25" s="20">
        <f t="shared" si="0"/>
        <v>-4.1114664230242122</v>
      </c>
      <c r="F25" s="20">
        <f t="shared" si="1"/>
        <v>8.5491115016598318</v>
      </c>
      <c r="G25" s="20">
        <f t="shared" si="2"/>
        <v>7.6745886654478968</v>
      </c>
      <c r="H25" s="2">
        <v>4186838.1800000016</v>
      </c>
      <c r="I25" s="2">
        <v>4708202.59</v>
      </c>
      <c r="J25" s="5">
        <f t="shared" si="3"/>
        <v>12.452461441917922</v>
      </c>
      <c r="K25" s="5">
        <f t="shared" si="4"/>
        <v>9.3976390085920922</v>
      </c>
      <c r="L25" s="26">
        <f t="shared" si="5"/>
        <v>9.6469349054458018</v>
      </c>
      <c r="M25" s="19">
        <v>1026</v>
      </c>
      <c r="N25" s="19">
        <v>1105</v>
      </c>
      <c r="O25" s="5">
        <f t="shared" si="6"/>
        <v>7.6998050682261203</v>
      </c>
      <c r="P25" s="5">
        <f t="shared" si="7"/>
        <v>32.427307206068271</v>
      </c>
      <c r="Q25" s="29">
        <f t="shared" si="8"/>
        <v>31.517398745008556</v>
      </c>
      <c r="R25" s="2">
        <v>1172143.47</v>
      </c>
      <c r="S25" s="2">
        <v>1170716.01</v>
      </c>
      <c r="T25" s="5">
        <f t="shared" si="9"/>
        <v>-0.12178202042109766</v>
      </c>
      <c r="U25" s="5">
        <f t="shared" si="10"/>
        <v>7.5370684143295898</v>
      </c>
      <c r="V25" s="26">
        <f t="shared" si="11"/>
        <v>6.9023289532001613</v>
      </c>
    </row>
    <row r="26" spans="1:22" x14ac:dyDescent="0.25">
      <c r="A26" s="41" t="s">
        <v>39</v>
      </c>
      <c r="B26" s="17" t="s">
        <v>8</v>
      </c>
      <c r="C26" s="19">
        <v>3275</v>
      </c>
      <c r="D26" s="19">
        <v>3763</v>
      </c>
      <c r="E26" s="20">
        <f t="shared" si="0"/>
        <v>14.900763358778626</v>
      </c>
      <c r="F26" s="20">
        <f t="shared" si="1"/>
        <v>12.790470611208749</v>
      </c>
      <c r="G26" s="20">
        <f t="shared" si="2"/>
        <v>13.758683729433271</v>
      </c>
      <c r="H26" s="2">
        <v>3289074.9499999979</v>
      </c>
      <c r="I26" s="2">
        <v>3095106.4600000023</v>
      </c>
      <c r="J26" s="5">
        <f t="shared" si="3"/>
        <v>-5.8973569453014649</v>
      </c>
      <c r="K26" s="5">
        <f t="shared" si="4"/>
        <v>7.382549246816855</v>
      </c>
      <c r="L26" s="26">
        <f t="shared" si="5"/>
        <v>6.3417599337085475</v>
      </c>
      <c r="M26" s="19">
        <v>566</v>
      </c>
      <c r="N26" s="19">
        <v>486</v>
      </c>
      <c r="O26" s="5">
        <f t="shared" si="6"/>
        <v>-14.134275618374559</v>
      </c>
      <c r="P26" s="5">
        <f t="shared" si="7"/>
        <v>17.888748419721871</v>
      </c>
      <c r="Q26" s="5">
        <f t="shared" si="8"/>
        <v>13.861950941243585</v>
      </c>
      <c r="R26" s="2">
        <v>3302047.0500000003</v>
      </c>
      <c r="S26" s="2">
        <v>3337054.3500000015</v>
      </c>
      <c r="T26" s="5">
        <f t="shared" si="9"/>
        <v>1.0601696302298662</v>
      </c>
      <c r="U26" s="5">
        <f t="shared" si="10"/>
        <v>21.232686236937532</v>
      </c>
      <c r="V26" s="26">
        <f t="shared" si="11"/>
        <v>19.674666325275208</v>
      </c>
    </row>
    <row r="27" spans="1:22" x14ac:dyDescent="0.25">
      <c r="A27" s="41" t="s">
        <v>40</v>
      </c>
      <c r="B27" s="17" t="s">
        <v>9</v>
      </c>
      <c r="C27" s="19">
        <v>1205</v>
      </c>
      <c r="D27" s="19">
        <v>718</v>
      </c>
      <c r="E27" s="20">
        <f t="shared" si="0"/>
        <v>-40.414937759336098</v>
      </c>
      <c r="F27" s="20">
        <f t="shared" si="1"/>
        <v>4.7061120874829134</v>
      </c>
      <c r="G27" s="20">
        <f t="shared" si="2"/>
        <v>2.6252285191956126</v>
      </c>
      <c r="H27" s="2">
        <v>3207361.5999999992</v>
      </c>
      <c r="I27" s="2">
        <v>2010574.1200000003</v>
      </c>
      <c r="J27" s="5">
        <f t="shared" si="3"/>
        <v>-37.313768425736562</v>
      </c>
      <c r="K27" s="5">
        <f t="shared" si="4"/>
        <v>7.1991381541333723</v>
      </c>
      <c r="L27" s="26">
        <f t="shared" si="5"/>
        <v>4.1195928355780413</v>
      </c>
      <c r="M27" s="19">
        <v>0</v>
      </c>
      <c r="N27" s="19">
        <v>0</v>
      </c>
      <c r="O27" s="5" t="str">
        <f t="shared" si="6"/>
        <v>-</v>
      </c>
      <c r="P27" s="5">
        <f t="shared" si="7"/>
        <v>0</v>
      </c>
      <c r="Q27" s="29">
        <f t="shared" si="8"/>
        <v>0</v>
      </c>
      <c r="R27" s="2">
        <v>0</v>
      </c>
      <c r="S27" s="2">
        <v>0</v>
      </c>
      <c r="T27" s="5" t="str">
        <f t="shared" si="9"/>
        <v>-</v>
      </c>
      <c r="U27" s="5">
        <f t="shared" si="10"/>
        <v>0</v>
      </c>
      <c r="V27" s="26">
        <f t="shared" si="11"/>
        <v>0</v>
      </c>
    </row>
    <row r="28" spans="1:22" x14ac:dyDescent="0.25">
      <c r="A28" s="41" t="s">
        <v>41</v>
      </c>
      <c r="B28" s="17" t="s">
        <v>22</v>
      </c>
      <c r="C28" s="19">
        <v>409</v>
      </c>
      <c r="D28" s="19">
        <v>571</v>
      </c>
      <c r="E28" s="20">
        <f t="shared" si="0"/>
        <v>39.608801955990216</v>
      </c>
      <c r="F28" s="20">
        <f t="shared" si="1"/>
        <v>1.5973442686975199</v>
      </c>
      <c r="G28" s="20">
        <f t="shared" si="2"/>
        <v>2.0877513711151736</v>
      </c>
      <c r="H28" s="2">
        <v>916114.34000000008</v>
      </c>
      <c r="I28" s="2">
        <v>1095056.32</v>
      </c>
      <c r="J28" s="5">
        <f t="shared" si="3"/>
        <v>19.532712477789612</v>
      </c>
      <c r="K28" s="5">
        <f t="shared" si="4"/>
        <v>2.0562800585511516</v>
      </c>
      <c r="L28" s="26">
        <f t="shared" si="5"/>
        <v>2.2437303482382704</v>
      </c>
      <c r="M28" s="19">
        <v>11</v>
      </c>
      <c r="N28" s="19">
        <v>42</v>
      </c>
      <c r="O28" s="5">
        <f t="shared" si="6"/>
        <v>281.81818181818181</v>
      </c>
      <c r="P28" s="5">
        <f t="shared" si="7"/>
        <v>0.347661188369153</v>
      </c>
      <c r="Q28" s="29">
        <f t="shared" si="8"/>
        <v>1.1979463776383343</v>
      </c>
      <c r="R28" s="2">
        <v>19056.22</v>
      </c>
      <c r="S28" s="2">
        <v>60182.03</v>
      </c>
      <c r="T28" s="5">
        <f t="shared" si="9"/>
        <v>215.81305211631684</v>
      </c>
      <c r="U28" s="5">
        <f t="shared" si="10"/>
        <v>0.12253451692096687</v>
      </c>
      <c r="V28" s="26">
        <f t="shared" si="11"/>
        <v>0.35482231778086015</v>
      </c>
    </row>
    <row r="29" spans="1:22" x14ac:dyDescent="0.25">
      <c r="A29" s="42" t="s">
        <v>42</v>
      </c>
      <c r="B29" s="18" t="s">
        <v>10</v>
      </c>
      <c r="C29" s="19">
        <v>689</v>
      </c>
      <c r="D29" s="19">
        <v>0</v>
      </c>
      <c r="E29" s="20">
        <f t="shared" si="0"/>
        <v>-100</v>
      </c>
      <c r="F29" s="24">
        <f t="shared" si="1"/>
        <v>2.6908806873657491</v>
      </c>
      <c r="G29" s="24">
        <f t="shared" si="2"/>
        <v>0</v>
      </c>
      <c r="H29" s="2">
        <v>1687708.43</v>
      </c>
      <c r="I29" s="2">
        <v>0</v>
      </c>
      <c r="J29" s="5">
        <f t="shared" si="3"/>
        <v>-100</v>
      </c>
      <c r="K29" s="5">
        <f t="shared" si="4"/>
        <v>3.7881747263749546</v>
      </c>
      <c r="L29" s="27">
        <f t="shared" si="5"/>
        <v>0</v>
      </c>
      <c r="M29" s="19">
        <v>0</v>
      </c>
      <c r="N29" s="19">
        <v>0</v>
      </c>
      <c r="O29" s="5" t="str">
        <f t="shared" si="6"/>
        <v>-</v>
      </c>
      <c r="P29" s="5">
        <f t="shared" si="7"/>
        <v>0</v>
      </c>
      <c r="Q29" s="30">
        <f t="shared" si="8"/>
        <v>0</v>
      </c>
      <c r="R29" s="2">
        <v>0</v>
      </c>
      <c r="S29" s="2">
        <v>0</v>
      </c>
      <c r="T29" s="5" t="str">
        <f t="shared" si="9"/>
        <v>-</v>
      </c>
      <c r="U29" s="5">
        <f t="shared" si="10"/>
        <v>0</v>
      </c>
      <c r="V29" s="27">
        <f t="shared" si="11"/>
        <v>0</v>
      </c>
    </row>
    <row r="30" spans="1:22" s="1" customFormat="1" ht="12.75" x14ac:dyDescent="0.2">
      <c r="A30" s="9"/>
      <c r="B30" s="10" t="s">
        <v>62</v>
      </c>
      <c r="C30" s="4">
        <f>SUM(C10:C29)</f>
        <v>25605</v>
      </c>
      <c r="D30" s="4">
        <f>SUM(D10:D29)</f>
        <v>27350</v>
      </c>
      <c r="E30" s="12">
        <f>(D30-C30)/C30*100</f>
        <v>6.8150751806287841</v>
      </c>
      <c r="F30" s="39">
        <f>SUM(F10:F29)</f>
        <v>100</v>
      </c>
      <c r="G30" s="39">
        <f>SUM(G10:G29)</f>
        <v>100.00000000000001</v>
      </c>
      <c r="H30" s="4">
        <f>SUM(H10:H29)</f>
        <v>44552021.802200004</v>
      </c>
      <c r="I30" s="4">
        <f>SUM(I10:I29)</f>
        <v>48805165.95319999</v>
      </c>
      <c r="J30" s="12">
        <f>(I30-H30)/H30*100</f>
        <v>9.5464672060964979</v>
      </c>
      <c r="K30" s="11">
        <f>SUM(K10:K29)</f>
        <v>100</v>
      </c>
      <c r="L30" s="11">
        <f>SUM(L10:L29)</f>
        <v>100</v>
      </c>
      <c r="M30" s="4">
        <f>SUM(M10:M29)</f>
        <v>3164</v>
      </c>
      <c r="N30" s="4">
        <f>SUM(N10:N29)</f>
        <v>3506</v>
      </c>
      <c r="O30" s="12">
        <f>(N30-M30)/M30*100</f>
        <v>10.809102402022756</v>
      </c>
      <c r="P30" s="11">
        <f>SUM(P10:P29)</f>
        <v>100.00000000000003</v>
      </c>
      <c r="Q30" s="11">
        <f>SUM(Q10:Q29)</f>
        <v>99.999999999999986</v>
      </c>
      <c r="R30" s="4">
        <f>SUM(R10:R29)</f>
        <v>15551715.939999999</v>
      </c>
      <c r="S30" s="4">
        <f>SUM(S10:S29)</f>
        <v>16961173.800000001</v>
      </c>
      <c r="T30" s="12">
        <f>(S30-R30)/R30*100</f>
        <v>9.0630375801475793</v>
      </c>
      <c r="U30" s="11">
        <f>SUM(U10:U29)</f>
        <v>99.999999999999986</v>
      </c>
      <c r="V30" s="28">
        <f>SUM(V10:V29)</f>
        <v>99.999999999999986</v>
      </c>
    </row>
    <row r="33" spans="2:2" x14ac:dyDescent="0.25">
      <c r="B33" s="40" t="s">
        <v>68</v>
      </c>
    </row>
    <row r="34" spans="2:2" x14ac:dyDescent="0.25">
      <c r="B34" s="46"/>
    </row>
    <row r="35" spans="2:2" x14ac:dyDescent="0.25">
      <c r="B35" s="46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5:D20 H15:I20 M15:N20 R15:S20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3"/>
  <sheetViews>
    <sheetView showGridLines="0" showRuler="0" view="pageLayout" zoomScale="70" zoomScaleNormal="70" zoomScalePageLayoutView="70" workbookViewId="0">
      <selection activeCell="B36" sqref="B36"/>
    </sheetView>
  </sheetViews>
  <sheetFormatPr defaultRowHeight="15" x14ac:dyDescent="0.25"/>
  <cols>
    <col min="1" max="1" width="4.140625" customWidth="1"/>
    <col min="2" max="2" width="25.5703125" customWidth="1"/>
    <col min="3" max="3" width="10.42578125" customWidth="1"/>
    <col min="4" max="4" width="10.7109375" customWidth="1"/>
    <col min="5" max="5" width="10" customWidth="1"/>
    <col min="6" max="6" width="8.5703125" customWidth="1"/>
    <col min="7" max="7" width="8.140625" customWidth="1"/>
    <col min="8" max="8" width="16" customWidth="1"/>
    <col min="9" max="9" width="14.140625" customWidth="1"/>
    <col min="10" max="10" width="9.5703125" customWidth="1"/>
    <col min="11" max="11" width="8.28515625" customWidth="1"/>
    <col min="12" max="12" width="8.140625" customWidth="1"/>
    <col min="13" max="13" width="11.140625" customWidth="1"/>
    <col min="14" max="14" width="10.7109375" customWidth="1"/>
    <col min="15" max="15" width="10.42578125" customWidth="1"/>
    <col min="16" max="16" width="8.5703125" customWidth="1"/>
    <col min="17" max="17" width="8.28515625" customWidth="1"/>
    <col min="18" max="18" width="14.5703125" customWidth="1"/>
    <col min="19" max="19" width="12.7109375" customWidth="1"/>
    <col min="20" max="20" width="10.5703125" customWidth="1"/>
  </cols>
  <sheetData>
    <row r="3" spans="1:22" x14ac:dyDescent="0.25">
      <c r="I3" s="14" t="s">
        <v>72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x14ac:dyDescent="0.25">
      <c r="A7" s="47" t="s">
        <v>57</v>
      </c>
      <c r="B7" s="50" t="s">
        <v>73</v>
      </c>
      <c r="C7" s="53" t="s">
        <v>50</v>
      </c>
      <c r="D7" s="53"/>
      <c r="E7" s="53"/>
      <c r="F7" s="53"/>
      <c r="G7" s="53"/>
      <c r="H7" s="54"/>
      <c r="I7" s="54"/>
      <c r="J7" s="54"/>
      <c r="K7" s="54"/>
      <c r="L7" s="54"/>
      <c r="M7" s="53" t="s">
        <v>53</v>
      </c>
      <c r="N7" s="53"/>
      <c r="O7" s="53"/>
      <c r="P7" s="53"/>
      <c r="Q7" s="53"/>
      <c r="R7" s="54"/>
      <c r="S7" s="54"/>
      <c r="T7" s="54"/>
      <c r="U7" s="54"/>
      <c r="V7" s="55"/>
    </row>
    <row r="8" spans="1:22" ht="24.75" customHeight="1" x14ac:dyDescent="0.25">
      <c r="A8" s="48"/>
      <c r="B8" s="51"/>
      <c r="C8" s="56" t="s">
        <v>52</v>
      </c>
      <c r="D8" s="56"/>
      <c r="E8" s="57" t="s">
        <v>58</v>
      </c>
      <c r="F8" s="57" t="s">
        <v>60</v>
      </c>
      <c r="G8" s="57"/>
      <c r="H8" s="56" t="s">
        <v>21</v>
      </c>
      <c r="I8" s="56"/>
      <c r="J8" s="57" t="s">
        <v>58</v>
      </c>
      <c r="K8" s="59" t="s">
        <v>60</v>
      </c>
      <c r="L8" s="59"/>
      <c r="M8" s="56" t="s">
        <v>52</v>
      </c>
      <c r="N8" s="56"/>
      <c r="O8" s="57" t="s">
        <v>58</v>
      </c>
      <c r="P8" s="57" t="s">
        <v>60</v>
      </c>
      <c r="Q8" s="57"/>
      <c r="R8" s="56" t="s">
        <v>21</v>
      </c>
      <c r="S8" s="56"/>
      <c r="T8" s="57" t="s">
        <v>59</v>
      </c>
      <c r="U8" s="59" t="s">
        <v>60</v>
      </c>
      <c r="V8" s="60"/>
    </row>
    <row r="9" spans="1:22" ht="24.75" customHeight="1" thickBot="1" x14ac:dyDescent="0.3">
      <c r="A9" s="49"/>
      <c r="B9" s="52"/>
      <c r="C9" s="36" t="s">
        <v>55</v>
      </c>
      <c r="D9" s="36" t="s">
        <v>56</v>
      </c>
      <c r="E9" s="58"/>
      <c r="F9" s="7" t="s">
        <v>51</v>
      </c>
      <c r="G9" s="7" t="s">
        <v>54</v>
      </c>
      <c r="H9" s="37" t="s">
        <v>55</v>
      </c>
      <c r="I9" s="37" t="s">
        <v>56</v>
      </c>
      <c r="J9" s="58"/>
      <c r="K9" s="7" t="s">
        <v>51</v>
      </c>
      <c r="L9" s="7" t="s">
        <v>54</v>
      </c>
      <c r="M9" s="37" t="s">
        <v>55</v>
      </c>
      <c r="N9" s="37" t="s">
        <v>56</v>
      </c>
      <c r="O9" s="58"/>
      <c r="P9" s="7" t="s">
        <v>51</v>
      </c>
      <c r="Q9" s="7" t="s">
        <v>54</v>
      </c>
      <c r="R9" s="37" t="s">
        <v>55</v>
      </c>
      <c r="S9" s="37" t="s">
        <v>56</v>
      </c>
      <c r="T9" s="58"/>
      <c r="U9" s="7" t="s">
        <v>51</v>
      </c>
      <c r="V9" s="8" t="s">
        <v>54</v>
      </c>
    </row>
    <row r="10" spans="1:22" ht="15" customHeight="1" x14ac:dyDescent="0.25">
      <c r="A10" s="41" t="s">
        <v>23</v>
      </c>
      <c r="B10" s="44" t="s">
        <v>67</v>
      </c>
      <c r="C10" s="19">
        <v>140</v>
      </c>
      <c r="D10" s="19">
        <v>276</v>
      </c>
      <c r="E10" s="20">
        <f t="shared" ref="E10:E35" si="0">IFERROR((D10-C10)/C10*100, "-")</f>
        <v>97.142857142857139</v>
      </c>
      <c r="F10" s="20">
        <f t="shared" ref="F10:F35" si="1">C10/C$36*100</f>
        <v>1.9246631839428101</v>
      </c>
      <c r="G10" s="23">
        <f t="shared" ref="G10:G35" si="2">D10/D$36*100</f>
        <v>3.1478102189781025</v>
      </c>
      <c r="H10" s="19">
        <v>140223.94219999999</v>
      </c>
      <c r="I10" s="19">
        <v>634941.54810000001</v>
      </c>
      <c r="J10" s="20">
        <f t="shared" ref="J10:J35" si="3">IFERROR((I10-H10)/H10*100, "-")</f>
        <v>352.80537555732769</v>
      </c>
      <c r="K10" s="21">
        <f t="shared" ref="K10:K35" si="4">H10/H$36*100</f>
        <v>0.91790550541807092</v>
      </c>
      <c r="L10" s="32">
        <f t="shared" ref="L10:L35" si="5">I10/I$36*100</f>
        <v>2.9315470363580771</v>
      </c>
      <c r="M10" s="19">
        <v>0</v>
      </c>
      <c r="N10" s="19">
        <v>0</v>
      </c>
      <c r="O10" s="20" t="str">
        <f t="shared" ref="O10:O35" si="6">IFERROR((N10-M10)/M10*100, "-")</f>
        <v>-</v>
      </c>
      <c r="P10" s="20">
        <f t="shared" ref="P10:P35" si="7">M10/M$36*100</f>
        <v>0</v>
      </c>
      <c r="Q10" s="23">
        <f t="shared" ref="Q10:Q35" si="8">N10/N$36*100</f>
        <v>0</v>
      </c>
      <c r="R10" s="19">
        <v>0</v>
      </c>
      <c r="S10" s="19">
        <v>0</v>
      </c>
      <c r="T10" s="5" t="str">
        <f t="shared" ref="T10:T35" si="9">IFERROR((S10-R10)/R10*100, "-")</f>
        <v>-</v>
      </c>
      <c r="U10" s="5">
        <f t="shared" ref="U10:U35" si="10">R10/R$36*100</f>
        <v>0</v>
      </c>
      <c r="V10" s="26">
        <f t="shared" ref="V10:V35" si="11">S10/S$36*100</f>
        <v>0</v>
      </c>
    </row>
    <row r="11" spans="1:22" x14ac:dyDescent="0.25">
      <c r="A11" s="41" t="s">
        <v>24</v>
      </c>
      <c r="B11" s="44" t="s">
        <v>0</v>
      </c>
      <c r="C11" s="22">
        <v>195</v>
      </c>
      <c r="D11" s="19">
        <v>277</v>
      </c>
      <c r="E11" s="20">
        <f>IFERROR((D11-C11)/C11*100, "-")</f>
        <v>42.051282051282051</v>
      </c>
      <c r="F11" s="20">
        <f>C11/C$36*100</f>
        <v>2.6807808633489136</v>
      </c>
      <c r="G11" s="23">
        <f>D11/D$36*100</f>
        <v>3.1592153284671536</v>
      </c>
      <c r="H11" s="19">
        <v>315086.08000000002</v>
      </c>
      <c r="I11" s="19">
        <v>651859.75999999989</v>
      </c>
      <c r="J11" s="20">
        <f>IFERROR((I11-H11)/H11*100, "-")</f>
        <v>106.88307144511109</v>
      </c>
      <c r="K11" s="21">
        <f>H11/H$36*100</f>
        <v>2.062552535429993</v>
      </c>
      <c r="L11" s="32">
        <f>I11/I$36*100</f>
        <v>3.0096590044665361</v>
      </c>
      <c r="M11" s="22">
        <v>0</v>
      </c>
      <c r="N11" s="19">
        <v>0</v>
      </c>
      <c r="O11" s="20" t="str">
        <f>IFERROR((N11-M11)/M11*100, "-")</f>
        <v>-</v>
      </c>
      <c r="P11" s="20">
        <f>M11/M$36*100</f>
        <v>0</v>
      </c>
      <c r="Q11" s="23">
        <f>N11/N$36*100</f>
        <v>0</v>
      </c>
      <c r="R11" s="19">
        <v>0</v>
      </c>
      <c r="S11" s="19">
        <v>0</v>
      </c>
      <c r="T11" s="5" t="str">
        <f>IFERROR((S11-R11)/R11*100, "-")</f>
        <v>-</v>
      </c>
      <c r="U11" s="5">
        <f>R11/R$36*100</f>
        <v>0</v>
      </c>
      <c r="V11" s="26">
        <f>S11/S$36*100</f>
        <v>0</v>
      </c>
    </row>
    <row r="12" spans="1:22" x14ac:dyDescent="0.25">
      <c r="A12" s="41" t="s">
        <v>25</v>
      </c>
      <c r="B12" s="44" t="s">
        <v>66</v>
      </c>
      <c r="C12" s="22">
        <v>524</v>
      </c>
      <c r="D12" s="19">
        <v>747</v>
      </c>
      <c r="E12" s="20">
        <f t="shared" si="0"/>
        <v>42.55725190839695</v>
      </c>
      <c r="F12" s="20">
        <f t="shared" si="1"/>
        <v>7.2037393456145171</v>
      </c>
      <c r="G12" s="23">
        <f t="shared" si="2"/>
        <v>8.5196167883211675</v>
      </c>
      <c r="H12" s="19">
        <v>1212768.02</v>
      </c>
      <c r="I12" s="19">
        <v>3600355.63</v>
      </c>
      <c r="J12" s="20">
        <f t="shared" si="3"/>
        <v>196.87092425144917</v>
      </c>
      <c r="K12" s="21">
        <f t="shared" si="4"/>
        <v>7.9387758244966324</v>
      </c>
      <c r="L12" s="32">
        <f t="shared" si="5"/>
        <v>16.622966174674271</v>
      </c>
      <c r="M12" s="19">
        <v>0</v>
      </c>
      <c r="N12" s="19">
        <v>0</v>
      </c>
      <c r="O12" s="20" t="str">
        <f t="shared" si="6"/>
        <v>-</v>
      </c>
      <c r="P12" s="20">
        <f t="shared" si="7"/>
        <v>0</v>
      </c>
      <c r="Q12" s="23">
        <f t="shared" si="8"/>
        <v>0</v>
      </c>
      <c r="R12" s="19">
        <v>0</v>
      </c>
      <c r="S12" s="19">
        <v>0</v>
      </c>
      <c r="T12" s="5" t="str">
        <f t="shared" si="9"/>
        <v>-</v>
      </c>
      <c r="U12" s="5">
        <f t="shared" si="10"/>
        <v>0</v>
      </c>
      <c r="V12" s="26">
        <f t="shared" si="11"/>
        <v>0</v>
      </c>
    </row>
    <row r="13" spans="1:22" x14ac:dyDescent="0.25">
      <c r="A13" s="41" t="s">
        <v>26</v>
      </c>
      <c r="B13" s="44" t="s">
        <v>12</v>
      </c>
      <c r="C13" s="19">
        <v>491</v>
      </c>
      <c r="D13" s="19">
        <v>424</v>
      </c>
      <c r="E13" s="20">
        <f t="shared" si="0"/>
        <v>-13.645621181262729</v>
      </c>
      <c r="F13" s="20">
        <f t="shared" si="1"/>
        <v>6.7500687379708548</v>
      </c>
      <c r="G13" s="23">
        <f t="shared" si="2"/>
        <v>4.8357664233576649</v>
      </c>
      <c r="H13" s="19">
        <v>1104924.47</v>
      </c>
      <c r="I13" s="19">
        <v>1007883.73</v>
      </c>
      <c r="J13" s="20">
        <f t="shared" si="3"/>
        <v>-8.7825677351502573</v>
      </c>
      <c r="K13" s="21">
        <f t="shared" si="4"/>
        <v>7.2328322693821985</v>
      </c>
      <c r="L13" s="32">
        <f t="shared" si="5"/>
        <v>4.6534339586321751</v>
      </c>
      <c r="M13" s="19">
        <v>0</v>
      </c>
      <c r="N13" s="19">
        <v>0</v>
      </c>
      <c r="O13" s="20" t="str">
        <f t="shared" si="6"/>
        <v>-</v>
      </c>
      <c r="P13" s="20">
        <f t="shared" si="7"/>
        <v>0</v>
      </c>
      <c r="Q13" s="23">
        <f t="shared" si="8"/>
        <v>0</v>
      </c>
      <c r="R13" s="19">
        <v>0</v>
      </c>
      <c r="S13" s="19">
        <v>0</v>
      </c>
      <c r="T13" s="5" t="str">
        <f t="shared" si="9"/>
        <v>-</v>
      </c>
      <c r="U13" s="5">
        <f t="shared" si="10"/>
        <v>0</v>
      </c>
      <c r="V13" s="26">
        <f t="shared" si="11"/>
        <v>0</v>
      </c>
    </row>
    <row r="14" spans="1:22" x14ac:dyDescent="0.25">
      <c r="A14" s="41" t="s">
        <v>27</v>
      </c>
      <c r="B14" s="44" t="s">
        <v>1</v>
      </c>
      <c r="C14" s="19">
        <v>23</v>
      </c>
      <c r="D14" s="19">
        <v>30</v>
      </c>
      <c r="E14" s="20">
        <f t="shared" si="0"/>
        <v>30.434782608695656</v>
      </c>
      <c r="F14" s="20">
        <f t="shared" si="1"/>
        <v>0.31619466593346163</v>
      </c>
      <c r="G14" s="23">
        <f t="shared" si="2"/>
        <v>0.34215328467153289</v>
      </c>
      <c r="H14" s="19">
        <v>43638.73</v>
      </c>
      <c r="I14" s="19">
        <v>56027</v>
      </c>
      <c r="J14" s="20">
        <f t="shared" si="3"/>
        <v>28.388245945745894</v>
      </c>
      <c r="K14" s="21">
        <f t="shared" si="4"/>
        <v>0.28565899580344806</v>
      </c>
      <c r="L14" s="32">
        <f t="shared" si="5"/>
        <v>0.25867859222242318</v>
      </c>
      <c r="M14" s="19">
        <v>0</v>
      </c>
      <c r="N14" s="19">
        <v>0</v>
      </c>
      <c r="O14" s="20" t="str">
        <f t="shared" si="6"/>
        <v>-</v>
      </c>
      <c r="P14" s="20">
        <f t="shared" si="7"/>
        <v>0</v>
      </c>
      <c r="Q14" s="23">
        <f t="shared" si="8"/>
        <v>0</v>
      </c>
      <c r="R14" s="19">
        <v>0</v>
      </c>
      <c r="S14" s="19">
        <v>0</v>
      </c>
      <c r="T14" s="5" t="str">
        <f t="shared" si="9"/>
        <v>-</v>
      </c>
      <c r="U14" s="5">
        <f t="shared" si="10"/>
        <v>0</v>
      </c>
      <c r="V14" s="26">
        <f t="shared" si="11"/>
        <v>0</v>
      </c>
    </row>
    <row r="15" spans="1:22" x14ac:dyDescent="0.25">
      <c r="A15" s="41" t="s">
        <v>28</v>
      </c>
      <c r="B15" s="44" t="s">
        <v>65</v>
      </c>
      <c r="C15" s="19">
        <v>0</v>
      </c>
      <c r="D15" s="19">
        <v>1</v>
      </c>
      <c r="E15" s="20" t="str">
        <f t="shared" si="0"/>
        <v>-</v>
      </c>
      <c r="F15" s="20">
        <f t="shared" si="1"/>
        <v>0</v>
      </c>
      <c r="G15" s="23">
        <f t="shared" si="2"/>
        <v>1.1405109489051095E-2</v>
      </c>
      <c r="H15" s="19">
        <v>0</v>
      </c>
      <c r="I15" s="19">
        <v>126.15</v>
      </c>
      <c r="J15" s="20" t="str">
        <f t="shared" si="3"/>
        <v>-</v>
      </c>
      <c r="K15" s="21">
        <f t="shared" si="4"/>
        <v>0</v>
      </c>
      <c r="L15" s="32">
        <f t="shared" si="5"/>
        <v>5.8243890283004066E-4</v>
      </c>
      <c r="M15" s="19">
        <v>0</v>
      </c>
      <c r="N15" s="19">
        <v>0</v>
      </c>
      <c r="O15" s="20" t="str">
        <f t="shared" si="6"/>
        <v>-</v>
      </c>
      <c r="P15" s="20">
        <f t="shared" si="7"/>
        <v>0</v>
      </c>
      <c r="Q15" s="23">
        <f t="shared" si="8"/>
        <v>0</v>
      </c>
      <c r="R15" s="19">
        <v>0</v>
      </c>
      <c r="S15" s="19">
        <v>0</v>
      </c>
      <c r="T15" s="5" t="str">
        <f t="shared" si="9"/>
        <v>-</v>
      </c>
      <c r="U15" s="5">
        <f t="shared" si="10"/>
        <v>0</v>
      </c>
      <c r="V15" s="26">
        <f t="shared" si="11"/>
        <v>0</v>
      </c>
    </row>
    <row r="16" spans="1:22" x14ac:dyDescent="0.25">
      <c r="A16" s="41" t="s">
        <v>29</v>
      </c>
      <c r="B16" s="44" t="s">
        <v>2</v>
      </c>
      <c r="C16" s="19">
        <v>106</v>
      </c>
      <c r="D16" s="19">
        <v>157</v>
      </c>
      <c r="E16" s="20">
        <f t="shared" si="0"/>
        <v>48.113207547169814</v>
      </c>
      <c r="F16" s="20">
        <f t="shared" si="1"/>
        <v>1.4572449821281275</v>
      </c>
      <c r="G16" s="23">
        <f t="shared" si="2"/>
        <v>1.790602189781022</v>
      </c>
      <c r="H16" s="19">
        <v>200060.55</v>
      </c>
      <c r="I16" s="19">
        <v>326043.40000000014</v>
      </c>
      <c r="J16" s="20">
        <f t="shared" si="3"/>
        <v>62.972360117974361</v>
      </c>
      <c r="K16" s="21">
        <f t="shared" si="4"/>
        <v>1.3095957607585167</v>
      </c>
      <c r="L16" s="32">
        <f t="shared" si="5"/>
        <v>1.5053536279902984</v>
      </c>
      <c r="M16" s="19">
        <v>7</v>
      </c>
      <c r="N16" s="19">
        <v>4</v>
      </c>
      <c r="O16" s="20">
        <f t="shared" si="6"/>
        <v>-42.857142857142854</v>
      </c>
      <c r="P16" s="20">
        <f t="shared" si="7"/>
        <v>0.92715231788079477</v>
      </c>
      <c r="Q16" s="23">
        <f t="shared" si="8"/>
        <v>0.50251256281407031</v>
      </c>
      <c r="R16" s="19">
        <v>22225.14</v>
      </c>
      <c r="S16" s="19">
        <v>8190.25</v>
      </c>
      <c r="T16" s="5">
        <f t="shared" si="9"/>
        <v>-63.148713573907742</v>
      </c>
      <c r="U16" s="5">
        <f t="shared" si="10"/>
        <v>0.66409921303050723</v>
      </c>
      <c r="V16" s="26">
        <f t="shared" si="11"/>
        <v>0.26896879676905233</v>
      </c>
    </row>
    <row r="17" spans="1:22" x14ac:dyDescent="0.25">
      <c r="A17" s="41" t="s">
        <v>30</v>
      </c>
      <c r="B17" s="44" t="s">
        <v>13</v>
      </c>
      <c r="C17" s="19">
        <v>729</v>
      </c>
      <c r="D17" s="19">
        <v>875</v>
      </c>
      <c r="E17" s="20">
        <f t="shared" si="0"/>
        <v>20.027434842249658</v>
      </c>
      <c r="F17" s="20">
        <f t="shared" si="1"/>
        <v>10.021996150673631</v>
      </c>
      <c r="G17" s="23">
        <f t="shared" si="2"/>
        <v>9.9794708029197086</v>
      </c>
      <c r="H17" s="19">
        <v>1975752.12</v>
      </c>
      <c r="I17" s="19">
        <v>2277911.4</v>
      </c>
      <c r="J17" s="20">
        <f t="shared" si="3"/>
        <v>15.293380021781264</v>
      </c>
      <c r="K17" s="21">
        <f t="shared" si="4"/>
        <v>12.933267456585778</v>
      </c>
      <c r="L17" s="32">
        <f t="shared" si="5"/>
        <v>10.517195533571476</v>
      </c>
      <c r="M17" s="19">
        <v>0</v>
      </c>
      <c r="N17" s="19">
        <v>0</v>
      </c>
      <c r="O17" s="20" t="str">
        <f t="shared" si="6"/>
        <v>-</v>
      </c>
      <c r="P17" s="20">
        <f t="shared" si="7"/>
        <v>0</v>
      </c>
      <c r="Q17" s="23">
        <f t="shared" si="8"/>
        <v>0</v>
      </c>
      <c r="R17" s="19">
        <v>0</v>
      </c>
      <c r="S17" s="19">
        <v>0</v>
      </c>
      <c r="T17" s="5" t="str">
        <f t="shared" si="9"/>
        <v>-</v>
      </c>
      <c r="U17" s="5">
        <f t="shared" si="10"/>
        <v>0</v>
      </c>
      <c r="V17" s="26">
        <f t="shared" si="11"/>
        <v>0</v>
      </c>
    </row>
    <row r="18" spans="1:22" x14ac:dyDescent="0.25">
      <c r="A18" s="41" t="s">
        <v>31</v>
      </c>
      <c r="B18" s="44" t="s">
        <v>14</v>
      </c>
      <c r="C18" s="19">
        <v>1144</v>
      </c>
      <c r="D18" s="19">
        <v>1260</v>
      </c>
      <c r="E18" s="20">
        <f t="shared" si="0"/>
        <v>10.13986013986014</v>
      </c>
      <c r="F18" s="20">
        <f t="shared" si="1"/>
        <v>15.727247731646962</v>
      </c>
      <c r="G18" s="23">
        <f t="shared" si="2"/>
        <v>14.370437956204379</v>
      </c>
      <c r="H18" s="19">
        <v>2155338.1</v>
      </c>
      <c r="I18" s="19">
        <v>2566397.08</v>
      </c>
      <c r="J18" s="20">
        <f t="shared" si="3"/>
        <v>19.071670472488748</v>
      </c>
      <c r="K18" s="21">
        <f t="shared" si="4"/>
        <v>14.108836743482488</v>
      </c>
      <c r="L18" s="32">
        <f t="shared" si="5"/>
        <v>11.849143872385413</v>
      </c>
      <c r="M18" s="19">
        <v>100</v>
      </c>
      <c r="N18" s="19">
        <v>111</v>
      </c>
      <c r="O18" s="20">
        <f t="shared" si="6"/>
        <v>11</v>
      </c>
      <c r="P18" s="20">
        <f t="shared" si="7"/>
        <v>13.245033112582782</v>
      </c>
      <c r="Q18" s="23">
        <f t="shared" si="8"/>
        <v>13.944723618090451</v>
      </c>
      <c r="R18" s="19">
        <v>117005.14</v>
      </c>
      <c r="S18" s="19">
        <v>135871.81</v>
      </c>
      <c r="T18" s="5">
        <f t="shared" si="9"/>
        <v>16.124650592273124</v>
      </c>
      <c r="U18" s="5">
        <f t="shared" si="10"/>
        <v>3.4961769147246913</v>
      </c>
      <c r="V18" s="26">
        <f t="shared" si="11"/>
        <v>4.4620466103639442</v>
      </c>
    </row>
    <row r="19" spans="1:22" x14ac:dyDescent="0.25">
      <c r="A19" s="41" t="s">
        <v>32</v>
      </c>
      <c r="B19" s="44" t="s">
        <v>3</v>
      </c>
      <c r="C19" s="19">
        <v>330</v>
      </c>
      <c r="D19" s="19">
        <v>331</v>
      </c>
      <c r="E19" s="20">
        <f t="shared" si="0"/>
        <v>0.30303030303030304</v>
      </c>
      <c r="F19" s="20">
        <f t="shared" si="1"/>
        <v>4.5367060764366238</v>
      </c>
      <c r="G19" s="23">
        <f t="shared" si="2"/>
        <v>3.7750912408759123</v>
      </c>
      <c r="H19" s="19">
        <v>686353.45719999995</v>
      </c>
      <c r="I19" s="19">
        <v>691201.31029999978</v>
      </c>
      <c r="J19" s="20">
        <f t="shared" si="3"/>
        <v>0.70632019830959969</v>
      </c>
      <c r="K19" s="21">
        <f t="shared" si="4"/>
        <v>4.4928676739670657</v>
      </c>
      <c r="L19" s="32">
        <f t="shared" si="5"/>
        <v>3.1913002996894035</v>
      </c>
      <c r="M19" s="19">
        <v>0</v>
      </c>
      <c r="N19" s="19">
        <v>0</v>
      </c>
      <c r="O19" s="20" t="str">
        <f t="shared" si="6"/>
        <v>-</v>
      </c>
      <c r="P19" s="20">
        <f t="shared" si="7"/>
        <v>0</v>
      </c>
      <c r="Q19" s="23">
        <f t="shared" si="8"/>
        <v>0</v>
      </c>
      <c r="R19" s="19">
        <v>0</v>
      </c>
      <c r="S19" s="19">
        <v>0</v>
      </c>
      <c r="T19" s="5" t="str">
        <f t="shared" si="9"/>
        <v>-</v>
      </c>
      <c r="U19" s="5">
        <f t="shared" si="10"/>
        <v>0</v>
      </c>
      <c r="V19" s="26">
        <f t="shared" si="11"/>
        <v>0</v>
      </c>
    </row>
    <row r="20" spans="1:22" x14ac:dyDescent="0.25">
      <c r="A20" s="41" t="s">
        <v>33</v>
      </c>
      <c r="B20" s="44" t="s">
        <v>64</v>
      </c>
      <c r="C20" s="19">
        <v>109</v>
      </c>
      <c r="D20" s="19">
        <v>216</v>
      </c>
      <c r="E20" s="20">
        <f t="shared" si="0"/>
        <v>98.165137614678898</v>
      </c>
      <c r="F20" s="20">
        <f t="shared" si="1"/>
        <v>1.4984877646411878</v>
      </c>
      <c r="G20" s="23">
        <f t="shared" si="2"/>
        <v>2.4635036496350367</v>
      </c>
      <c r="H20" s="19">
        <v>189192.14</v>
      </c>
      <c r="I20" s="19">
        <v>411550.03</v>
      </c>
      <c r="J20" s="20">
        <f t="shared" si="3"/>
        <v>117.53019443619593</v>
      </c>
      <c r="K20" s="21">
        <f t="shared" si="4"/>
        <v>1.2384511814689694</v>
      </c>
      <c r="L20" s="32">
        <f t="shared" si="5"/>
        <v>1.9001406891230306</v>
      </c>
      <c r="M20" s="19">
        <v>0</v>
      </c>
      <c r="N20" s="19">
        <v>0</v>
      </c>
      <c r="O20" s="20" t="str">
        <f t="shared" si="6"/>
        <v>-</v>
      </c>
      <c r="P20" s="20">
        <f t="shared" si="7"/>
        <v>0</v>
      </c>
      <c r="Q20" s="23">
        <f t="shared" si="8"/>
        <v>0</v>
      </c>
      <c r="R20" s="19">
        <v>0</v>
      </c>
      <c r="S20" s="19">
        <v>0</v>
      </c>
      <c r="T20" s="5" t="str">
        <f t="shared" si="9"/>
        <v>-</v>
      </c>
      <c r="U20" s="5">
        <f t="shared" si="10"/>
        <v>0</v>
      </c>
      <c r="V20" s="26">
        <f t="shared" si="11"/>
        <v>0</v>
      </c>
    </row>
    <row r="21" spans="1:22" x14ac:dyDescent="0.25">
      <c r="A21" s="41" t="s">
        <v>34</v>
      </c>
      <c r="B21" s="44" t="s">
        <v>16</v>
      </c>
      <c r="C21" s="19">
        <v>1</v>
      </c>
      <c r="D21" s="19">
        <v>0</v>
      </c>
      <c r="E21" s="20">
        <f t="shared" si="0"/>
        <v>-100</v>
      </c>
      <c r="F21" s="20">
        <f t="shared" si="1"/>
        <v>1.3747594171020073E-2</v>
      </c>
      <c r="G21" s="23">
        <f t="shared" si="2"/>
        <v>0</v>
      </c>
      <c r="H21" s="19">
        <v>3206.41</v>
      </c>
      <c r="I21" s="19">
        <v>0</v>
      </c>
      <c r="J21" s="20">
        <f t="shared" si="3"/>
        <v>-100</v>
      </c>
      <c r="K21" s="21">
        <f t="shared" si="4"/>
        <v>2.0989150251030077E-2</v>
      </c>
      <c r="L21" s="32">
        <f t="shared" si="5"/>
        <v>0</v>
      </c>
      <c r="M21" s="19">
        <v>339</v>
      </c>
      <c r="N21" s="19">
        <v>416</v>
      </c>
      <c r="O21" s="20">
        <f t="shared" si="6"/>
        <v>22.713864306784661</v>
      </c>
      <c r="P21" s="20">
        <f t="shared" si="7"/>
        <v>44.900662251655625</v>
      </c>
      <c r="Q21" s="23">
        <f t="shared" si="8"/>
        <v>52.261306532663319</v>
      </c>
      <c r="R21" s="19">
        <v>2386850.02</v>
      </c>
      <c r="S21" s="19">
        <v>2098567</v>
      </c>
      <c r="T21" s="5">
        <f t="shared" si="9"/>
        <v>-12.07796960782647</v>
      </c>
      <c r="U21" s="5">
        <f t="shared" si="10"/>
        <v>71.320370531022547</v>
      </c>
      <c r="V21" s="26">
        <f t="shared" si="11"/>
        <v>68.917193117333397</v>
      </c>
    </row>
    <row r="22" spans="1:22" x14ac:dyDescent="0.25">
      <c r="A22" s="41" t="s">
        <v>35</v>
      </c>
      <c r="B22" s="44" t="s">
        <v>17</v>
      </c>
      <c r="C22" s="19">
        <v>150</v>
      </c>
      <c r="D22" s="19">
        <v>263</v>
      </c>
      <c r="E22" s="20">
        <f t="shared" si="0"/>
        <v>75.333333333333329</v>
      </c>
      <c r="F22" s="20">
        <f t="shared" si="1"/>
        <v>2.0621391256530104</v>
      </c>
      <c r="G22" s="23">
        <f t="shared" si="2"/>
        <v>2.999543795620438</v>
      </c>
      <c r="H22" s="19">
        <v>791899.34</v>
      </c>
      <c r="I22" s="19">
        <v>1279848.56</v>
      </c>
      <c r="J22" s="20">
        <f t="shared" si="3"/>
        <v>61.617581345629112</v>
      </c>
      <c r="K22" s="21">
        <f t="shared" si="4"/>
        <v>5.1837707064759497</v>
      </c>
      <c r="L22" s="32">
        <f t="shared" si="5"/>
        <v>5.9091049629410017</v>
      </c>
      <c r="M22" s="19">
        <v>0</v>
      </c>
      <c r="N22" s="19">
        <v>0</v>
      </c>
      <c r="O22" s="20" t="str">
        <f t="shared" si="6"/>
        <v>-</v>
      </c>
      <c r="P22" s="20">
        <f t="shared" si="7"/>
        <v>0</v>
      </c>
      <c r="Q22" s="23">
        <f t="shared" si="8"/>
        <v>0</v>
      </c>
      <c r="R22" s="19">
        <v>0</v>
      </c>
      <c r="S22" s="19">
        <v>0</v>
      </c>
      <c r="T22" s="5" t="str">
        <f t="shared" si="9"/>
        <v>-</v>
      </c>
      <c r="U22" s="5">
        <f t="shared" si="10"/>
        <v>0</v>
      </c>
      <c r="V22" s="26">
        <f t="shared" si="11"/>
        <v>0</v>
      </c>
    </row>
    <row r="23" spans="1:22" x14ac:dyDescent="0.25">
      <c r="A23" s="41" t="s">
        <v>36</v>
      </c>
      <c r="B23" s="44" t="s">
        <v>5</v>
      </c>
      <c r="C23" s="19">
        <v>14</v>
      </c>
      <c r="D23" s="19">
        <v>40</v>
      </c>
      <c r="E23" s="20">
        <f t="shared" si="0"/>
        <v>185.71428571428572</v>
      </c>
      <c r="F23" s="20">
        <f t="shared" si="1"/>
        <v>0.19246631839428099</v>
      </c>
      <c r="G23" s="23">
        <f t="shared" si="2"/>
        <v>0.45620437956204374</v>
      </c>
      <c r="H23" s="19">
        <v>26974.29</v>
      </c>
      <c r="I23" s="19">
        <v>23402</v>
      </c>
      <c r="J23" s="20">
        <f t="shared" si="3"/>
        <v>-13.243314281858765</v>
      </c>
      <c r="K23" s="21">
        <f t="shared" si="4"/>
        <v>0.17657362150344408</v>
      </c>
      <c r="L23" s="32">
        <f t="shared" si="5"/>
        <v>0.10804784149051613</v>
      </c>
      <c r="M23" s="19">
        <v>97</v>
      </c>
      <c r="N23" s="19">
        <v>114</v>
      </c>
      <c r="O23" s="20">
        <f t="shared" si="6"/>
        <v>17.525773195876287</v>
      </c>
      <c r="P23" s="20">
        <f t="shared" si="7"/>
        <v>12.847682119205297</v>
      </c>
      <c r="Q23" s="23">
        <f t="shared" si="8"/>
        <v>14.321608040201006</v>
      </c>
      <c r="R23" s="19">
        <v>304403.42</v>
      </c>
      <c r="S23" s="19">
        <v>347847</v>
      </c>
      <c r="T23" s="5">
        <f t="shared" si="9"/>
        <v>14.271712190355817</v>
      </c>
      <c r="U23" s="5">
        <f t="shared" si="10"/>
        <v>9.0957389544360563</v>
      </c>
      <c r="V23" s="26">
        <f t="shared" si="11"/>
        <v>11.423337388934959</v>
      </c>
    </row>
    <row r="24" spans="1:22" x14ac:dyDescent="0.25">
      <c r="A24" s="41" t="s">
        <v>37</v>
      </c>
      <c r="B24" s="44" t="s">
        <v>18</v>
      </c>
      <c r="C24" s="19">
        <v>311</v>
      </c>
      <c r="D24" s="19">
        <v>344</v>
      </c>
      <c r="E24" s="20">
        <f t="shared" si="0"/>
        <v>10.610932475884244</v>
      </c>
      <c r="F24" s="20">
        <f t="shared" si="1"/>
        <v>4.2755017871872418</v>
      </c>
      <c r="G24" s="23">
        <f t="shared" si="2"/>
        <v>3.9233576642335768</v>
      </c>
      <c r="H24" s="19">
        <v>520328.3</v>
      </c>
      <c r="I24" s="19">
        <v>684770.6</v>
      </c>
      <c r="J24" s="20">
        <f t="shared" si="3"/>
        <v>31.603566440649107</v>
      </c>
      <c r="K24" s="21">
        <f t="shared" si="4"/>
        <v>3.4060674924800796</v>
      </c>
      <c r="L24" s="32">
        <f t="shared" si="5"/>
        <v>3.1616094883414076</v>
      </c>
      <c r="M24" s="19">
        <v>0</v>
      </c>
      <c r="N24" s="19">
        <v>0</v>
      </c>
      <c r="O24" s="20" t="str">
        <f t="shared" si="6"/>
        <v>-</v>
      </c>
      <c r="P24" s="20">
        <f t="shared" si="7"/>
        <v>0</v>
      </c>
      <c r="Q24" s="23">
        <f t="shared" si="8"/>
        <v>0</v>
      </c>
      <c r="R24" s="19">
        <v>0</v>
      </c>
      <c r="S24" s="19">
        <v>0</v>
      </c>
      <c r="T24" s="5" t="str">
        <f t="shared" si="9"/>
        <v>-</v>
      </c>
      <c r="U24" s="5">
        <f t="shared" si="10"/>
        <v>0</v>
      </c>
      <c r="V24" s="26">
        <f t="shared" si="11"/>
        <v>0</v>
      </c>
    </row>
    <row r="25" spans="1:22" x14ac:dyDescent="0.25">
      <c r="A25" s="41" t="s">
        <v>38</v>
      </c>
      <c r="B25" s="44" t="s">
        <v>19</v>
      </c>
      <c r="C25" s="19">
        <v>351</v>
      </c>
      <c r="D25" s="19">
        <v>475</v>
      </c>
      <c r="E25" s="20">
        <f t="shared" si="0"/>
        <v>35.327635327635328</v>
      </c>
      <c r="F25" s="20">
        <f t="shared" si="1"/>
        <v>4.8254055540280447</v>
      </c>
      <c r="G25" s="23">
        <f t="shared" si="2"/>
        <v>5.4174270072992696</v>
      </c>
      <c r="H25" s="19">
        <v>927302.9</v>
      </c>
      <c r="I25" s="19">
        <v>1502078.21</v>
      </c>
      <c r="J25" s="20">
        <f t="shared" si="3"/>
        <v>61.983555750769234</v>
      </c>
      <c r="K25" s="21">
        <f t="shared" si="4"/>
        <v>6.0701220044585442</v>
      </c>
      <c r="L25" s="32">
        <f t="shared" si="5"/>
        <v>6.9351469250678655</v>
      </c>
      <c r="M25" s="19">
        <v>0</v>
      </c>
      <c r="N25" s="19">
        <v>0</v>
      </c>
      <c r="O25" s="20" t="str">
        <f t="shared" si="6"/>
        <v>-</v>
      </c>
      <c r="P25" s="20">
        <f t="shared" si="7"/>
        <v>0</v>
      </c>
      <c r="Q25" s="23">
        <f t="shared" si="8"/>
        <v>0</v>
      </c>
      <c r="R25" s="19">
        <v>0</v>
      </c>
      <c r="S25" s="19">
        <v>0</v>
      </c>
      <c r="T25" s="5" t="str">
        <f t="shared" si="9"/>
        <v>-</v>
      </c>
      <c r="U25" s="5">
        <f t="shared" si="10"/>
        <v>0</v>
      </c>
      <c r="V25" s="26">
        <f t="shared" si="11"/>
        <v>0</v>
      </c>
    </row>
    <row r="26" spans="1:22" x14ac:dyDescent="0.25">
      <c r="A26" s="41" t="s">
        <v>39</v>
      </c>
      <c r="B26" s="44" t="s">
        <v>11</v>
      </c>
      <c r="C26" s="19">
        <v>274</v>
      </c>
      <c r="D26" s="19">
        <v>316</v>
      </c>
      <c r="E26" s="20">
        <f t="shared" si="0"/>
        <v>15.328467153284672</v>
      </c>
      <c r="F26" s="20">
        <f t="shared" si="1"/>
        <v>3.7668408028594995</v>
      </c>
      <c r="G26" s="23">
        <f t="shared" si="2"/>
        <v>3.6040145985401457</v>
      </c>
      <c r="H26" s="19">
        <v>626836.14</v>
      </c>
      <c r="I26" s="19">
        <v>936162.17</v>
      </c>
      <c r="J26" s="20">
        <f t="shared" si="3"/>
        <v>49.347191436664772</v>
      </c>
      <c r="K26" s="21">
        <f t="shared" si="4"/>
        <v>4.1032674939373708</v>
      </c>
      <c r="L26" s="32">
        <f t="shared" si="5"/>
        <v>4.3222930413459366</v>
      </c>
      <c r="M26" s="19">
        <v>0</v>
      </c>
      <c r="N26" s="19">
        <v>0</v>
      </c>
      <c r="O26" s="20" t="str">
        <f t="shared" si="6"/>
        <v>-</v>
      </c>
      <c r="P26" s="20">
        <f t="shared" si="7"/>
        <v>0</v>
      </c>
      <c r="Q26" s="23">
        <f t="shared" si="8"/>
        <v>0</v>
      </c>
      <c r="R26" s="19">
        <v>0</v>
      </c>
      <c r="S26" s="19">
        <v>0</v>
      </c>
      <c r="T26" s="5" t="str">
        <f t="shared" si="9"/>
        <v>-</v>
      </c>
      <c r="U26" s="5">
        <f t="shared" si="10"/>
        <v>0</v>
      </c>
      <c r="V26" s="26">
        <f t="shared" si="11"/>
        <v>0</v>
      </c>
    </row>
    <row r="27" spans="1:22" x14ac:dyDescent="0.25">
      <c r="A27" s="41" t="s">
        <v>40</v>
      </c>
      <c r="B27" s="44" t="s">
        <v>15</v>
      </c>
      <c r="C27" s="19">
        <v>216</v>
      </c>
      <c r="D27" s="19">
        <v>233</v>
      </c>
      <c r="E27" s="20">
        <f t="shared" si="0"/>
        <v>7.8703703703703702</v>
      </c>
      <c r="F27" s="20">
        <f t="shared" si="1"/>
        <v>2.9694803409403354</v>
      </c>
      <c r="G27" s="23">
        <f t="shared" si="2"/>
        <v>2.6573905109489053</v>
      </c>
      <c r="H27" s="19">
        <v>432239.8</v>
      </c>
      <c r="I27" s="19">
        <v>663095.56000000006</v>
      </c>
      <c r="J27" s="20">
        <f t="shared" si="3"/>
        <v>53.409186289647572</v>
      </c>
      <c r="K27" s="21">
        <f t="shared" si="4"/>
        <v>2.8294404354637086</v>
      </c>
      <c r="L27" s="32">
        <f t="shared" si="5"/>
        <v>3.0615350807599793</v>
      </c>
      <c r="M27" s="19">
        <v>0</v>
      </c>
      <c r="N27" s="19">
        <v>0</v>
      </c>
      <c r="O27" s="20" t="str">
        <f t="shared" si="6"/>
        <v>-</v>
      </c>
      <c r="P27" s="20">
        <f t="shared" si="7"/>
        <v>0</v>
      </c>
      <c r="Q27" s="23">
        <f t="shared" si="8"/>
        <v>0</v>
      </c>
      <c r="R27" s="19">
        <v>0</v>
      </c>
      <c r="S27" s="19">
        <v>0</v>
      </c>
      <c r="T27" s="5" t="str">
        <f t="shared" si="9"/>
        <v>-</v>
      </c>
      <c r="U27" s="5">
        <f t="shared" si="10"/>
        <v>0</v>
      </c>
      <c r="V27" s="26">
        <f t="shared" si="11"/>
        <v>0</v>
      </c>
    </row>
    <row r="28" spans="1:22" x14ac:dyDescent="0.25">
      <c r="A28" s="41" t="s">
        <v>41</v>
      </c>
      <c r="B28" s="44" t="s">
        <v>6</v>
      </c>
      <c r="C28" s="19">
        <v>171</v>
      </c>
      <c r="D28" s="19">
        <v>263</v>
      </c>
      <c r="E28" s="20">
        <f t="shared" si="0"/>
        <v>53.801169590643269</v>
      </c>
      <c r="F28" s="20">
        <f t="shared" si="1"/>
        <v>2.3508386032444322</v>
      </c>
      <c r="G28" s="23">
        <f t="shared" si="2"/>
        <v>2.999543795620438</v>
      </c>
      <c r="H28" s="19">
        <v>247211.22</v>
      </c>
      <c r="I28" s="19">
        <v>551997.58000000007</v>
      </c>
      <c r="J28" s="20">
        <f t="shared" si="3"/>
        <v>123.28985715130571</v>
      </c>
      <c r="K28" s="21">
        <f t="shared" si="4"/>
        <v>1.6182439052773823</v>
      </c>
      <c r="L28" s="32">
        <f t="shared" si="5"/>
        <v>2.5485918736427871</v>
      </c>
      <c r="M28" s="19">
        <v>0</v>
      </c>
      <c r="N28" s="19">
        <v>0</v>
      </c>
      <c r="O28" s="20" t="str">
        <f t="shared" si="6"/>
        <v>-</v>
      </c>
      <c r="P28" s="20">
        <f t="shared" si="7"/>
        <v>0</v>
      </c>
      <c r="Q28" s="23">
        <f t="shared" si="8"/>
        <v>0</v>
      </c>
      <c r="R28" s="19">
        <v>0</v>
      </c>
      <c r="S28" s="19">
        <v>0</v>
      </c>
      <c r="T28" s="5" t="str">
        <f t="shared" si="9"/>
        <v>-</v>
      </c>
      <c r="U28" s="5">
        <f t="shared" si="10"/>
        <v>0</v>
      </c>
      <c r="V28" s="26">
        <f t="shared" si="11"/>
        <v>0</v>
      </c>
    </row>
    <row r="29" spans="1:22" x14ac:dyDescent="0.25">
      <c r="A29" s="41" t="s">
        <v>42</v>
      </c>
      <c r="B29" s="44" t="s">
        <v>63</v>
      </c>
      <c r="C29" s="19">
        <v>29</v>
      </c>
      <c r="D29" s="19">
        <v>98</v>
      </c>
      <c r="E29" s="20">
        <f t="shared" si="0"/>
        <v>237.93103448275863</v>
      </c>
      <c r="F29" s="20">
        <f t="shared" si="1"/>
        <v>0.39868023095958205</v>
      </c>
      <c r="G29" s="23">
        <f t="shared" si="2"/>
        <v>1.1177007299270074</v>
      </c>
      <c r="H29" s="19">
        <v>40309.449999999997</v>
      </c>
      <c r="I29" s="19">
        <v>381804.06</v>
      </c>
      <c r="J29" s="20">
        <f t="shared" si="3"/>
        <v>847.18250931233251</v>
      </c>
      <c r="K29" s="21">
        <f t="shared" si="4"/>
        <v>0.26386553890063474</v>
      </c>
      <c r="L29" s="32">
        <f t="shared" si="5"/>
        <v>1.7628025192426078</v>
      </c>
      <c r="M29" s="19">
        <v>0</v>
      </c>
      <c r="N29" s="19">
        <v>0</v>
      </c>
      <c r="O29" s="20" t="str">
        <f t="shared" si="6"/>
        <v>-</v>
      </c>
      <c r="P29" s="20">
        <f t="shared" si="7"/>
        <v>0</v>
      </c>
      <c r="Q29" s="23">
        <f t="shared" si="8"/>
        <v>0</v>
      </c>
      <c r="R29" s="19">
        <v>0</v>
      </c>
      <c r="S29" s="19">
        <v>0</v>
      </c>
      <c r="T29" s="5" t="str">
        <f t="shared" si="9"/>
        <v>-</v>
      </c>
      <c r="U29" s="5">
        <f t="shared" si="10"/>
        <v>0</v>
      </c>
      <c r="V29" s="26">
        <f t="shared" si="11"/>
        <v>0</v>
      </c>
    </row>
    <row r="30" spans="1:22" x14ac:dyDescent="0.25">
      <c r="A30" s="41" t="s">
        <v>43</v>
      </c>
      <c r="B30" s="44" t="s">
        <v>20</v>
      </c>
      <c r="C30" s="19">
        <v>514</v>
      </c>
      <c r="D30" s="19">
        <v>618</v>
      </c>
      <c r="E30" s="20">
        <f t="shared" si="0"/>
        <v>20.233463035019454</v>
      </c>
      <c r="F30" s="20">
        <f t="shared" si="1"/>
        <v>7.0662634039043173</v>
      </c>
      <c r="G30" s="23">
        <f t="shared" si="2"/>
        <v>7.0483576642335759</v>
      </c>
      <c r="H30" s="19">
        <v>1091780.4099999999</v>
      </c>
      <c r="I30" s="19">
        <v>1473457.15</v>
      </c>
      <c r="J30" s="20">
        <f t="shared" si="3"/>
        <v>34.959112336518295</v>
      </c>
      <c r="K30" s="21">
        <f t="shared" si="4"/>
        <v>7.1467912920123178</v>
      </c>
      <c r="L30" s="32">
        <f t="shared" si="5"/>
        <v>6.8030025034726789</v>
      </c>
      <c r="M30" s="19">
        <v>0</v>
      </c>
      <c r="N30" s="19">
        <v>0</v>
      </c>
      <c r="O30" s="20" t="str">
        <f t="shared" si="6"/>
        <v>-</v>
      </c>
      <c r="P30" s="20">
        <f t="shared" si="7"/>
        <v>0</v>
      </c>
      <c r="Q30" s="23">
        <f t="shared" si="8"/>
        <v>0</v>
      </c>
      <c r="R30" s="19">
        <v>0</v>
      </c>
      <c r="S30" s="19">
        <v>0</v>
      </c>
      <c r="T30" s="5" t="str">
        <f t="shared" si="9"/>
        <v>-</v>
      </c>
      <c r="U30" s="5">
        <f t="shared" si="10"/>
        <v>0</v>
      </c>
      <c r="V30" s="26">
        <f t="shared" si="11"/>
        <v>0</v>
      </c>
    </row>
    <row r="31" spans="1:22" x14ac:dyDescent="0.25">
      <c r="A31" s="41" t="s">
        <v>44</v>
      </c>
      <c r="B31" s="44" t="s">
        <v>7</v>
      </c>
      <c r="C31" s="19">
        <v>0</v>
      </c>
      <c r="D31" s="19">
        <v>0</v>
      </c>
      <c r="E31" s="20" t="str">
        <f t="shared" si="0"/>
        <v>-</v>
      </c>
      <c r="F31" s="20">
        <f t="shared" si="1"/>
        <v>0</v>
      </c>
      <c r="G31" s="23">
        <f t="shared" si="2"/>
        <v>0</v>
      </c>
      <c r="H31" s="19">
        <v>0</v>
      </c>
      <c r="I31" s="19">
        <v>0</v>
      </c>
      <c r="J31" s="20" t="str">
        <f t="shared" si="3"/>
        <v>-</v>
      </c>
      <c r="K31" s="21">
        <f t="shared" si="4"/>
        <v>0</v>
      </c>
      <c r="L31" s="32">
        <f t="shared" si="5"/>
        <v>0</v>
      </c>
      <c r="M31" s="19">
        <v>16</v>
      </c>
      <c r="N31" s="19">
        <v>23</v>
      </c>
      <c r="O31" s="20">
        <f t="shared" si="6"/>
        <v>43.75</v>
      </c>
      <c r="P31" s="20">
        <f t="shared" si="7"/>
        <v>2.1192052980132452</v>
      </c>
      <c r="Q31" s="23">
        <f t="shared" si="8"/>
        <v>2.8894472361809047</v>
      </c>
      <c r="R31" s="19">
        <v>13400.35</v>
      </c>
      <c r="S31" s="19">
        <v>19456.03</v>
      </c>
      <c r="T31" s="5">
        <f t="shared" si="9"/>
        <v>45.190461443171245</v>
      </c>
      <c r="U31" s="5">
        <f t="shared" si="10"/>
        <v>0.40040971122491725</v>
      </c>
      <c r="V31" s="26">
        <f t="shared" si="11"/>
        <v>0.63893836928086267</v>
      </c>
    </row>
    <row r="32" spans="1:22" x14ac:dyDescent="0.25">
      <c r="A32" s="41" t="s">
        <v>45</v>
      </c>
      <c r="B32" s="44" t="s">
        <v>8</v>
      </c>
      <c r="C32" s="19">
        <v>480</v>
      </c>
      <c r="D32" s="19">
        <v>617</v>
      </c>
      <c r="E32" s="20">
        <f t="shared" si="0"/>
        <v>28.541666666666664</v>
      </c>
      <c r="F32" s="20">
        <f t="shared" si="1"/>
        <v>6.5988452020896347</v>
      </c>
      <c r="G32" s="23">
        <f t="shared" si="2"/>
        <v>7.0369525547445262</v>
      </c>
      <c r="H32" s="19">
        <v>636270.68999999994</v>
      </c>
      <c r="I32" s="19">
        <v>657046.7300000001</v>
      </c>
      <c r="J32" s="20">
        <f t="shared" si="3"/>
        <v>3.2652832083150263</v>
      </c>
      <c r="K32" s="21">
        <f t="shared" si="4"/>
        <v>4.1650260299639097</v>
      </c>
      <c r="L32" s="32">
        <f t="shared" si="5"/>
        <v>3.0336074239339355</v>
      </c>
      <c r="M32" s="19">
        <v>123</v>
      </c>
      <c r="N32" s="19">
        <v>70</v>
      </c>
      <c r="O32" s="20">
        <f t="shared" si="6"/>
        <v>-43.089430894308947</v>
      </c>
      <c r="P32" s="20">
        <f t="shared" si="7"/>
        <v>16.29139072847682</v>
      </c>
      <c r="Q32" s="23">
        <f t="shared" si="8"/>
        <v>8.7939698492462313</v>
      </c>
      <c r="R32" s="19">
        <v>387234.16</v>
      </c>
      <c r="S32" s="19">
        <v>339151.64999999997</v>
      </c>
      <c r="T32" s="5">
        <f t="shared" si="9"/>
        <v>-12.416908157069617</v>
      </c>
      <c r="U32" s="5">
        <f t="shared" si="10"/>
        <v>11.570766299538699</v>
      </c>
      <c r="V32" s="26">
        <f t="shared" si="11"/>
        <v>11.13778104731098</v>
      </c>
    </row>
    <row r="33" spans="1:22" x14ac:dyDescent="0.25">
      <c r="A33" s="41" t="s">
        <v>46</v>
      </c>
      <c r="B33" s="44" t="s">
        <v>9</v>
      </c>
      <c r="C33" s="19">
        <v>35</v>
      </c>
      <c r="D33" s="19">
        <v>13</v>
      </c>
      <c r="E33" s="20">
        <f>IFERROR((D33-C33)/C33*100, "-")</f>
        <v>-62.857142857142854</v>
      </c>
      <c r="F33" s="20">
        <f t="shared" si="1"/>
        <v>0.48116579598570253</v>
      </c>
      <c r="G33" s="23">
        <f t="shared" si="2"/>
        <v>0.14826642335766421</v>
      </c>
      <c r="H33" s="19">
        <v>55735.74</v>
      </c>
      <c r="I33" s="19">
        <v>21081.680000000004</v>
      </c>
      <c r="J33" s="20">
        <f t="shared" si="3"/>
        <v>-62.175652462854167</v>
      </c>
      <c r="K33" s="21">
        <f t="shared" si="4"/>
        <v>0.3648459870111268</v>
      </c>
      <c r="L33" s="32">
        <f t="shared" si="5"/>
        <v>9.7334843987427755E-2</v>
      </c>
      <c r="M33" s="19">
        <v>0</v>
      </c>
      <c r="N33" s="19">
        <v>0</v>
      </c>
      <c r="O33" s="20" t="str">
        <f t="shared" si="6"/>
        <v>-</v>
      </c>
      <c r="P33" s="20">
        <f t="shared" si="7"/>
        <v>0</v>
      </c>
      <c r="Q33" s="23">
        <f t="shared" si="8"/>
        <v>0</v>
      </c>
      <c r="R33" s="19">
        <v>0</v>
      </c>
      <c r="S33" s="19">
        <v>0</v>
      </c>
      <c r="T33" s="5" t="str">
        <f t="shared" si="9"/>
        <v>-</v>
      </c>
      <c r="U33" s="5">
        <f t="shared" si="10"/>
        <v>0</v>
      </c>
      <c r="V33" s="26">
        <f t="shared" si="11"/>
        <v>0</v>
      </c>
    </row>
    <row r="34" spans="1:22" x14ac:dyDescent="0.25">
      <c r="A34" s="41" t="s">
        <v>47</v>
      </c>
      <c r="B34" s="44" t="s">
        <v>22</v>
      </c>
      <c r="C34" s="22">
        <v>798</v>
      </c>
      <c r="D34" s="22">
        <v>894</v>
      </c>
      <c r="E34" s="20">
        <f t="shared" si="0"/>
        <v>12.030075187969924</v>
      </c>
      <c r="F34" s="20">
        <f t="shared" si="1"/>
        <v>10.970580148474017</v>
      </c>
      <c r="G34" s="23">
        <f t="shared" si="2"/>
        <v>10.196167883211679</v>
      </c>
      <c r="H34" s="34">
        <v>1472977.72</v>
      </c>
      <c r="I34" s="34">
        <v>1259882.78</v>
      </c>
      <c r="J34" s="20">
        <f t="shared" si="3"/>
        <v>-14.466949303211454</v>
      </c>
      <c r="K34" s="21">
        <f t="shared" si="4"/>
        <v>9.642107740900169</v>
      </c>
      <c r="L34" s="32">
        <f t="shared" si="5"/>
        <v>5.8169222677579189</v>
      </c>
      <c r="M34" s="22">
        <v>73</v>
      </c>
      <c r="N34" s="22">
        <v>58</v>
      </c>
      <c r="O34" s="20">
        <f t="shared" si="6"/>
        <v>-20.547945205479451</v>
      </c>
      <c r="P34" s="20">
        <f t="shared" si="7"/>
        <v>9.668874172185431</v>
      </c>
      <c r="Q34" s="23">
        <f t="shared" si="8"/>
        <v>7.2864321608040195</v>
      </c>
      <c r="R34" s="34">
        <v>115541.36</v>
      </c>
      <c r="S34" s="34">
        <v>95972.08</v>
      </c>
      <c r="T34" s="5">
        <f t="shared" si="9"/>
        <v>-16.937034495699201</v>
      </c>
      <c r="U34" s="5">
        <f t="shared" si="10"/>
        <v>3.4524383760225819</v>
      </c>
      <c r="V34" s="26">
        <f t="shared" si="11"/>
        <v>3.1517346700068045</v>
      </c>
    </row>
    <row r="35" spans="1:22" x14ac:dyDescent="0.25">
      <c r="A35" s="42" t="s">
        <v>48</v>
      </c>
      <c r="B35" s="45" t="s">
        <v>10</v>
      </c>
      <c r="C35" s="22">
        <v>139</v>
      </c>
      <c r="D35" s="22">
        <v>0</v>
      </c>
      <c r="E35" s="20">
        <f t="shared" si="0"/>
        <v>-100</v>
      </c>
      <c r="F35" s="20">
        <f t="shared" si="1"/>
        <v>1.91091558977179</v>
      </c>
      <c r="G35" s="23">
        <f t="shared" si="2"/>
        <v>0</v>
      </c>
      <c r="H35" s="34">
        <v>380101.71</v>
      </c>
      <c r="I35" s="34">
        <v>0</v>
      </c>
      <c r="J35" s="20">
        <f t="shared" si="3"/>
        <v>-100</v>
      </c>
      <c r="K35" s="21">
        <f t="shared" si="4"/>
        <v>2.4881446545711441</v>
      </c>
      <c r="L35" s="43">
        <f t="shared" si="5"/>
        <v>0</v>
      </c>
      <c r="M35" s="22">
        <v>0</v>
      </c>
      <c r="N35" s="22">
        <v>0</v>
      </c>
      <c r="O35" s="20" t="str">
        <f t="shared" si="6"/>
        <v>-</v>
      </c>
      <c r="P35" s="20">
        <f t="shared" si="7"/>
        <v>0</v>
      </c>
      <c r="Q35" s="23">
        <f t="shared" si="8"/>
        <v>0</v>
      </c>
      <c r="R35" s="34">
        <v>0</v>
      </c>
      <c r="S35" s="34">
        <v>0</v>
      </c>
      <c r="T35" s="5" t="str">
        <f t="shared" si="9"/>
        <v>-</v>
      </c>
      <c r="U35" s="5">
        <f t="shared" si="10"/>
        <v>0</v>
      </c>
      <c r="V35" s="26">
        <f t="shared" si="11"/>
        <v>0</v>
      </c>
    </row>
    <row r="36" spans="1:22" x14ac:dyDescent="0.25">
      <c r="A36" s="9"/>
      <c r="B36" s="10" t="s">
        <v>62</v>
      </c>
      <c r="C36" s="4">
        <f>SUM(C10:C35)</f>
        <v>7274</v>
      </c>
      <c r="D36" s="4">
        <f>SUM(D10:D35)</f>
        <v>8768</v>
      </c>
      <c r="E36" s="12">
        <f>(D36-C36)/C36*100</f>
        <v>20.538905691503988</v>
      </c>
      <c r="F36" s="11">
        <f>SUM(F10:F35)</f>
        <v>100</v>
      </c>
      <c r="G36" s="11">
        <f>SUM(G10:G35)</f>
        <v>100</v>
      </c>
      <c r="H36" s="4">
        <f>SUM(H10:H35)</f>
        <v>15276511.729400003</v>
      </c>
      <c r="I36" s="4">
        <f>SUM(I10:I35)</f>
        <v>21658924.1184</v>
      </c>
      <c r="J36" s="12">
        <f>(I36-H36)/H36*100</f>
        <v>41.779252371579666</v>
      </c>
      <c r="K36" s="11">
        <f>SUM(K10:K35)</f>
        <v>99.999999999999957</v>
      </c>
      <c r="L36" s="11">
        <f>SUM(L10:L35)</f>
        <v>100.00000000000001</v>
      </c>
      <c r="M36" s="35">
        <f>SUM(M10:M35)</f>
        <v>755</v>
      </c>
      <c r="N36" s="35">
        <f>SUM(N10:N35)</f>
        <v>796</v>
      </c>
      <c r="O36" s="12">
        <f>(N36-M36)/M36*100</f>
        <v>5.4304635761589406</v>
      </c>
      <c r="P36" s="11">
        <f>SUM(P10:P35)</f>
        <v>99.999999999999986</v>
      </c>
      <c r="Q36" s="11">
        <f>SUM(Q10:Q35)</f>
        <v>100</v>
      </c>
      <c r="R36" s="35">
        <f>SUM(R10:R35)</f>
        <v>3346659.59</v>
      </c>
      <c r="S36" s="35">
        <f>SUM(S10:S35)</f>
        <v>3045055.82</v>
      </c>
      <c r="T36" s="12">
        <f>(S36-R36)/R36*100</f>
        <v>-9.0120838970658514</v>
      </c>
      <c r="U36" s="11">
        <f>SUM(U10:U35)</f>
        <v>100.00000000000001</v>
      </c>
      <c r="V36" s="28">
        <f>SUM(V10:V35)</f>
        <v>100</v>
      </c>
    </row>
    <row r="38" spans="1:22" x14ac:dyDescent="0.25">
      <c r="B38" s="40"/>
    </row>
    <row r="39" spans="1:22" x14ac:dyDescent="0.25">
      <c r="B39" s="40" t="s">
        <v>69</v>
      </c>
    </row>
    <row r="40" spans="1:22" x14ac:dyDescent="0.25">
      <c r="B40" s="46"/>
    </row>
    <row r="41" spans="1:22" x14ac:dyDescent="0.25">
      <c r="B41" s="46"/>
    </row>
    <row r="42" spans="1:22" x14ac:dyDescent="0.25">
      <c r="B42" s="46"/>
    </row>
    <row r="43" spans="1:22" x14ac:dyDescent="0.25">
      <c r="B43" s="46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6:D21 R21:S21 M16:N21 R16:S18 H16:I21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7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2018-10-15T07:59:45Z</cp:lastPrinted>
  <dcterms:created xsi:type="dcterms:W3CDTF">2018-01-08T12:56:16Z</dcterms:created>
  <dcterms:modified xsi:type="dcterms:W3CDTF">2018-10-16T12:35:40Z</dcterms:modified>
</cp:coreProperties>
</file>